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cel bestanden\2024\"/>
    </mc:Choice>
  </mc:AlternateContent>
  <xr:revisionPtr revIDLastSave="0" documentId="8_{F38D79BC-72E5-4ECB-9138-EE29348AB6A8}" xr6:coauthVersionLast="47" xr6:coauthVersionMax="47" xr10:uidLastSave="{00000000-0000-0000-0000-000000000000}"/>
  <bookViews>
    <workbookView xWindow="-120" yWindow="-120" windowWidth="29040" windowHeight="15720" tabRatio="555" firstSheet="6" activeTab="11" xr2:uid="{00000000-000D-0000-FFFF-FFFF00000000}"/>
  </bookViews>
  <sheets>
    <sheet name="Hoofdmenu" sheetId="1" r:id="rId1"/>
    <sheet name="Deelnemers" sheetId="2" r:id="rId2"/>
    <sheet name="Leden" sheetId="3" r:id="rId3"/>
    <sheet name="Blad2" sheetId="45" r:id="rId4"/>
    <sheet name="Invoer_Periode1_" sheetId="4" r:id="rId5"/>
    <sheet name="Einduitslag_per_1" sheetId="5" r:id="rId6"/>
    <sheet name="Nog_te_spelen_ronde_1" sheetId="19" r:id="rId7"/>
    <sheet name="Invoer_periode_2" sheetId="6" r:id="rId8"/>
    <sheet name="Einduitslag_per_2" sheetId="7" r:id="rId9"/>
    <sheet name="Nog_te_spelen_ronde_2" sheetId="20" r:id="rId10"/>
    <sheet name="Invoer_periode_3" sheetId="8" r:id="rId11"/>
    <sheet name="Einduitslag_per_3" sheetId="9" r:id="rId12"/>
    <sheet name="Nog_te_spelen_ronde_3" sheetId="21" r:id="rId13"/>
    <sheet name="Invoer_per__4" sheetId="10" r:id="rId14"/>
    <sheet name="Einduitslag_-periode_4" sheetId="11" r:id="rId15"/>
    <sheet name="Nog_te_spelen_ronde_4" sheetId="22" r:id="rId16"/>
    <sheet name="Eindstanden_totaal" sheetId="18" r:id="rId17"/>
    <sheet name="13_deelnemers" sheetId="12" r:id="rId18"/>
    <sheet name="Ronde_14_deelnemers" sheetId="13" r:id="rId19"/>
    <sheet name="ronde_15_deelnemers" sheetId="14" r:id="rId20"/>
    <sheet name="Ronde_16_Deelnemers" sheetId="15" r:id="rId21"/>
    <sheet name="Ronde_17_deelnemers" sheetId="16" r:id="rId22"/>
    <sheet name="Ronde_18_deelnemers" sheetId="17" r:id="rId23"/>
    <sheet name="B_Beerten_Z" sheetId="23" r:id="rId24"/>
    <sheet name="Guus Slot" sheetId="24" r:id="rId25"/>
    <sheet name="J_Cuppers" sheetId="25" r:id="rId26"/>
    <sheet name="Bouwmeester Johan" sheetId="26" r:id="rId27"/>
    <sheet name="Cattier Theo" sheetId="27" r:id="rId28"/>
    <sheet name="Huinink" sheetId="28" r:id="rId29"/>
    <sheet name="Koppele Theo" sheetId="29" r:id="rId30"/>
    <sheet name="Piepers" sheetId="31" r:id="rId31"/>
    <sheet name="J_Rots" sheetId="32" r:id="rId32"/>
    <sheet name="B_Rouwhorst" sheetId="33" r:id="rId33"/>
    <sheet name="Wittenbernds Bennie" sheetId="34" r:id="rId34"/>
    <sheet name="L_Spieker" sheetId="35" r:id="rId35"/>
    <sheet name="L_v_Schie" sheetId="36" r:id="rId36"/>
    <sheet name="Melgers_W" sheetId="37" r:id="rId37"/>
    <sheet name="Jos_Stortelder" sheetId="38" r:id="rId38"/>
    <sheet name="Woltering_Harrie" sheetId="39" r:id="rId39"/>
    <sheet name="Jack Vermue" sheetId="43" r:id="rId40"/>
    <sheet name="Tabellen" sheetId="40" r:id="rId41"/>
  </sheets>
  <definedNames>
    <definedName name="_xlnm._FilterDatabase" localSheetId="14" hidden="1">'Einduitslag_-periode_4'!$B$3:$O$19</definedName>
    <definedName name="afdruk1">Einduitslag_per_1!$B$5:$L$18</definedName>
    <definedName name="afdruk2">Einduitslag_per_2!$B$7:$O$23</definedName>
    <definedName name="afdruk3">Einduitslag_per_3!$B$10:$J$20</definedName>
    <definedName name="afdruk4">"""!#REF!"""</definedName>
    <definedName name="_xlnm.Print_Area" localSheetId="17">'13_deelnemers'!$A$1:$K$32</definedName>
    <definedName name="_xlnm.Print_Area" localSheetId="23">B_Beerten_Z!$A$1:$M$85</definedName>
    <definedName name="_xlnm.Print_Area" localSheetId="32">B_Rouwhorst!$A$1:$N$81</definedName>
    <definedName name="_xlnm.Print_Area" localSheetId="26">'Bouwmeester Johan'!$A$1:$M$82</definedName>
    <definedName name="_xlnm.Print_Area" localSheetId="27">'Cattier Theo'!$A$1:$N$82</definedName>
    <definedName name="_xlnm.Print_Area" localSheetId="1">Deelnemers!$B$2:$B$16</definedName>
    <definedName name="_xlnm.Print_Area" localSheetId="16">Eindstanden_totaal!$A$1:$O$22</definedName>
    <definedName name="_xlnm.Print_Area" localSheetId="5">Einduitslag_per_1!$A$1:$O$22</definedName>
    <definedName name="_xlnm.Print_Area" localSheetId="8">Einduitslag_per_2!$A$1:$O$25</definedName>
    <definedName name="_xlnm.Print_Area" localSheetId="11">Einduitslag_per_3!$A$1:$O$21</definedName>
    <definedName name="_xlnm.Print_Area" localSheetId="14">'Einduitslag_-periode_4'!$A$1:$N$22</definedName>
    <definedName name="_xlnm.Print_Area" localSheetId="24">'Guus Slot'!$A$1:$M$83</definedName>
    <definedName name="_xlnm.Print_Area" localSheetId="0">Hoofdmenu!$A$1:$L$27</definedName>
    <definedName name="_xlnm.Print_Area" localSheetId="28">Huinink!$A$2:$N$80</definedName>
    <definedName name="_xlnm.Print_Area" localSheetId="13">Invoer_per__4!$A$1:$N$356</definedName>
    <definedName name="_xlnm.Print_Area" localSheetId="7">Invoer_periode_2!$A$2:$N$356</definedName>
    <definedName name="_xlnm.Print_Area" localSheetId="10">Invoer_periode_3!$A$1:$N$356</definedName>
    <definedName name="_xlnm.Print_Area" localSheetId="4">Invoer_Periode1_!$A$1:$N$356</definedName>
    <definedName name="_xlnm.Print_Area" localSheetId="25">J_Cuppers!$A$1:$M$88</definedName>
    <definedName name="_xlnm.Print_Area" localSheetId="31">J_Rots!$A$1:$N$81</definedName>
    <definedName name="_xlnm.Print_Area" localSheetId="37">Jos_Stortelder!$A$1:$N$82</definedName>
    <definedName name="_xlnm.Print_Area" localSheetId="29">'Koppele Theo'!$A$1:$N$78</definedName>
    <definedName name="_xlnm.Print_Area" localSheetId="34">L_Spieker!$A$1:$N$82</definedName>
    <definedName name="_xlnm.Print_Area" localSheetId="2">Leden!$B$4:$B$19</definedName>
    <definedName name="_xlnm.Print_Area" localSheetId="36">Melgers_W!$A$2:$N$82</definedName>
    <definedName name="_xlnm.Print_Area" localSheetId="6">Nog_te_spelen_ronde_1!$A$1:$K$75</definedName>
    <definedName name="_xlnm.Print_Area" localSheetId="9">Nog_te_spelen_ronde_2!$A$1:$K$72</definedName>
    <definedName name="_xlnm.Print_Area" localSheetId="12">Nog_te_spelen_ronde_3!$A$1:$K$72</definedName>
    <definedName name="_xlnm.Print_Area" localSheetId="15">Nog_te_spelen_ronde_4!$A$1:$K$73</definedName>
    <definedName name="_xlnm.Print_Area" localSheetId="30">Piepers!$A$1:$N$83</definedName>
    <definedName name="_xlnm.Print_Area" localSheetId="18">Ronde_14_deelnemers!$A$1:$L$38</definedName>
    <definedName name="_xlnm.Print_Area" localSheetId="19">ronde_15_deelnemers!$A$1:$L$40</definedName>
    <definedName name="_xlnm.Print_Area" localSheetId="20">Ronde_16_Deelnemers!$A$1:$K$38</definedName>
    <definedName name="_xlnm.Print_Area" localSheetId="21">Ronde_17_deelnemers!$A$1:$L$36</definedName>
    <definedName name="_xlnm.Print_Area" localSheetId="22">Ronde_18_deelnemers!$A$1:$L$39</definedName>
    <definedName name="_xlnm.Print_Area" localSheetId="40">Tabellen!$B$3:$D$51</definedName>
    <definedName name="_xlnm.Print_Area" localSheetId="33">'Wittenbernds Bennie'!$A$1:$N$83</definedName>
    <definedName name="Allen1">Invoer_Periode1_!$A$1:$T$356</definedName>
    <definedName name="Allen2">"""""""""""""""""""""""""""""""NA()"""""""""""""""""""""""""""""""</definedName>
    <definedName name="Allen3">"""""""""""""""""""""""""""""""NA()"""""""""""""""""""""""""""""""</definedName>
    <definedName name="Allen4">"""""""""""""""""""""""""""""""NA()"""""""""""""""""""""""""""""""</definedName>
    <definedName name="Brake1">Invoer_Periode1_!$B$46</definedName>
    <definedName name="Brake2">"""""""""""""""""""""""""""""""NA()"""""""""""""""""""""""""""""""</definedName>
    <definedName name="Brake3">"""""""""""""""""""""""""""""""NA()"""""""""""""""""""""""""""""""</definedName>
    <definedName name="Brake4">"""""""""""""""""""""""""""""""NA()"""""""""""""""""""""""""""""""</definedName>
    <definedName name="Cuppers1">Invoer_Periode1_!$B$88</definedName>
    <definedName name="Cuppers2">"""""""""""""""""""""""""""""""NA()"""""""""""""""""""""""""""""""</definedName>
    <definedName name="Cuppers3">"""""""""""""""""""""""""""""""NA()"""""""""""""""""""""""""""""""</definedName>
    <definedName name="Cuppers4">"""""""""""""""""""""""""""""""NA()"""""""""""""""""""""""""""""""</definedName>
    <definedName name="deelnemers">"""""""""""""""""""""""""""""""NA()"""""""""""""""""""""""""""""""</definedName>
    <definedName name="Donderwinkel1">Invoer_Periode1_!$B$172</definedName>
    <definedName name="Donderwinkel2">"""""""""""""""""""""""""""""""NA()"""""""""""""""""""""""""""""""</definedName>
    <definedName name="Donderwinkel3">"""""""""""""""""""""""""""""""NA()"""""""""""""""""""""""""""""""</definedName>
    <definedName name="Donderwinkel4">"""""""""""""""""""""""""""""""NA()"""""""""""""""""""""""""""""""</definedName>
    <definedName name="Doppen_H1">Invoer_Periode1_!$B$109</definedName>
    <definedName name="Doppen_H2">"""""""""""""""""""""""""""""""NA()"""""""""""""""""""""""""""""""</definedName>
    <definedName name="Doppen_H3">"""""""""""""""""""""""""""""""NA()"""""""""""""""""""""""""""""""</definedName>
    <definedName name="Doppen_H4">"""""""""""""""""""""""""""""""NA()"""""""""""""""""""""""""""""""</definedName>
    <definedName name="Doppen_Huub">"""""""""""""""""""""""""""""""NA()"""""""""""""""""""""""""""""""</definedName>
    <definedName name="Doppen_Huub1">Invoer_Periode1_!$B$4</definedName>
    <definedName name="Doppen_Huub3">Invoer_Periode1_!$B$4</definedName>
    <definedName name="Doppen_Huub4">Invoer_Periode1_!$B$4</definedName>
    <definedName name="Doppen_J1">Invoer_Periode1_!$B$130</definedName>
    <definedName name="Doppen_J2">"""""""""""""""""""""""""""""""NA()"""""""""""""""""""""""""""""""</definedName>
    <definedName name="Doppen_J3">"""""""""""""""""""""""""""""""NA()"""""""""""""""""""""""""""""""</definedName>
    <definedName name="Doppen_J4">"""""""""""""""""""""""""""""""NA()"""""""""""""""""""""""""""""""</definedName>
    <definedName name="einduitslag">Eindstanden_totaal!$C$8:$K$20</definedName>
    <definedName name="Excel_BuiltIn__FilterDatabase" localSheetId="16">Eindstanden_totaal!$B$6:$O$6</definedName>
    <definedName name="Excel_BuiltIn__FilterDatabase" localSheetId="5">Einduitslag_per_1!$B$5:$O$18</definedName>
    <definedName name="Excel_BuiltIn__FilterDatabase" localSheetId="11">Einduitslag_per_3!$B$9:$O$19</definedName>
    <definedName name="Excel_BuiltIn_Print_Area" localSheetId="17">'13_deelnemers'!$A$1:$K$32</definedName>
    <definedName name="Excel_BuiltIn_Print_Area" localSheetId="23">B_Beerten_Z!$A$1:$M$85</definedName>
    <definedName name="Excel_BuiltIn_Print_Area" localSheetId="32">B_Rouwhorst!$A$1:$N$81</definedName>
    <definedName name="Excel_BuiltIn_Print_Area" localSheetId="26">'Bouwmeester Johan'!$A$1:$M$82</definedName>
    <definedName name="Excel_BuiltIn_Print_Area" localSheetId="27">'Cattier Theo'!$A$1:$N$82</definedName>
    <definedName name="Excel_BuiltIn_Print_Area" localSheetId="1">Deelnemers!$B$2:$B$16</definedName>
    <definedName name="Excel_BuiltIn_Print_Area" localSheetId="16">Eindstanden_totaal!$A$1:$O$22</definedName>
    <definedName name="Excel_BuiltIn_Print_Area" localSheetId="5">Einduitslag_per_1!$A$1:$O$23</definedName>
    <definedName name="Excel_BuiltIn_Print_Area" localSheetId="11">Einduitslag_per_3!$A$5:$O$20</definedName>
    <definedName name="Excel_BuiltIn_Print_Area" localSheetId="24">'Guus Slot'!$A$1:$M$83</definedName>
    <definedName name="Excel_BuiltIn_Print_Area" localSheetId="0">Hoofdmenu!$A$1:$L$27</definedName>
    <definedName name="Excel_BuiltIn_Print_Area" localSheetId="28">Huinink!$A$2:$N$80</definedName>
    <definedName name="Excel_BuiltIn_Print_Area" localSheetId="13">Invoer_per__4!$A$1:$P$331</definedName>
    <definedName name="Excel_BuiltIn_Print_Area" localSheetId="7">Invoer_periode_2!$A$1:$M$312</definedName>
    <definedName name="Excel_BuiltIn_Print_Area" localSheetId="10">Invoer_periode_3!$A$1:$N$332</definedName>
    <definedName name="Excel_BuiltIn_Print_Area" localSheetId="4">Invoer_Periode1_!$A$2:$N$336</definedName>
    <definedName name="Excel_BuiltIn_Print_Area" localSheetId="25">J_Cuppers!$A$1:$M$88</definedName>
    <definedName name="Excel_BuiltIn_Print_Area" localSheetId="31">J_Rots!$A$1:$N$81</definedName>
    <definedName name="Excel_BuiltIn_Print_Area" localSheetId="37">Jos_Stortelder!$A$1:$N$82</definedName>
    <definedName name="Excel_BuiltIn_Print_Area" localSheetId="29">'Koppele Theo'!$A$1:$N$78</definedName>
    <definedName name="Excel_BuiltIn_Print_Area" localSheetId="34">L_Spieker!$A$1:$N$82</definedName>
    <definedName name="Excel_BuiltIn_Print_Area" localSheetId="2">Leden!$B$4:$B$19</definedName>
    <definedName name="Excel_BuiltIn_Print_Area" localSheetId="36">Melgers_W!$A$2:$N$82</definedName>
    <definedName name="Excel_BuiltIn_Print_Area" localSheetId="6">Nog_te_spelen_ronde_1!$A$1:$K$75</definedName>
    <definedName name="Excel_BuiltIn_Print_Area" localSheetId="9">Nog_te_spelen_ronde_2!$A$1:$K$72</definedName>
    <definedName name="Excel_BuiltIn_Print_Area" localSheetId="12">Nog_te_spelen_ronde_3!$A$1:$K$72</definedName>
    <definedName name="Excel_BuiltIn_Print_Area" localSheetId="15">Nog_te_spelen_ronde_4!$A$1:$K$73</definedName>
    <definedName name="Excel_BuiltIn_Print_Area" localSheetId="30">Piepers!$A$1:$N$83</definedName>
    <definedName name="Excel_BuiltIn_Print_Area" localSheetId="18">Ronde_14_deelnemers!$A$1:$L$38</definedName>
    <definedName name="Excel_BuiltIn_Print_Area" localSheetId="19">ronde_15_deelnemers!$A$1:$L$40</definedName>
    <definedName name="Excel_BuiltIn_Print_Area" localSheetId="20">Ronde_16_Deelnemers!$A$1:$K$38</definedName>
    <definedName name="Excel_BuiltIn_Print_Area" localSheetId="21">Ronde_17_deelnemers!$A$1:$L$36</definedName>
    <definedName name="Excel_BuiltIn_Print_Area" localSheetId="22">Ronde_18_deelnemers!$A$1:$L$39</definedName>
    <definedName name="Excel_BuiltIn_Print_Area" localSheetId="40">Tabellen!$B$3:$D$51</definedName>
    <definedName name="Excel_BuiltIn_Print_Area" localSheetId="33">'Wittenbernds Bennie'!$A$1:$N$83</definedName>
    <definedName name="Hoenderboom1">Invoer_Periode1_!$B$151</definedName>
    <definedName name="Hoenderboom2">"""""""""""""""""""""""""""""""NA()"""""""""""""""""""""""""""""""</definedName>
    <definedName name="Hoenderboom3">"""""""""""""""""""""""""""""""NA()"""""""""""""""""""""""""""""""</definedName>
    <definedName name="Hoenderboom4">"""""""""""""""""""""""""""""""NA()"""""""""""""""""""""""""""""""</definedName>
    <definedName name="Hulshof1">"""""""""""""""""""""""""""""""NA()"""""""""""""""""""""""""""""""</definedName>
    <definedName name="Hulshof2">"""""""""""""""""""""""""""""""NA()"""""""""""""""""""""""""""""""</definedName>
    <definedName name="Hulshof3">"""""""""""""""""""""""""""""""NA()"""""""""""""""""""""""""""""""</definedName>
    <definedName name="Hulshof4">"""""""""""""""""""""""""""""""NA()"""""""""""""""""""""""""""""""</definedName>
    <definedName name="Individueel">"""""""""""""""""""""""""""""""NA()"""""""""""""""""""""""""""""""</definedName>
    <definedName name="Kolkman1">Invoer_Periode1_!$B$193</definedName>
    <definedName name="Kolkman2">"""""""""""""""""""""""""""""""NA()"""""""""""""""""""""""""""""""</definedName>
    <definedName name="Kolkman3">"""""""""""""""""""""""""""""""NA()"""""""""""""""""""""""""""""""</definedName>
    <definedName name="Kolkman4">"""""""""""""""""""""""""""""""NA()"""""""""""""""""""""""""""""""</definedName>
    <definedName name="Marneth1">Invoer_Periode1_!$B$214</definedName>
    <definedName name="Marneth2">"""""""""""""""""""""""""""""""NA()"""""""""""""""""""""""""""""""</definedName>
    <definedName name="Marneth3">"""""""""""""""""""""""""""""""NA()"""""""""""""""""""""""""""""""</definedName>
    <definedName name="Marneth4">"""""""""""""""""""""""""""""""NA()"""""""""""""""""""""""""""""""</definedName>
    <definedName name="Matrix1">"""""""""""""""""""""""""""""""NA()"""""""""""""""""""""""""""""""</definedName>
    <definedName name="Matrix2">"""""""""""""""""""""""""""""""NA()"""""""""""""""""""""""""""""""</definedName>
    <definedName name="Matrix3">"""""""""""""""""""""""""""""""NA()"""""""""""""""""""""""""""""""</definedName>
    <definedName name="matrix4">"""""""""""""""""""""""""""""""NA()"""""""""""""""""""""""""""""""</definedName>
    <definedName name="overzicht">"""""""""""""""""""""""""""""""NA()"""""""""""""""""""""""""""""""</definedName>
    <definedName name="Paul1">Invoer_Periode1_!$B$235</definedName>
    <definedName name="Paul2">"""""""""""""""""""""""""""""""NA()"""""""""""""""""""""""""""""""</definedName>
    <definedName name="Paul3">"""""""""""""""""""""""""""""""NA()"""""""""""""""""""""""""""""""</definedName>
    <definedName name="Paul4">"""""""""""""""""""""""""""""""NA()"""""""""""""""""""""""""""""""</definedName>
    <definedName name="Periode_1einduitslag">Einduitslag_per_1!$E$1</definedName>
    <definedName name="periode2">Einduitslag_per_2!$A$1:$O$24</definedName>
    <definedName name="periode3">Einduitslag_per_3!$A$5:$J$20</definedName>
    <definedName name="Periode4">"""!#REF!"""</definedName>
    <definedName name="printen1">"""""""""""""""""""""""""""""""NA()"""""""""""""""""""""""""""""""</definedName>
    <definedName name="printen2">"""""""""""""""""""""""""""""""NA()"""""""""""""""""""""""""""""""</definedName>
    <definedName name="Printen3">"""""""""""""""""""""""""""""""NA()"""""""""""""""""""""""""""""""</definedName>
    <definedName name="Printen4">"""""""""""""""""""""""""""""""NA()"""""""""""""""""""""""""""""""</definedName>
    <definedName name="Rots1">Invoer_Periode1_!$B$256</definedName>
    <definedName name="Rots2">"""""""""""""""""""""""""""""""NA()"""""""""""""""""""""""""""""""</definedName>
    <definedName name="Rots3">"""""""""""""""""""""""""""""""NA()"""""""""""""""""""""""""""""""</definedName>
    <definedName name="Rots4">"""""""""""""""""""""""""""""""NA()"""""""""""""""""""""""""""""""</definedName>
    <definedName name="Schuirink1">Invoer_Periode1_!$B$298</definedName>
    <definedName name="Schuirink2">"""""""""""""""""""""""""""""""NA()"""""""""""""""""""""""""""""""</definedName>
    <definedName name="Schuirink3">"""""""""""""""""""""""""""""""NA()"""""""""""""""""""""""""""""""</definedName>
    <definedName name="Schuirink4">"""""""""""""""""""""""""""""""NA()"""""""""""""""""""""""""""""""</definedName>
    <definedName name="Spieker1">Invoer_Periode1_!$B$256</definedName>
    <definedName name="spieker2">"""""""""""""""""""""""""""""""NA()"""""""""""""""""""""""""""""""</definedName>
    <definedName name="spieker3">"""""""""""""""""""""""""""""""NA()"""""""""""""""""""""""""""""""</definedName>
    <definedName name="spieker4">"""""""""""""""""""""""""""""""NA()"""""""""""""""""""""""""""""""</definedName>
    <definedName name="Tabellen">Tabellen!$B$5:$C$46</definedName>
    <definedName name="Temming1">Invoer_Periode1_!$B$319</definedName>
    <definedName name="Temming2">"""""""""""""""""""""""""""""""NA()"""""""""""""""""""""""""""""""</definedName>
    <definedName name="Temming3">"""""""""""""""""""""""""""""""NA()"""""""""""""""""""""""""""""""</definedName>
    <definedName name="Temming4">"""""""""""""""""""""""""""""""NA()"""""""""""""""""""""""""""""""</definedName>
    <definedName name="Wedstrijdoverzicht">"""""""""""""""""""""""""""""""NA()"""""""""""""""""""""""""""""""</definedName>
    <definedName name="Weekuitslag">"""""""""""""""""""""""""""""""NA()"""""""""""""""""""""""""""""""</definedName>
    <definedName name="Weenink1">"""""""""""""""""""""""""""""""NA()"""""""""""""""""""""""""""""""</definedName>
    <definedName name="Weenink2">"""""""""""""""""""""""""""""""NA()"""""""""""""""""""""""""""""""</definedName>
    <definedName name="Weenink3">"""""""""""""""""""""""""""""""NA()"""""""""""""""""""""""""""""""</definedName>
    <definedName name="Weenink4">"""""""""""""""""""""""""""""""NA()"""""""""""""""""""""""""""""""</definedName>
  </definedNames>
  <calcPr calcId="191029"/>
</workbook>
</file>

<file path=xl/calcChain.xml><?xml version="1.0" encoding="utf-8"?>
<calcChain xmlns="http://schemas.openxmlformats.org/spreadsheetml/2006/main">
  <c r="I20" i="9" l="1"/>
  <c r="B356" i="10"/>
  <c r="B336" i="10"/>
  <c r="B315" i="10"/>
  <c r="B294" i="10"/>
  <c r="B273" i="10"/>
  <c r="B252" i="10"/>
  <c r="B231" i="10"/>
  <c r="B210" i="10"/>
  <c r="B189" i="10"/>
  <c r="B168" i="10"/>
  <c r="B147" i="10"/>
  <c r="B126" i="10"/>
  <c r="B105" i="10"/>
  <c r="B84" i="10"/>
  <c r="B63" i="10"/>
  <c r="B42" i="10"/>
  <c r="B21" i="10"/>
  <c r="G138" i="8"/>
  <c r="I300" i="8"/>
  <c r="I299" i="8"/>
  <c r="G299" i="8"/>
  <c r="G300" i="8"/>
  <c r="D299" i="8"/>
  <c r="D300" i="8"/>
  <c r="B168" i="8"/>
  <c r="A150" i="8" s="1"/>
  <c r="B356" i="8"/>
  <c r="B336" i="8"/>
  <c r="B315" i="8"/>
  <c r="B294" i="8"/>
  <c r="B273" i="8"/>
  <c r="B252" i="8"/>
  <c r="B210" i="8"/>
  <c r="B189" i="8"/>
  <c r="B84" i="8"/>
  <c r="B21" i="8"/>
  <c r="B42" i="8"/>
  <c r="G100" i="6"/>
  <c r="I100" i="6"/>
  <c r="D100" i="6"/>
  <c r="I240" i="6"/>
  <c r="G239" i="6"/>
  <c r="G240" i="6"/>
  <c r="D239" i="6"/>
  <c r="D240" i="6"/>
  <c r="I140" i="6"/>
  <c r="J280" i="6"/>
  <c r="I280" i="6"/>
  <c r="G280" i="6"/>
  <c r="D278" i="6"/>
  <c r="D280" i="6"/>
  <c r="G140" i="6"/>
  <c r="D140" i="6"/>
  <c r="R118" i="6"/>
  <c r="D10" i="6"/>
  <c r="J300" i="6"/>
  <c r="I300" i="6"/>
  <c r="G300" i="6"/>
  <c r="D300" i="6"/>
  <c r="J160" i="6"/>
  <c r="I160" i="6"/>
  <c r="G160" i="6"/>
  <c r="D160" i="6"/>
  <c r="J120" i="6"/>
  <c r="G120" i="6"/>
  <c r="I120" i="6"/>
  <c r="D120" i="6"/>
  <c r="J260" i="6"/>
  <c r="I260" i="6"/>
  <c r="G260" i="6"/>
  <c r="D260" i="6"/>
  <c r="I75" i="6"/>
  <c r="D155" i="4"/>
  <c r="E19" i="28"/>
  <c r="A255" i="4"/>
  <c r="D272" i="4" s="1"/>
  <c r="I272" i="4" s="1"/>
  <c r="J272" i="4" s="1"/>
  <c r="B256" i="4"/>
  <c r="B257" i="4"/>
  <c r="G257" i="4"/>
  <c r="B258" i="4"/>
  <c r="D258" i="4"/>
  <c r="I258" i="4" s="1"/>
  <c r="J258" i="4" s="1"/>
  <c r="G258" i="4"/>
  <c r="B259" i="4"/>
  <c r="G259" i="4"/>
  <c r="B260" i="4"/>
  <c r="D260" i="4"/>
  <c r="G260" i="4"/>
  <c r="I260" i="4"/>
  <c r="J260" i="4"/>
  <c r="K260" i="4"/>
  <c r="L260" i="4"/>
  <c r="M260" i="4"/>
  <c r="A261" i="4"/>
  <c r="B261" i="4"/>
  <c r="C261" i="4"/>
  <c r="D261" i="4"/>
  <c r="I261" i="4" s="1"/>
  <c r="J261" i="4" s="1"/>
  <c r="F261" i="4"/>
  <c r="G261" i="4"/>
  <c r="A262" i="4"/>
  <c r="B262" i="4"/>
  <c r="C262" i="4"/>
  <c r="D262" i="4"/>
  <c r="F262" i="4"/>
  <c r="G262" i="4"/>
  <c r="I262" i="4"/>
  <c r="J262" i="4"/>
  <c r="K262" i="4"/>
  <c r="L262" i="4"/>
  <c r="M262" i="4"/>
  <c r="A263" i="4"/>
  <c r="B263" i="4"/>
  <c r="C263" i="4"/>
  <c r="D263" i="4"/>
  <c r="F263" i="4"/>
  <c r="G263" i="4"/>
  <c r="I263" i="4"/>
  <c r="J263" i="4"/>
  <c r="K263" i="4"/>
  <c r="L263" i="4"/>
  <c r="M263" i="4"/>
  <c r="A264" i="4"/>
  <c r="B264" i="4"/>
  <c r="C264" i="4"/>
  <c r="F264" i="4"/>
  <c r="G264" i="4"/>
  <c r="A265" i="4"/>
  <c r="B265" i="4"/>
  <c r="C265" i="4"/>
  <c r="D265" i="4"/>
  <c r="I265" i="4" s="1"/>
  <c r="J265" i="4" s="1"/>
  <c r="F265" i="4"/>
  <c r="G265" i="4"/>
  <c r="A266" i="4"/>
  <c r="B266" i="4"/>
  <c r="C266" i="4"/>
  <c r="D266" i="4"/>
  <c r="F266" i="4"/>
  <c r="G266" i="4"/>
  <c r="I266" i="4"/>
  <c r="J266" i="4" s="1"/>
  <c r="A267" i="4"/>
  <c r="B267" i="4"/>
  <c r="C267" i="4"/>
  <c r="F267" i="4"/>
  <c r="G267" i="4"/>
  <c r="A268" i="4"/>
  <c r="B268" i="4"/>
  <c r="C268" i="4"/>
  <c r="F268" i="4"/>
  <c r="G268" i="4"/>
  <c r="A269" i="4"/>
  <c r="B269" i="4"/>
  <c r="C269" i="4"/>
  <c r="F269" i="4"/>
  <c r="G269" i="4"/>
  <c r="A270" i="4"/>
  <c r="B270" i="4"/>
  <c r="C270" i="4"/>
  <c r="D270" i="4"/>
  <c r="I270" i="4" s="1"/>
  <c r="J270" i="4" s="1"/>
  <c r="F270" i="4"/>
  <c r="G270" i="4"/>
  <c r="A271" i="4"/>
  <c r="B271" i="4"/>
  <c r="C271" i="4"/>
  <c r="D271" i="4"/>
  <c r="F271" i="4"/>
  <c r="G271" i="4"/>
  <c r="I271" i="4"/>
  <c r="J271" i="4"/>
  <c r="K271" i="4"/>
  <c r="L271" i="4"/>
  <c r="M271" i="4"/>
  <c r="A272" i="4"/>
  <c r="B272" i="4"/>
  <c r="C272" i="4"/>
  <c r="F272" i="4"/>
  <c r="G272" i="4"/>
  <c r="B273" i="4"/>
  <c r="C273" i="4"/>
  <c r="E273" i="4"/>
  <c r="F273" i="4"/>
  <c r="G273" i="4" s="1"/>
  <c r="N273" i="4" s="1"/>
  <c r="H273" i="4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5" i="19"/>
  <c r="C60" i="19"/>
  <c r="I43" i="19"/>
  <c r="I44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42" i="19"/>
  <c r="K57" i="19"/>
  <c r="G57" i="19"/>
  <c r="C57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E39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D17" i="5"/>
  <c r="E17" i="5"/>
  <c r="F17" i="5"/>
  <c r="G17" i="5"/>
  <c r="H17" i="5"/>
  <c r="I17" i="5"/>
  <c r="J17" i="5"/>
  <c r="K17" i="5"/>
  <c r="O17" i="5"/>
  <c r="C61" i="4"/>
  <c r="D19" i="5"/>
  <c r="E19" i="5"/>
  <c r="F19" i="5"/>
  <c r="G19" i="5"/>
  <c r="H19" i="5"/>
  <c r="I19" i="5"/>
  <c r="J19" i="5"/>
  <c r="K19" i="5"/>
  <c r="O19" i="5"/>
  <c r="D18" i="5"/>
  <c r="E18" i="5"/>
  <c r="F18" i="5"/>
  <c r="G18" i="5"/>
  <c r="H18" i="5"/>
  <c r="I18" i="5"/>
  <c r="J18" i="5"/>
  <c r="K18" i="5"/>
  <c r="O18" i="5"/>
  <c r="D20" i="7"/>
  <c r="E20" i="7"/>
  <c r="F20" i="7"/>
  <c r="G20" i="7"/>
  <c r="H20" i="7"/>
  <c r="I20" i="7"/>
  <c r="J20" i="7"/>
  <c r="K20" i="7"/>
  <c r="O20" i="7"/>
  <c r="D19" i="7"/>
  <c r="E19" i="7"/>
  <c r="F19" i="7"/>
  <c r="G19" i="7"/>
  <c r="H19" i="7"/>
  <c r="I19" i="7"/>
  <c r="J19" i="7"/>
  <c r="K19" i="7"/>
  <c r="O19" i="7"/>
  <c r="D18" i="7"/>
  <c r="E18" i="7"/>
  <c r="F18" i="7"/>
  <c r="G18" i="7"/>
  <c r="H18" i="7"/>
  <c r="I18" i="7"/>
  <c r="J18" i="7"/>
  <c r="K18" i="7"/>
  <c r="O18" i="7"/>
  <c r="D37" i="28"/>
  <c r="E60" i="28"/>
  <c r="A1" i="12"/>
  <c r="F325" i="4"/>
  <c r="F314" i="4"/>
  <c r="F311" i="4"/>
  <c r="F309" i="4"/>
  <c r="F308" i="4"/>
  <c r="F307" i="4"/>
  <c r="F306" i="4"/>
  <c r="F305" i="4"/>
  <c r="F304" i="4"/>
  <c r="C62" i="4"/>
  <c r="F62" i="4"/>
  <c r="A62" i="4"/>
  <c r="F61" i="4"/>
  <c r="D14" i="4"/>
  <c r="B19" i="17"/>
  <c r="B20" i="17"/>
  <c r="B19" i="16"/>
  <c r="F342" i="10"/>
  <c r="C342" i="10"/>
  <c r="A342" i="10"/>
  <c r="A340" i="10"/>
  <c r="A341" i="10"/>
  <c r="F341" i="10"/>
  <c r="C341" i="10"/>
  <c r="G300" i="10"/>
  <c r="D300" i="10"/>
  <c r="I300" i="10"/>
  <c r="J300" i="10" s="1"/>
  <c r="G113" i="6"/>
  <c r="E61" i="19"/>
  <c r="E62" i="19"/>
  <c r="E65" i="19"/>
  <c r="E67" i="19"/>
  <c r="E68" i="19"/>
  <c r="E69" i="19"/>
  <c r="E70" i="19"/>
  <c r="E71" i="19"/>
  <c r="E73" i="19"/>
  <c r="E75" i="19"/>
  <c r="A64" i="43"/>
  <c r="B65" i="43"/>
  <c r="C65" i="43"/>
  <c r="D65" i="43"/>
  <c r="E65" i="43"/>
  <c r="F65" i="43"/>
  <c r="G65" i="43"/>
  <c r="H65" i="43"/>
  <c r="I65" i="43"/>
  <c r="J65" i="43"/>
  <c r="K65" i="43"/>
  <c r="L65" i="43"/>
  <c r="M65" i="43"/>
  <c r="N65" i="43"/>
  <c r="A66" i="43"/>
  <c r="C66" i="43"/>
  <c r="D66" i="43"/>
  <c r="E66" i="43"/>
  <c r="F66" i="43"/>
  <c r="G66" i="43"/>
  <c r="H66" i="43"/>
  <c r="I66" i="43"/>
  <c r="J66" i="43"/>
  <c r="K66" i="43"/>
  <c r="L66" i="43"/>
  <c r="M66" i="43"/>
  <c r="N66" i="43"/>
  <c r="A67" i="43"/>
  <c r="E67" i="43"/>
  <c r="H67" i="43"/>
  <c r="N67" i="43"/>
  <c r="A68" i="43"/>
  <c r="E68" i="43"/>
  <c r="G68" i="43"/>
  <c r="H68" i="43"/>
  <c r="N68" i="43"/>
  <c r="A69" i="43"/>
  <c r="C69" i="43"/>
  <c r="E69" i="43"/>
  <c r="F69" i="43"/>
  <c r="G69" i="43"/>
  <c r="H69" i="43"/>
  <c r="N69" i="43"/>
  <c r="E70" i="43"/>
  <c r="G70" i="43"/>
  <c r="H70" i="43"/>
  <c r="N70" i="43"/>
  <c r="E71" i="43"/>
  <c r="G71" i="43"/>
  <c r="H71" i="43"/>
  <c r="N71" i="43"/>
  <c r="E72" i="43"/>
  <c r="G72" i="43"/>
  <c r="H72" i="43"/>
  <c r="N72" i="43"/>
  <c r="E73" i="43"/>
  <c r="G73" i="43"/>
  <c r="H73" i="43"/>
  <c r="N73" i="43"/>
  <c r="E74" i="43"/>
  <c r="G74" i="43"/>
  <c r="H74" i="43"/>
  <c r="N74" i="43"/>
  <c r="E75" i="43"/>
  <c r="G75" i="43"/>
  <c r="H75" i="43"/>
  <c r="N75" i="43"/>
  <c r="E76" i="43"/>
  <c r="G76" i="43"/>
  <c r="H76" i="43"/>
  <c r="N76" i="43"/>
  <c r="E77" i="43"/>
  <c r="G77" i="43"/>
  <c r="H77" i="43"/>
  <c r="N77" i="43"/>
  <c r="E78" i="43"/>
  <c r="G78" i="43"/>
  <c r="H78" i="43"/>
  <c r="N78" i="43"/>
  <c r="E79" i="43"/>
  <c r="G79" i="43"/>
  <c r="H79" i="43"/>
  <c r="N79" i="43"/>
  <c r="E80" i="43"/>
  <c r="G80" i="43"/>
  <c r="H80" i="43"/>
  <c r="N80" i="43"/>
  <c r="E81" i="43"/>
  <c r="H81" i="43"/>
  <c r="N81" i="43"/>
  <c r="E82" i="43"/>
  <c r="H82" i="43"/>
  <c r="N82" i="43"/>
  <c r="A43" i="43"/>
  <c r="B43" i="43"/>
  <c r="B44" i="43"/>
  <c r="C44" i="43"/>
  <c r="D44" i="43"/>
  <c r="E44" i="43"/>
  <c r="F44" i="43"/>
  <c r="G44" i="43"/>
  <c r="H44" i="43"/>
  <c r="I44" i="43"/>
  <c r="J44" i="43"/>
  <c r="K44" i="43"/>
  <c r="L44" i="43"/>
  <c r="M44" i="43"/>
  <c r="N44" i="43"/>
  <c r="A45" i="43"/>
  <c r="C45" i="43"/>
  <c r="D45" i="43"/>
  <c r="E45" i="43"/>
  <c r="F45" i="43"/>
  <c r="G45" i="43"/>
  <c r="H45" i="43"/>
  <c r="I45" i="43"/>
  <c r="J45" i="43"/>
  <c r="K45" i="43"/>
  <c r="L45" i="43"/>
  <c r="M45" i="43"/>
  <c r="N45" i="43"/>
  <c r="E46" i="43"/>
  <c r="H46" i="43"/>
  <c r="N46" i="43"/>
  <c r="E47" i="43"/>
  <c r="G47" i="43"/>
  <c r="H47" i="43"/>
  <c r="N47" i="43"/>
  <c r="E48" i="43"/>
  <c r="G48" i="43"/>
  <c r="H48" i="43"/>
  <c r="N48" i="43"/>
  <c r="E49" i="43"/>
  <c r="G49" i="43"/>
  <c r="H49" i="43"/>
  <c r="N49" i="43"/>
  <c r="E50" i="43"/>
  <c r="G50" i="43"/>
  <c r="H50" i="43"/>
  <c r="N50" i="43"/>
  <c r="E51" i="43"/>
  <c r="G51" i="43"/>
  <c r="H51" i="43"/>
  <c r="N51" i="43"/>
  <c r="E52" i="43"/>
  <c r="G52" i="43"/>
  <c r="H52" i="43"/>
  <c r="N52" i="43"/>
  <c r="E53" i="43"/>
  <c r="G53" i="43"/>
  <c r="H53" i="43"/>
  <c r="N53" i="43"/>
  <c r="E54" i="43"/>
  <c r="G54" i="43"/>
  <c r="H54" i="43"/>
  <c r="N54" i="43"/>
  <c r="E55" i="43"/>
  <c r="G55" i="43"/>
  <c r="H55" i="43"/>
  <c r="N55" i="43"/>
  <c r="E56" i="43"/>
  <c r="G56" i="43"/>
  <c r="H56" i="43"/>
  <c r="N56" i="43"/>
  <c r="E57" i="43"/>
  <c r="G57" i="43"/>
  <c r="H57" i="43"/>
  <c r="N57" i="43"/>
  <c r="E58" i="43"/>
  <c r="G58" i="43"/>
  <c r="H58" i="43"/>
  <c r="N58" i="43"/>
  <c r="E59" i="43"/>
  <c r="G59" i="43"/>
  <c r="H59" i="43"/>
  <c r="N59" i="43"/>
  <c r="E60" i="43"/>
  <c r="H60" i="43"/>
  <c r="N60" i="43"/>
  <c r="E61" i="43"/>
  <c r="H61" i="43"/>
  <c r="N61" i="43"/>
  <c r="A22" i="43"/>
  <c r="B22" i="43"/>
  <c r="B23" i="43"/>
  <c r="C23" i="43"/>
  <c r="D23" i="43"/>
  <c r="E23" i="43"/>
  <c r="F23" i="43"/>
  <c r="G23" i="43"/>
  <c r="H23" i="43"/>
  <c r="I23" i="43"/>
  <c r="J23" i="43"/>
  <c r="K23" i="43"/>
  <c r="L23" i="43"/>
  <c r="M23" i="43"/>
  <c r="N23" i="43"/>
  <c r="A24" i="43"/>
  <c r="C24" i="43"/>
  <c r="D24" i="43"/>
  <c r="E24" i="43"/>
  <c r="F24" i="43"/>
  <c r="G24" i="43"/>
  <c r="H24" i="43"/>
  <c r="I24" i="43"/>
  <c r="J24" i="43"/>
  <c r="K24" i="43"/>
  <c r="L24" i="43"/>
  <c r="M24" i="43"/>
  <c r="N24" i="43"/>
  <c r="E25" i="43"/>
  <c r="H25" i="43"/>
  <c r="N25" i="43"/>
  <c r="E26" i="43"/>
  <c r="H26" i="43"/>
  <c r="N26" i="43"/>
  <c r="E27" i="43"/>
  <c r="H27" i="43"/>
  <c r="N27" i="43"/>
  <c r="E28" i="43"/>
  <c r="H28" i="43"/>
  <c r="N28" i="43"/>
  <c r="E29" i="43"/>
  <c r="H29" i="43"/>
  <c r="N29" i="43"/>
  <c r="E30" i="43"/>
  <c r="H30" i="43"/>
  <c r="N30" i="43"/>
  <c r="E31" i="43"/>
  <c r="H31" i="43"/>
  <c r="N31" i="43"/>
  <c r="E32" i="43"/>
  <c r="H32" i="43"/>
  <c r="N32" i="43"/>
  <c r="E33" i="43"/>
  <c r="H33" i="43"/>
  <c r="N33" i="43"/>
  <c r="E34" i="43"/>
  <c r="H34" i="43"/>
  <c r="N34" i="43"/>
  <c r="E35" i="43"/>
  <c r="H35" i="43"/>
  <c r="N35" i="43"/>
  <c r="E36" i="43"/>
  <c r="H36" i="43"/>
  <c r="N36" i="43"/>
  <c r="E37" i="43"/>
  <c r="H37" i="43"/>
  <c r="N37" i="43"/>
  <c r="E38" i="43"/>
  <c r="H38" i="43"/>
  <c r="N38" i="43"/>
  <c r="E39" i="43"/>
  <c r="H39" i="43"/>
  <c r="N39" i="43"/>
  <c r="E40" i="43"/>
  <c r="H40" i="43"/>
  <c r="N40" i="43"/>
  <c r="A1" i="43"/>
  <c r="B1" i="43"/>
  <c r="C1" i="43"/>
  <c r="D1" i="43"/>
  <c r="E1" i="43"/>
  <c r="F1" i="43"/>
  <c r="G1" i="43"/>
  <c r="H1" i="43"/>
  <c r="I1" i="43"/>
  <c r="J1" i="43"/>
  <c r="K1" i="43"/>
  <c r="L1" i="43"/>
  <c r="M1" i="43"/>
  <c r="N1" i="43"/>
  <c r="A2" i="43"/>
  <c r="B2" i="43"/>
  <c r="C2" i="43"/>
  <c r="D2" i="43"/>
  <c r="E2" i="43"/>
  <c r="F2" i="43"/>
  <c r="G2" i="43"/>
  <c r="H2" i="43"/>
  <c r="I2" i="43"/>
  <c r="J2" i="43"/>
  <c r="K2" i="43"/>
  <c r="L2" i="43"/>
  <c r="M2" i="43"/>
  <c r="N2" i="43"/>
  <c r="A3" i="43"/>
  <c r="B3" i="43"/>
  <c r="C3" i="43"/>
  <c r="D3" i="43"/>
  <c r="E3" i="43"/>
  <c r="F3" i="43"/>
  <c r="G3" i="43"/>
  <c r="H3" i="43"/>
  <c r="I3" i="43"/>
  <c r="J3" i="43"/>
  <c r="K3" i="43"/>
  <c r="L3" i="43"/>
  <c r="M3" i="43"/>
  <c r="N3" i="43"/>
  <c r="E4" i="43"/>
  <c r="H4" i="43"/>
  <c r="N4" i="43"/>
  <c r="A5" i="43"/>
  <c r="C5" i="43"/>
  <c r="D5" i="43"/>
  <c r="E5" i="43"/>
  <c r="F5" i="43"/>
  <c r="H5" i="43"/>
  <c r="N5" i="43"/>
  <c r="A6" i="43"/>
  <c r="C6" i="43"/>
  <c r="D6" i="43"/>
  <c r="E6" i="43"/>
  <c r="F6" i="43"/>
  <c r="H6" i="43"/>
  <c r="N6" i="43"/>
  <c r="E7" i="43"/>
  <c r="H7" i="43"/>
  <c r="N7" i="43"/>
  <c r="E8" i="43"/>
  <c r="H8" i="43"/>
  <c r="N8" i="43"/>
  <c r="A9" i="43"/>
  <c r="C9" i="43"/>
  <c r="D9" i="43"/>
  <c r="E9" i="43"/>
  <c r="F9" i="43"/>
  <c r="H9" i="43"/>
  <c r="N9" i="43"/>
  <c r="E10" i="43"/>
  <c r="H10" i="43"/>
  <c r="N10" i="43"/>
  <c r="A11" i="43"/>
  <c r="C11" i="43"/>
  <c r="D11" i="43"/>
  <c r="E11" i="43"/>
  <c r="F11" i="43"/>
  <c r="G11" i="43"/>
  <c r="H11" i="43"/>
  <c r="I11" i="43"/>
  <c r="J11" i="43"/>
  <c r="N11" i="43"/>
  <c r="A12" i="43"/>
  <c r="C12" i="43"/>
  <c r="D12" i="43"/>
  <c r="E12" i="43"/>
  <c r="F12" i="43"/>
  <c r="G12" i="43"/>
  <c r="H12" i="43"/>
  <c r="I12" i="43"/>
  <c r="J12" i="43"/>
  <c r="N12" i="43"/>
  <c r="A13" i="43"/>
  <c r="C13" i="43"/>
  <c r="D13" i="43"/>
  <c r="E13" i="43"/>
  <c r="F13" i="43"/>
  <c r="G13" i="43"/>
  <c r="H13" i="43"/>
  <c r="I13" i="43"/>
  <c r="J13" i="43"/>
  <c r="K13" i="43"/>
  <c r="L13" i="43"/>
  <c r="M13" i="43"/>
  <c r="N13" i="43"/>
  <c r="A14" i="43"/>
  <c r="C14" i="43"/>
  <c r="D14" i="43"/>
  <c r="E14" i="43"/>
  <c r="F14" i="43"/>
  <c r="G14" i="43"/>
  <c r="H14" i="43"/>
  <c r="I14" i="43"/>
  <c r="J14" i="43"/>
  <c r="K14" i="43"/>
  <c r="L14" i="43"/>
  <c r="M14" i="43"/>
  <c r="N14" i="43"/>
  <c r="A15" i="43"/>
  <c r="C15" i="43"/>
  <c r="D15" i="43"/>
  <c r="E15" i="43"/>
  <c r="F15" i="43"/>
  <c r="G15" i="43"/>
  <c r="H15" i="43"/>
  <c r="I15" i="43"/>
  <c r="J15" i="43"/>
  <c r="N15" i="43"/>
  <c r="E16" i="43"/>
  <c r="H16" i="43"/>
  <c r="N16" i="43"/>
  <c r="A17" i="43"/>
  <c r="C17" i="43"/>
  <c r="D17" i="43"/>
  <c r="E17" i="43"/>
  <c r="F17" i="43"/>
  <c r="G17" i="43"/>
  <c r="H17" i="43"/>
  <c r="I17" i="43"/>
  <c r="J17" i="43"/>
  <c r="N17" i="43"/>
  <c r="E18" i="43"/>
  <c r="H18" i="43"/>
  <c r="N18" i="43"/>
  <c r="A19" i="43"/>
  <c r="C19" i="43"/>
  <c r="D19" i="43"/>
  <c r="E19" i="43"/>
  <c r="F19" i="43"/>
  <c r="G19" i="43"/>
  <c r="H19" i="43"/>
  <c r="I19" i="43"/>
  <c r="J19" i="43"/>
  <c r="N19" i="43"/>
  <c r="F18" i="1"/>
  <c r="B25" i="39"/>
  <c r="B4" i="39"/>
  <c r="A29" i="38"/>
  <c r="C29" i="38"/>
  <c r="E29" i="38"/>
  <c r="F29" i="38"/>
  <c r="H29" i="38"/>
  <c r="N29" i="38"/>
  <c r="A30" i="38"/>
  <c r="C30" i="38"/>
  <c r="E30" i="38"/>
  <c r="F30" i="38"/>
  <c r="H30" i="38"/>
  <c r="N30" i="38"/>
  <c r="A31" i="38"/>
  <c r="C31" i="38"/>
  <c r="E31" i="38"/>
  <c r="F31" i="38"/>
  <c r="H31" i="38"/>
  <c r="N31" i="38"/>
  <c r="A32" i="38"/>
  <c r="C32" i="38"/>
  <c r="E32" i="38"/>
  <c r="F32" i="38"/>
  <c r="H32" i="38"/>
  <c r="N32" i="38"/>
  <c r="A33" i="38"/>
  <c r="C33" i="38"/>
  <c r="E33" i="38"/>
  <c r="F33" i="38"/>
  <c r="H33" i="38"/>
  <c r="N33" i="38"/>
  <c r="A34" i="38"/>
  <c r="C34" i="38"/>
  <c r="E34" i="38"/>
  <c r="F34" i="38"/>
  <c r="H34" i="38"/>
  <c r="N34" i="38"/>
  <c r="A35" i="38"/>
  <c r="C35" i="38"/>
  <c r="E35" i="38"/>
  <c r="F35" i="38"/>
  <c r="H35" i="38"/>
  <c r="N35" i="38"/>
  <c r="E36" i="38"/>
  <c r="H36" i="38"/>
  <c r="N36" i="38"/>
  <c r="E37" i="38"/>
  <c r="H37" i="38"/>
  <c r="N37" i="38"/>
  <c r="E38" i="38"/>
  <c r="H38" i="38"/>
  <c r="N38" i="38"/>
  <c r="E39" i="38"/>
  <c r="H39" i="38"/>
  <c r="N39" i="38"/>
  <c r="E40" i="38"/>
  <c r="H40" i="38"/>
  <c r="N40" i="38"/>
  <c r="E41" i="38"/>
  <c r="H41" i="38"/>
  <c r="N41" i="38"/>
  <c r="E42" i="38"/>
  <c r="H42" i="38"/>
  <c r="N42" i="38"/>
  <c r="E43" i="38"/>
  <c r="H43" i="38"/>
  <c r="N43" i="38"/>
  <c r="E44" i="38"/>
  <c r="H44" i="38"/>
  <c r="N44" i="38"/>
  <c r="H42" i="8"/>
  <c r="E42" i="8"/>
  <c r="A41" i="6"/>
  <c r="H42" i="4"/>
  <c r="E42" i="4"/>
  <c r="F42" i="4"/>
  <c r="C42" i="4"/>
  <c r="H336" i="4"/>
  <c r="I9" i="5" s="1"/>
  <c r="H336" i="10"/>
  <c r="I112" i="18" s="1"/>
  <c r="H336" i="8"/>
  <c r="I5" i="9" s="1"/>
  <c r="H336" i="6"/>
  <c r="I65" i="18" s="1"/>
  <c r="E336" i="10"/>
  <c r="F19" i="11" s="1"/>
  <c r="G320" i="10"/>
  <c r="D320" i="10"/>
  <c r="I320" i="10" s="1"/>
  <c r="E336" i="8"/>
  <c r="F89" i="18" s="1"/>
  <c r="G320" i="8"/>
  <c r="D320" i="8"/>
  <c r="I320" i="8" s="1"/>
  <c r="C63" i="18"/>
  <c r="B110" i="18"/>
  <c r="B87" i="18"/>
  <c r="C20" i="18"/>
  <c r="B20" i="18"/>
  <c r="E273" i="6"/>
  <c r="F64" i="18" s="1"/>
  <c r="H273" i="6"/>
  <c r="I64" i="18" s="1"/>
  <c r="C42" i="18"/>
  <c r="B1" i="13"/>
  <c r="B337" i="10"/>
  <c r="B64" i="43" s="1"/>
  <c r="B317" i="10"/>
  <c r="B296" i="10"/>
  <c r="B275" i="10"/>
  <c r="B254" i="10"/>
  <c r="B233" i="10"/>
  <c r="B212" i="10"/>
  <c r="B191" i="10"/>
  <c r="B170" i="10"/>
  <c r="B149" i="10"/>
  <c r="B128" i="10"/>
  <c r="B107" i="10"/>
  <c r="B86" i="10"/>
  <c r="B15" i="9"/>
  <c r="B20" i="11"/>
  <c r="E126" i="8"/>
  <c r="F16" i="9" s="1"/>
  <c r="H126" i="8"/>
  <c r="I16" i="9" s="1"/>
  <c r="B6" i="7"/>
  <c r="I19" i="11" l="1"/>
  <c r="F5" i="9"/>
  <c r="I77" i="18"/>
  <c r="I13" i="7"/>
  <c r="I9" i="7"/>
  <c r="F9" i="7"/>
  <c r="K272" i="4"/>
  <c r="L272" i="4"/>
  <c r="M272" i="4"/>
  <c r="K261" i="4"/>
  <c r="L261" i="4"/>
  <c r="M261" i="4"/>
  <c r="M270" i="4"/>
  <c r="K270" i="4"/>
  <c r="L270" i="4"/>
  <c r="K258" i="4"/>
  <c r="L258" i="4"/>
  <c r="M258" i="4"/>
  <c r="K266" i="4"/>
  <c r="L266" i="4"/>
  <c r="M266" i="4"/>
  <c r="K265" i="4"/>
  <c r="L265" i="4"/>
  <c r="M265" i="4"/>
  <c r="D264" i="4"/>
  <c r="I264" i="4" s="1"/>
  <c r="J264" i="4" s="1"/>
  <c r="D267" i="4"/>
  <c r="I267" i="4" s="1"/>
  <c r="J267" i="4" s="1"/>
  <c r="D259" i="4"/>
  <c r="I259" i="4" s="1"/>
  <c r="J259" i="4" s="1"/>
  <c r="D268" i="4"/>
  <c r="I268" i="4" s="1"/>
  <c r="J268" i="4" s="1"/>
  <c r="D269" i="4"/>
  <c r="I269" i="4" s="1"/>
  <c r="J269" i="4" s="1"/>
  <c r="D257" i="4"/>
  <c r="F77" i="18"/>
  <c r="F112" i="18"/>
  <c r="J320" i="10"/>
  <c r="I89" i="18"/>
  <c r="J320" i="8"/>
  <c r="G200" i="6"/>
  <c r="G35" i="38" s="1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C18" i="5"/>
  <c r="E12" i="38"/>
  <c r="A68" i="27"/>
  <c r="C68" i="27"/>
  <c r="E68" i="27"/>
  <c r="F68" i="27"/>
  <c r="H68" i="27"/>
  <c r="N68" i="27"/>
  <c r="A69" i="27"/>
  <c r="C69" i="27"/>
  <c r="E69" i="27"/>
  <c r="F69" i="27"/>
  <c r="H69" i="27"/>
  <c r="N69" i="27"/>
  <c r="A70" i="27"/>
  <c r="C70" i="27"/>
  <c r="E70" i="27"/>
  <c r="F70" i="27"/>
  <c r="H70" i="27"/>
  <c r="N70" i="27"/>
  <c r="A71" i="27"/>
  <c r="C71" i="27"/>
  <c r="E71" i="27"/>
  <c r="F71" i="27"/>
  <c r="H71" i="27"/>
  <c r="N71" i="27"/>
  <c r="A72" i="27"/>
  <c r="C72" i="27"/>
  <c r="E72" i="27"/>
  <c r="F72" i="27"/>
  <c r="H72" i="27"/>
  <c r="N72" i="27"/>
  <c r="A73" i="27"/>
  <c r="C73" i="27"/>
  <c r="E73" i="27"/>
  <c r="F73" i="27"/>
  <c r="H73" i="27"/>
  <c r="N73" i="27"/>
  <c r="A74" i="27"/>
  <c r="C74" i="27"/>
  <c r="E74" i="27"/>
  <c r="F74" i="27"/>
  <c r="H74" i="27"/>
  <c r="N74" i="27"/>
  <c r="A75" i="27"/>
  <c r="C75" i="27"/>
  <c r="E75" i="27"/>
  <c r="F75" i="27"/>
  <c r="H75" i="27"/>
  <c r="N75" i="27"/>
  <c r="A76" i="27"/>
  <c r="C76" i="27"/>
  <c r="E76" i="27"/>
  <c r="F76" i="27"/>
  <c r="H76" i="27"/>
  <c r="N76" i="27"/>
  <c r="A77" i="27"/>
  <c r="C77" i="27"/>
  <c r="E77" i="27"/>
  <c r="F77" i="27"/>
  <c r="H77" i="27"/>
  <c r="N77" i="27"/>
  <c r="A78" i="27"/>
  <c r="C78" i="27"/>
  <c r="E78" i="27"/>
  <c r="F78" i="27"/>
  <c r="H78" i="27"/>
  <c r="N78" i="27"/>
  <c r="A79" i="27"/>
  <c r="C79" i="27"/>
  <c r="D79" i="27"/>
  <c r="E79" i="27"/>
  <c r="F79" i="27"/>
  <c r="G79" i="27"/>
  <c r="H79" i="27"/>
  <c r="I79" i="27"/>
  <c r="J79" i="27"/>
  <c r="N79" i="27"/>
  <c r="E80" i="27"/>
  <c r="H80" i="27"/>
  <c r="N80" i="27"/>
  <c r="E81" i="27"/>
  <c r="H81" i="27"/>
  <c r="N81" i="27"/>
  <c r="E82" i="27"/>
  <c r="H82" i="27"/>
  <c r="N82" i="27"/>
  <c r="E83" i="27"/>
  <c r="H83" i="27"/>
  <c r="I83" i="27"/>
  <c r="N83" i="27"/>
  <c r="A84" i="27"/>
  <c r="A47" i="27"/>
  <c r="C47" i="27"/>
  <c r="E47" i="27"/>
  <c r="F47" i="27"/>
  <c r="H47" i="27"/>
  <c r="N47" i="27"/>
  <c r="A48" i="27"/>
  <c r="C48" i="27"/>
  <c r="E48" i="27"/>
  <c r="F48" i="27"/>
  <c r="H48" i="27"/>
  <c r="N48" i="27"/>
  <c r="A49" i="27"/>
  <c r="C49" i="27"/>
  <c r="E49" i="27"/>
  <c r="F49" i="27"/>
  <c r="H49" i="27"/>
  <c r="H63" i="27" s="1"/>
  <c r="N49" i="27"/>
  <c r="A50" i="27"/>
  <c r="C50" i="27"/>
  <c r="E50" i="27"/>
  <c r="F50" i="27"/>
  <c r="H50" i="27"/>
  <c r="N50" i="27"/>
  <c r="A51" i="27"/>
  <c r="C51" i="27"/>
  <c r="E51" i="27"/>
  <c r="F51" i="27"/>
  <c r="H51" i="27"/>
  <c r="N51" i="27"/>
  <c r="A52" i="27"/>
  <c r="C52" i="27"/>
  <c r="E52" i="27"/>
  <c r="F52" i="27"/>
  <c r="H52" i="27"/>
  <c r="N52" i="27"/>
  <c r="A53" i="27"/>
  <c r="C53" i="27"/>
  <c r="E53" i="27"/>
  <c r="F53" i="27"/>
  <c r="H53" i="27"/>
  <c r="N53" i="27"/>
  <c r="A54" i="27"/>
  <c r="C54" i="27"/>
  <c r="E54" i="27"/>
  <c r="F54" i="27"/>
  <c r="H54" i="27"/>
  <c r="N54" i="27"/>
  <c r="A55" i="27"/>
  <c r="C55" i="27"/>
  <c r="E55" i="27"/>
  <c r="F55" i="27"/>
  <c r="H55" i="27"/>
  <c r="N55" i="27"/>
  <c r="A56" i="27"/>
  <c r="C56" i="27"/>
  <c r="E56" i="27"/>
  <c r="F56" i="27"/>
  <c r="H56" i="27"/>
  <c r="N56" i="27"/>
  <c r="A57" i="27"/>
  <c r="C57" i="27"/>
  <c r="E57" i="27"/>
  <c r="F57" i="27"/>
  <c r="H57" i="27"/>
  <c r="N57" i="27"/>
  <c r="A58" i="27"/>
  <c r="C58" i="27"/>
  <c r="D58" i="27"/>
  <c r="E58" i="27"/>
  <c r="F58" i="27"/>
  <c r="G58" i="27"/>
  <c r="H58" i="27"/>
  <c r="I58" i="27"/>
  <c r="J58" i="27"/>
  <c r="N58" i="27"/>
  <c r="E59" i="27"/>
  <c r="H59" i="27"/>
  <c r="N59" i="27"/>
  <c r="E60" i="27"/>
  <c r="H60" i="27"/>
  <c r="N60" i="27"/>
  <c r="E61" i="27"/>
  <c r="H61" i="27"/>
  <c r="N61" i="27"/>
  <c r="E62" i="27"/>
  <c r="H62" i="27"/>
  <c r="I62" i="27"/>
  <c r="N62" i="27"/>
  <c r="A63" i="27"/>
  <c r="A27" i="27"/>
  <c r="C27" i="27"/>
  <c r="E27" i="27"/>
  <c r="F27" i="27"/>
  <c r="H27" i="27"/>
  <c r="N27" i="27"/>
  <c r="A28" i="27"/>
  <c r="C28" i="27"/>
  <c r="E28" i="27"/>
  <c r="F28" i="27"/>
  <c r="H28" i="27"/>
  <c r="N28" i="27"/>
  <c r="A29" i="27"/>
  <c r="C29" i="27"/>
  <c r="E29" i="27"/>
  <c r="F29" i="27"/>
  <c r="H29" i="27"/>
  <c r="N29" i="27"/>
  <c r="A30" i="27"/>
  <c r="C30" i="27"/>
  <c r="E30" i="27"/>
  <c r="F30" i="27"/>
  <c r="H30" i="27"/>
  <c r="N30" i="27"/>
  <c r="A31" i="27"/>
  <c r="C31" i="27"/>
  <c r="E31" i="27"/>
  <c r="F31" i="27"/>
  <c r="H31" i="27"/>
  <c r="N31" i="27"/>
  <c r="A32" i="27"/>
  <c r="C32" i="27"/>
  <c r="E32" i="27"/>
  <c r="F32" i="27"/>
  <c r="H32" i="27"/>
  <c r="N32" i="27"/>
  <c r="A33" i="27"/>
  <c r="C33" i="27"/>
  <c r="E33" i="27"/>
  <c r="F33" i="27"/>
  <c r="H33" i="27"/>
  <c r="N33" i="27"/>
  <c r="A34" i="27"/>
  <c r="C34" i="27"/>
  <c r="E34" i="27"/>
  <c r="F34" i="27"/>
  <c r="H34" i="27"/>
  <c r="N34" i="27"/>
  <c r="A35" i="27"/>
  <c r="C35" i="27"/>
  <c r="E35" i="27"/>
  <c r="F35" i="27"/>
  <c r="H35" i="27"/>
  <c r="N35" i="27"/>
  <c r="A36" i="27"/>
  <c r="C36" i="27"/>
  <c r="E36" i="27"/>
  <c r="F36" i="27"/>
  <c r="H36" i="27"/>
  <c r="N36" i="27"/>
  <c r="A37" i="27"/>
  <c r="C37" i="27"/>
  <c r="E37" i="27"/>
  <c r="F37" i="27"/>
  <c r="H37" i="27"/>
  <c r="N37" i="27"/>
  <c r="A38" i="27"/>
  <c r="C38" i="27"/>
  <c r="D38" i="27"/>
  <c r="E38" i="27"/>
  <c r="F38" i="27"/>
  <c r="G38" i="27"/>
  <c r="H38" i="27"/>
  <c r="I38" i="27"/>
  <c r="J38" i="27"/>
  <c r="N38" i="27"/>
  <c r="E39" i="27"/>
  <c r="H39" i="27"/>
  <c r="N39" i="27"/>
  <c r="E40" i="27"/>
  <c r="H40" i="27"/>
  <c r="N40" i="27"/>
  <c r="E41" i="27"/>
  <c r="H41" i="27"/>
  <c r="N41" i="27"/>
  <c r="E42" i="27"/>
  <c r="H42" i="27"/>
  <c r="N42" i="27"/>
  <c r="A43" i="27"/>
  <c r="A5" i="27"/>
  <c r="C5" i="27"/>
  <c r="E5" i="27"/>
  <c r="F5" i="27"/>
  <c r="H5" i="27"/>
  <c r="A6" i="27"/>
  <c r="C6" i="27"/>
  <c r="E6" i="27"/>
  <c r="F6" i="27"/>
  <c r="H6" i="27"/>
  <c r="A7" i="27"/>
  <c r="C7" i="27"/>
  <c r="E7" i="27"/>
  <c r="F7" i="27"/>
  <c r="H7" i="27"/>
  <c r="A8" i="27"/>
  <c r="C8" i="27"/>
  <c r="E8" i="27"/>
  <c r="F8" i="27"/>
  <c r="H8" i="27"/>
  <c r="A9" i="27"/>
  <c r="C9" i="27"/>
  <c r="E9" i="27"/>
  <c r="F9" i="27"/>
  <c r="H9" i="27"/>
  <c r="A10" i="27"/>
  <c r="C10" i="27"/>
  <c r="E10" i="27"/>
  <c r="F10" i="27"/>
  <c r="H10" i="27"/>
  <c r="A11" i="27"/>
  <c r="C11" i="27"/>
  <c r="E11" i="27"/>
  <c r="F11" i="27"/>
  <c r="H11" i="27"/>
  <c r="A12" i="27"/>
  <c r="C12" i="27"/>
  <c r="E12" i="27"/>
  <c r="F12" i="27"/>
  <c r="H12" i="27"/>
  <c r="A13" i="27"/>
  <c r="C13" i="27"/>
  <c r="E13" i="27"/>
  <c r="F13" i="27"/>
  <c r="H13" i="27"/>
  <c r="A14" i="27"/>
  <c r="C14" i="27"/>
  <c r="E14" i="27"/>
  <c r="F14" i="27"/>
  <c r="H14" i="27"/>
  <c r="A15" i="27"/>
  <c r="C15" i="27"/>
  <c r="E15" i="27"/>
  <c r="F15" i="27"/>
  <c r="H15" i="27"/>
  <c r="A16" i="27"/>
  <c r="C16" i="27"/>
  <c r="E16" i="27"/>
  <c r="F16" i="27"/>
  <c r="H16" i="27"/>
  <c r="E17" i="27"/>
  <c r="H17" i="27"/>
  <c r="E18" i="27"/>
  <c r="H18" i="27"/>
  <c r="E19" i="27"/>
  <c r="H19" i="27"/>
  <c r="E20" i="27"/>
  <c r="H20" i="27"/>
  <c r="A21" i="27"/>
  <c r="F41" i="6"/>
  <c r="F42" i="6"/>
  <c r="H42" i="6"/>
  <c r="E42" i="6"/>
  <c r="C42" i="6"/>
  <c r="E21" i="6"/>
  <c r="F4" i="7" s="1"/>
  <c r="F21" i="6"/>
  <c r="G4" i="7" s="1"/>
  <c r="E336" i="6"/>
  <c r="F13" i="7" s="1"/>
  <c r="G320" i="6"/>
  <c r="D320" i="6"/>
  <c r="I320" i="6" s="1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E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58" i="22"/>
  <c r="K41" i="22"/>
  <c r="K42" i="22"/>
  <c r="K43" i="22"/>
  <c r="K44" i="22"/>
  <c r="K45" i="22"/>
  <c r="K46" i="22"/>
  <c r="K47" i="22"/>
  <c r="K48" i="22"/>
  <c r="K49" i="22"/>
  <c r="K50" i="22"/>
  <c r="K51" i="22"/>
  <c r="K52" i="22"/>
  <c r="K53" i="22"/>
  <c r="K54" i="22"/>
  <c r="K55" i="22"/>
  <c r="K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E55" i="22"/>
  <c r="E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40" i="22"/>
  <c r="K23" i="22"/>
  <c r="K24" i="22"/>
  <c r="K25" i="22"/>
  <c r="K26" i="22"/>
  <c r="K27" i="22"/>
  <c r="K28" i="22"/>
  <c r="K29" i="22"/>
  <c r="K30" i="22"/>
  <c r="K31" i="22"/>
  <c r="K32" i="22"/>
  <c r="K33" i="22"/>
  <c r="K34" i="22"/>
  <c r="K35" i="22"/>
  <c r="K36" i="22"/>
  <c r="K37" i="22"/>
  <c r="K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22" i="22"/>
  <c r="K5" i="22"/>
  <c r="K6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4" i="22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4" i="22"/>
  <c r="E5" i="22"/>
  <c r="E6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58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40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22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4" i="21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4" i="21"/>
  <c r="G5" i="21"/>
  <c r="G6" i="21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K37" i="20"/>
  <c r="I37" i="20"/>
  <c r="G37" i="20"/>
  <c r="E37" i="20"/>
  <c r="C37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58" i="20"/>
  <c r="D57" i="20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C72" i="20"/>
  <c r="C73" i="20"/>
  <c r="C58" i="20"/>
  <c r="B58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40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22" i="20"/>
  <c r="K5" i="20"/>
  <c r="K6" i="20"/>
  <c r="K7" i="20"/>
  <c r="K8" i="20"/>
  <c r="K9" i="20"/>
  <c r="K10" i="20"/>
  <c r="K11" i="20"/>
  <c r="K12" i="20"/>
  <c r="K13" i="20"/>
  <c r="K14" i="20"/>
  <c r="K15" i="20"/>
  <c r="K16" i="20"/>
  <c r="K17" i="20"/>
  <c r="K18" i="20"/>
  <c r="K19" i="20"/>
  <c r="K4" i="20"/>
  <c r="I5" i="20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4" i="20"/>
  <c r="G5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4" i="20"/>
  <c r="E19" i="20"/>
  <c r="B19" i="20"/>
  <c r="E16" i="36"/>
  <c r="A6" i="36"/>
  <c r="C6" i="36"/>
  <c r="E6" i="36"/>
  <c r="F6" i="36"/>
  <c r="H6" i="36"/>
  <c r="E7" i="36"/>
  <c r="H7" i="36"/>
  <c r="A7" i="35"/>
  <c r="C7" i="35"/>
  <c r="E7" i="35"/>
  <c r="F7" i="35"/>
  <c r="H7" i="35"/>
  <c r="A8" i="34"/>
  <c r="C8" i="34"/>
  <c r="E8" i="34"/>
  <c r="F8" i="34"/>
  <c r="H8" i="34"/>
  <c r="E9" i="34"/>
  <c r="H9" i="34"/>
  <c r="E10" i="34"/>
  <c r="H10" i="34"/>
  <c r="E11" i="34"/>
  <c r="H11" i="34"/>
  <c r="E12" i="34"/>
  <c r="H12" i="34"/>
  <c r="E13" i="34"/>
  <c r="H13" i="34"/>
  <c r="E14" i="34"/>
  <c r="H14" i="34"/>
  <c r="E15" i="34"/>
  <c r="H15" i="34"/>
  <c r="E16" i="34"/>
  <c r="H16" i="34"/>
  <c r="E17" i="34"/>
  <c r="H17" i="34"/>
  <c r="E18" i="34"/>
  <c r="H18" i="34"/>
  <c r="E19" i="34"/>
  <c r="H19" i="34"/>
  <c r="E24" i="19"/>
  <c r="E25" i="19"/>
  <c r="E26" i="19"/>
  <c r="E27" i="19"/>
  <c r="E28" i="19"/>
  <c r="E29" i="19"/>
  <c r="E30" i="19"/>
  <c r="E31" i="19"/>
  <c r="E32" i="19"/>
  <c r="G24" i="19"/>
  <c r="G25" i="19"/>
  <c r="G26" i="19"/>
  <c r="G27" i="19"/>
  <c r="G28" i="19"/>
  <c r="G29" i="19"/>
  <c r="G30" i="19"/>
  <c r="G31" i="19"/>
  <c r="K24" i="19"/>
  <c r="K25" i="19"/>
  <c r="K26" i="19"/>
  <c r="K27" i="19"/>
  <c r="K28" i="19"/>
  <c r="K29" i="19"/>
  <c r="C24" i="19"/>
  <c r="C25" i="19"/>
  <c r="C26" i="19"/>
  <c r="C27" i="19"/>
  <c r="C28" i="19"/>
  <c r="C29" i="19"/>
  <c r="C30" i="19"/>
  <c r="C31" i="19"/>
  <c r="C32" i="19"/>
  <c r="C33" i="19"/>
  <c r="H16" i="19"/>
  <c r="D59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B19" i="19"/>
  <c r="B72" i="18"/>
  <c r="F73" i="18"/>
  <c r="I73" i="18"/>
  <c r="B63" i="18"/>
  <c r="B42" i="18"/>
  <c r="E42" i="10"/>
  <c r="F96" i="18" s="1"/>
  <c r="E21" i="10"/>
  <c r="F21" i="10"/>
  <c r="C21" i="10"/>
  <c r="F82" i="8"/>
  <c r="C82" i="8"/>
  <c r="A82" i="8"/>
  <c r="F83" i="8"/>
  <c r="C83" i="8"/>
  <c r="A83" i="8"/>
  <c r="M28" i="6"/>
  <c r="L28" i="6"/>
  <c r="K28" i="6"/>
  <c r="G342" i="6"/>
  <c r="G27" i="43" s="1"/>
  <c r="G344" i="6"/>
  <c r="G29" i="43" s="1"/>
  <c r="G345" i="6"/>
  <c r="G30" i="43" s="1"/>
  <c r="G346" i="6"/>
  <c r="G31" i="43" s="1"/>
  <c r="G347" i="6"/>
  <c r="G32" i="43" s="1"/>
  <c r="G350" i="6"/>
  <c r="G35" i="43" s="1"/>
  <c r="G351" i="6"/>
  <c r="G36" i="43" s="1"/>
  <c r="G352" i="6"/>
  <c r="G37" i="43" s="1"/>
  <c r="G353" i="6"/>
  <c r="G38" i="43" s="1"/>
  <c r="G354" i="6"/>
  <c r="G39" i="43" s="1"/>
  <c r="I180" i="6"/>
  <c r="J180" i="6" s="1"/>
  <c r="G180" i="6"/>
  <c r="D180" i="6"/>
  <c r="M379" i="10"/>
  <c r="L379" i="10"/>
  <c r="K379" i="10"/>
  <c r="M355" i="10"/>
  <c r="M82" i="43" s="1"/>
  <c r="L355" i="10"/>
  <c r="L82" i="43" s="1"/>
  <c r="K355" i="10"/>
  <c r="K82" i="43" s="1"/>
  <c r="M353" i="10"/>
  <c r="M80" i="43" s="1"/>
  <c r="L353" i="10"/>
  <c r="L80" i="43" s="1"/>
  <c r="K353" i="10"/>
  <c r="K80" i="43" s="1"/>
  <c r="M352" i="10"/>
  <c r="M79" i="43" s="1"/>
  <c r="L352" i="10"/>
  <c r="L79" i="43" s="1"/>
  <c r="K352" i="10"/>
  <c r="K79" i="43" s="1"/>
  <c r="M351" i="10"/>
  <c r="M78" i="43" s="1"/>
  <c r="L351" i="10"/>
  <c r="L78" i="43" s="1"/>
  <c r="K351" i="10"/>
  <c r="K78" i="43" s="1"/>
  <c r="M350" i="10"/>
  <c r="M77" i="43" s="1"/>
  <c r="L350" i="10"/>
  <c r="L77" i="43" s="1"/>
  <c r="K350" i="10"/>
  <c r="K77" i="43" s="1"/>
  <c r="M349" i="10"/>
  <c r="M76" i="43" s="1"/>
  <c r="L349" i="10"/>
  <c r="L76" i="43" s="1"/>
  <c r="K349" i="10"/>
  <c r="K76" i="43" s="1"/>
  <c r="M348" i="10"/>
  <c r="M75" i="43" s="1"/>
  <c r="L348" i="10"/>
  <c r="L75" i="43" s="1"/>
  <c r="K348" i="10"/>
  <c r="K75" i="43" s="1"/>
  <c r="M347" i="10"/>
  <c r="M74" i="43" s="1"/>
  <c r="L347" i="10"/>
  <c r="L74" i="43" s="1"/>
  <c r="K347" i="10"/>
  <c r="K74" i="43" s="1"/>
  <c r="M346" i="10"/>
  <c r="M73" i="43" s="1"/>
  <c r="L346" i="10"/>
  <c r="L73" i="43" s="1"/>
  <c r="K346" i="10"/>
  <c r="K73" i="43" s="1"/>
  <c r="M345" i="10"/>
  <c r="M72" i="43" s="1"/>
  <c r="L345" i="10"/>
  <c r="L72" i="43" s="1"/>
  <c r="K345" i="10"/>
  <c r="K72" i="43" s="1"/>
  <c r="M344" i="10"/>
  <c r="M71" i="43" s="1"/>
  <c r="L344" i="10"/>
  <c r="L71" i="43" s="1"/>
  <c r="K344" i="10"/>
  <c r="K71" i="43" s="1"/>
  <c r="M343" i="10"/>
  <c r="M70" i="43" s="1"/>
  <c r="L343" i="10"/>
  <c r="L70" i="43" s="1"/>
  <c r="K343" i="10"/>
  <c r="K70" i="43" s="1"/>
  <c r="M342" i="10"/>
  <c r="M69" i="43" s="1"/>
  <c r="L342" i="10"/>
  <c r="L69" i="43" s="1"/>
  <c r="K342" i="10"/>
  <c r="K69" i="43" s="1"/>
  <c r="M341" i="10"/>
  <c r="M68" i="43" s="1"/>
  <c r="L341" i="10"/>
  <c r="L68" i="43" s="1"/>
  <c r="K341" i="10"/>
  <c r="K68" i="43" s="1"/>
  <c r="M340" i="10"/>
  <c r="M67" i="43" s="1"/>
  <c r="L340" i="10"/>
  <c r="L67" i="43" s="1"/>
  <c r="K340" i="10"/>
  <c r="K67" i="43" s="1"/>
  <c r="M334" i="10"/>
  <c r="L334" i="10"/>
  <c r="K334" i="10"/>
  <c r="M333" i="10"/>
  <c r="L333" i="10"/>
  <c r="K333" i="10"/>
  <c r="M332" i="10"/>
  <c r="L332" i="10"/>
  <c r="K332" i="10"/>
  <c r="M331" i="10"/>
  <c r="L331" i="10"/>
  <c r="K331" i="10"/>
  <c r="M330" i="10"/>
  <c r="L330" i="10"/>
  <c r="K330" i="10"/>
  <c r="M329" i="10"/>
  <c r="L329" i="10"/>
  <c r="K329" i="10"/>
  <c r="M328" i="10"/>
  <c r="L328" i="10"/>
  <c r="K328" i="10"/>
  <c r="M326" i="10"/>
  <c r="L326" i="10"/>
  <c r="K326" i="10"/>
  <c r="M325" i="10"/>
  <c r="L325" i="10"/>
  <c r="K325" i="10"/>
  <c r="M324" i="10"/>
  <c r="L324" i="10"/>
  <c r="K324" i="10"/>
  <c r="M323" i="10"/>
  <c r="L323" i="10"/>
  <c r="K323" i="10"/>
  <c r="M322" i="10"/>
  <c r="L322" i="10"/>
  <c r="K322" i="10"/>
  <c r="M321" i="10"/>
  <c r="L321" i="10"/>
  <c r="K321" i="10"/>
  <c r="M314" i="10"/>
  <c r="L314" i="10"/>
  <c r="K314" i="10"/>
  <c r="M313" i="10"/>
  <c r="L313" i="10"/>
  <c r="K313" i="10"/>
  <c r="M312" i="10"/>
  <c r="L312" i="10"/>
  <c r="K312" i="10"/>
  <c r="M311" i="10"/>
  <c r="L311" i="10"/>
  <c r="K311" i="10"/>
  <c r="M310" i="10"/>
  <c r="L310" i="10"/>
  <c r="K310" i="10"/>
  <c r="M309" i="10"/>
  <c r="L309" i="10"/>
  <c r="K309" i="10"/>
  <c r="M308" i="10"/>
  <c r="L308" i="10"/>
  <c r="K308" i="10"/>
  <c r="M307" i="10"/>
  <c r="L307" i="10"/>
  <c r="K307" i="10"/>
  <c r="M306" i="10"/>
  <c r="L306" i="10"/>
  <c r="K306" i="10"/>
  <c r="M305" i="10"/>
  <c r="L305" i="10"/>
  <c r="K305" i="10"/>
  <c r="M304" i="10"/>
  <c r="L304" i="10"/>
  <c r="K304" i="10"/>
  <c r="M303" i="10"/>
  <c r="L303" i="10"/>
  <c r="K303" i="10"/>
  <c r="M302" i="10"/>
  <c r="L302" i="10"/>
  <c r="K302" i="10"/>
  <c r="M301" i="10"/>
  <c r="L301" i="10"/>
  <c r="K301" i="10"/>
  <c r="M292" i="10"/>
  <c r="L292" i="10"/>
  <c r="K292" i="10"/>
  <c r="M291" i="10"/>
  <c r="L291" i="10"/>
  <c r="K291" i="10"/>
  <c r="M290" i="10"/>
  <c r="L290" i="10"/>
  <c r="K290" i="10"/>
  <c r="M289" i="10"/>
  <c r="L289" i="10"/>
  <c r="K289" i="10"/>
  <c r="M288" i="10"/>
  <c r="L288" i="10"/>
  <c r="K288" i="10"/>
  <c r="M287" i="10"/>
  <c r="L287" i="10"/>
  <c r="K287" i="10"/>
  <c r="M286" i="10"/>
  <c r="L286" i="10"/>
  <c r="K286" i="10"/>
  <c r="M285" i="10"/>
  <c r="L285" i="10"/>
  <c r="K285" i="10"/>
  <c r="M284" i="10"/>
  <c r="L284" i="10"/>
  <c r="K284" i="10"/>
  <c r="M283" i="10"/>
  <c r="L283" i="10"/>
  <c r="K283" i="10"/>
  <c r="M282" i="10"/>
  <c r="L282" i="10"/>
  <c r="K282" i="10"/>
  <c r="M281" i="10"/>
  <c r="L281" i="10"/>
  <c r="K281" i="10"/>
  <c r="M280" i="10"/>
  <c r="L280" i="10"/>
  <c r="K280" i="10"/>
  <c r="M279" i="10"/>
  <c r="L279" i="10"/>
  <c r="K279" i="10"/>
  <c r="M278" i="10"/>
  <c r="L278" i="10"/>
  <c r="K278" i="10"/>
  <c r="M272" i="10"/>
  <c r="L272" i="10"/>
  <c r="K272" i="10"/>
  <c r="M271" i="10"/>
  <c r="L271" i="10"/>
  <c r="K271" i="10"/>
  <c r="M270" i="10"/>
  <c r="L270" i="10"/>
  <c r="K270" i="10"/>
  <c r="M269" i="10"/>
  <c r="L269" i="10"/>
  <c r="K269" i="10"/>
  <c r="M268" i="10"/>
  <c r="L268" i="10"/>
  <c r="K268" i="10"/>
  <c r="M267" i="10"/>
  <c r="L267" i="10"/>
  <c r="K267" i="10"/>
  <c r="M266" i="10"/>
  <c r="L266" i="10"/>
  <c r="K266" i="10"/>
  <c r="M265" i="10"/>
  <c r="L265" i="10"/>
  <c r="K265" i="10"/>
  <c r="M264" i="10"/>
  <c r="L264" i="10"/>
  <c r="K264" i="10"/>
  <c r="M263" i="10"/>
  <c r="L263" i="10"/>
  <c r="K263" i="10"/>
  <c r="M262" i="10"/>
  <c r="L262" i="10"/>
  <c r="K262" i="10"/>
  <c r="M261" i="10"/>
  <c r="L261" i="10"/>
  <c r="K261" i="10"/>
  <c r="M260" i="10"/>
  <c r="L260" i="10"/>
  <c r="K260" i="10"/>
  <c r="M259" i="10"/>
  <c r="L259" i="10"/>
  <c r="K259" i="10"/>
  <c r="M258" i="10"/>
  <c r="L258" i="10"/>
  <c r="K258" i="10"/>
  <c r="M250" i="10"/>
  <c r="L250" i="10"/>
  <c r="K250" i="10"/>
  <c r="M249" i="10"/>
  <c r="L249" i="10"/>
  <c r="K249" i="10"/>
  <c r="M248" i="10"/>
  <c r="L248" i="10"/>
  <c r="K248" i="10"/>
  <c r="M247" i="10"/>
  <c r="L247" i="10"/>
  <c r="K247" i="10"/>
  <c r="M246" i="10"/>
  <c r="L246" i="10"/>
  <c r="K246" i="10"/>
  <c r="M245" i="10"/>
  <c r="L245" i="10"/>
  <c r="K245" i="10"/>
  <c r="M244" i="10"/>
  <c r="L244" i="10"/>
  <c r="K244" i="10"/>
  <c r="M243" i="10"/>
  <c r="L243" i="10"/>
  <c r="K243" i="10"/>
  <c r="M242" i="10"/>
  <c r="L242" i="10"/>
  <c r="K242" i="10"/>
  <c r="M241" i="10"/>
  <c r="L241" i="10"/>
  <c r="K241" i="10"/>
  <c r="M240" i="10"/>
  <c r="L240" i="10"/>
  <c r="K240" i="10"/>
  <c r="M239" i="10"/>
  <c r="L239" i="10"/>
  <c r="K239" i="10"/>
  <c r="M238" i="10"/>
  <c r="L238" i="10"/>
  <c r="K238" i="10"/>
  <c r="M237" i="10"/>
  <c r="L237" i="10"/>
  <c r="K237" i="10"/>
  <c r="M230" i="10"/>
  <c r="L230" i="10"/>
  <c r="K230" i="10"/>
  <c r="M229" i="10"/>
  <c r="L229" i="10"/>
  <c r="K229" i="10"/>
  <c r="M228" i="10"/>
  <c r="L228" i="10"/>
  <c r="K228" i="10"/>
  <c r="M227" i="10"/>
  <c r="L227" i="10"/>
  <c r="K227" i="10"/>
  <c r="M226" i="10"/>
  <c r="L226" i="10"/>
  <c r="K226" i="10"/>
  <c r="M225" i="10"/>
  <c r="L225" i="10"/>
  <c r="K225" i="10"/>
  <c r="M224" i="10"/>
  <c r="L224" i="10"/>
  <c r="K224" i="10"/>
  <c r="M223" i="10"/>
  <c r="L223" i="10"/>
  <c r="K223" i="10"/>
  <c r="M222" i="10"/>
  <c r="L222" i="10"/>
  <c r="K222" i="10"/>
  <c r="M221" i="10"/>
  <c r="L221" i="10"/>
  <c r="K221" i="10"/>
  <c r="M220" i="10"/>
  <c r="L220" i="10"/>
  <c r="K220" i="10"/>
  <c r="M219" i="10"/>
  <c r="L219" i="10"/>
  <c r="K219" i="10"/>
  <c r="M218" i="10"/>
  <c r="L218" i="10"/>
  <c r="K218" i="10"/>
  <c r="M217" i="10"/>
  <c r="L217" i="10"/>
  <c r="K217" i="10"/>
  <c r="M216" i="10"/>
  <c r="L216" i="10"/>
  <c r="K216" i="10"/>
  <c r="M208" i="10"/>
  <c r="L208" i="10"/>
  <c r="K208" i="10"/>
  <c r="M207" i="10"/>
  <c r="L207" i="10"/>
  <c r="K207" i="10"/>
  <c r="M206" i="10"/>
  <c r="L206" i="10"/>
  <c r="K206" i="10"/>
  <c r="M205" i="10"/>
  <c r="L205" i="10"/>
  <c r="K205" i="10"/>
  <c r="M204" i="10"/>
  <c r="L204" i="10"/>
  <c r="K204" i="10"/>
  <c r="M203" i="10"/>
  <c r="L203" i="10"/>
  <c r="K203" i="10"/>
  <c r="M202" i="10"/>
  <c r="L202" i="10"/>
  <c r="K202" i="10"/>
  <c r="M201" i="10"/>
  <c r="L201" i="10"/>
  <c r="K201" i="10"/>
  <c r="M200" i="10"/>
  <c r="L200" i="10"/>
  <c r="K200" i="10"/>
  <c r="M199" i="10"/>
  <c r="L199" i="10"/>
  <c r="K199" i="10"/>
  <c r="M198" i="10"/>
  <c r="L198" i="10"/>
  <c r="K198" i="10"/>
  <c r="M197" i="10"/>
  <c r="L197" i="10"/>
  <c r="K197" i="10"/>
  <c r="M196" i="10"/>
  <c r="L196" i="10"/>
  <c r="K196" i="10"/>
  <c r="M195" i="10"/>
  <c r="L195" i="10"/>
  <c r="K195" i="10"/>
  <c r="M194" i="10"/>
  <c r="L194" i="10"/>
  <c r="K194" i="10"/>
  <c r="M188" i="10"/>
  <c r="L188" i="10"/>
  <c r="K188" i="10"/>
  <c r="M187" i="10"/>
  <c r="L187" i="10"/>
  <c r="K187" i="10"/>
  <c r="M186" i="10"/>
  <c r="L186" i="10"/>
  <c r="K186" i="10"/>
  <c r="M185" i="10"/>
  <c r="L185" i="10"/>
  <c r="K185" i="10"/>
  <c r="M184" i="10"/>
  <c r="L184" i="10"/>
  <c r="K184" i="10"/>
  <c r="M183" i="10"/>
  <c r="L183" i="10"/>
  <c r="K183" i="10"/>
  <c r="M182" i="10"/>
  <c r="L182" i="10"/>
  <c r="K182" i="10"/>
  <c r="M181" i="10"/>
  <c r="L181" i="10"/>
  <c r="K181" i="10"/>
  <c r="M180" i="10"/>
  <c r="L180" i="10"/>
  <c r="K180" i="10"/>
  <c r="M179" i="10"/>
  <c r="L179" i="10"/>
  <c r="K179" i="10"/>
  <c r="M178" i="10"/>
  <c r="L178" i="10"/>
  <c r="K178" i="10"/>
  <c r="M177" i="10"/>
  <c r="L177" i="10"/>
  <c r="K177" i="10"/>
  <c r="M176" i="10"/>
  <c r="L176" i="10"/>
  <c r="K176" i="10"/>
  <c r="M175" i="10"/>
  <c r="L175" i="10"/>
  <c r="K175" i="10"/>
  <c r="M174" i="10"/>
  <c r="L174" i="10"/>
  <c r="K174" i="10"/>
  <c r="M166" i="10"/>
  <c r="L166" i="10"/>
  <c r="K166" i="10"/>
  <c r="M165" i="10"/>
  <c r="L165" i="10"/>
  <c r="K165" i="10"/>
  <c r="M164" i="10"/>
  <c r="L164" i="10"/>
  <c r="K164" i="10"/>
  <c r="M163" i="10"/>
  <c r="L163" i="10"/>
  <c r="K163" i="10"/>
  <c r="M162" i="10"/>
  <c r="L162" i="10"/>
  <c r="K162" i="10"/>
  <c r="M161" i="10"/>
  <c r="L161" i="10"/>
  <c r="K161" i="10"/>
  <c r="M160" i="10"/>
  <c r="L160" i="10"/>
  <c r="K160" i="10"/>
  <c r="M159" i="10"/>
  <c r="L159" i="10"/>
  <c r="K159" i="10"/>
  <c r="M158" i="10"/>
  <c r="L158" i="10"/>
  <c r="K158" i="10"/>
  <c r="M157" i="10"/>
  <c r="L157" i="10"/>
  <c r="K157" i="10"/>
  <c r="M156" i="10"/>
  <c r="L156" i="10"/>
  <c r="K156" i="10"/>
  <c r="M155" i="10"/>
  <c r="L155" i="10"/>
  <c r="K155" i="10"/>
  <c r="M154" i="10"/>
  <c r="L154" i="10"/>
  <c r="K154" i="10"/>
  <c r="M153" i="10"/>
  <c r="L153" i="10"/>
  <c r="K153" i="10"/>
  <c r="M152" i="10"/>
  <c r="L152" i="10"/>
  <c r="K152" i="10"/>
  <c r="M146" i="10"/>
  <c r="L146" i="10"/>
  <c r="K146" i="10"/>
  <c r="M145" i="10"/>
  <c r="L145" i="10"/>
  <c r="K145" i="10"/>
  <c r="M144" i="10"/>
  <c r="L144" i="10"/>
  <c r="K144" i="10"/>
  <c r="M143" i="10"/>
  <c r="L143" i="10"/>
  <c r="K143" i="10"/>
  <c r="M142" i="10"/>
  <c r="L142" i="10"/>
  <c r="K142" i="10"/>
  <c r="M141" i="10"/>
  <c r="L141" i="10"/>
  <c r="K141" i="10"/>
  <c r="M140" i="10"/>
  <c r="L140" i="10"/>
  <c r="K140" i="10"/>
  <c r="M138" i="10"/>
  <c r="L138" i="10"/>
  <c r="K138" i="10"/>
  <c r="M137" i="10"/>
  <c r="L137" i="10"/>
  <c r="K137" i="10"/>
  <c r="M136" i="10"/>
  <c r="L136" i="10"/>
  <c r="K136" i="10"/>
  <c r="M135" i="10"/>
  <c r="L135" i="10"/>
  <c r="K135" i="10"/>
  <c r="M134" i="10"/>
  <c r="L134" i="10"/>
  <c r="K134" i="10"/>
  <c r="M133" i="10"/>
  <c r="L133" i="10"/>
  <c r="K133" i="10"/>
  <c r="M132" i="10"/>
  <c r="L132" i="10"/>
  <c r="K132" i="10"/>
  <c r="M124" i="10"/>
  <c r="L124" i="10"/>
  <c r="K124" i="10"/>
  <c r="M123" i="10"/>
  <c r="L123" i="10"/>
  <c r="K123" i="10"/>
  <c r="M122" i="10"/>
  <c r="L122" i="10"/>
  <c r="K122" i="10"/>
  <c r="M121" i="10"/>
  <c r="L121" i="10"/>
  <c r="K121" i="10"/>
  <c r="M120" i="10"/>
  <c r="L120" i="10"/>
  <c r="K120" i="10"/>
  <c r="M119" i="10"/>
  <c r="L119" i="10"/>
  <c r="K119" i="10"/>
  <c r="M118" i="10"/>
  <c r="L118" i="10"/>
  <c r="K118" i="10"/>
  <c r="M117" i="10"/>
  <c r="L117" i="10"/>
  <c r="K117" i="10"/>
  <c r="M116" i="10"/>
  <c r="L116" i="10"/>
  <c r="K116" i="10"/>
  <c r="M115" i="10"/>
  <c r="L115" i="10"/>
  <c r="K115" i="10"/>
  <c r="M114" i="10"/>
  <c r="L114" i="10"/>
  <c r="K114" i="10"/>
  <c r="M113" i="10"/>
  <c r="L113" i="10"/>
  <c r="K113" i="10"/>
  <c r="M112" i="10"/>
  <c r="L112" i="10"/>
  <c r="K112" i="10"/>
  <c r="M111" i="10"/>
  <c r="L111" i="10"/>
  <c r="K111" i="10"/>
  <c r="M110" i="10"/>
  <c r="L110" i="10"/>
  <c r="K110" i="10"/>
  <c r="M104" i="10"/>
  <c r="M83" i="27" s="1"/>
  <c r="L104" i="10"/>
  <c r="L83" i="27" s="1"/>
  <c r="K104" i="10"/>
  <c r="K83" i="27" s="1"/>
  <c r="M103" i="10"/>
  <c r="M82" i="27" s="1"/>
  <c r="L103" i="10"/>
  <c r="L82" i="27" s="1"/>
  <c r="K103" i="10"/>
  <c r="K82" i="27" s="1"/>
  <c r="M102" i="10"/>
  <c r="M81" i="27" s="1"/>
  <c r="L102" i="10"/>
  <c r="L81" i="27" s="1"/>
  <c r="K102" i="10"/>
  <c r="K81" i="27" s="1"/>
  <c r="M101" i="10"/>
  <c r="M80" i="27" s="1"/>
  <c r="L101" i="10"/>
  <c r="L80" i="27" s="1"/>
  <c r="K101" i="10"/>
  <c r="K80" i="27" s="1"/>
  <c r="M100" i="10"/>
  <c r="M79" i="27" s="1"/>
  <c r="L100" i="10"/>
  <c r="L79" i="27" s="1"/>
  <c r="K100" i="10"/>
  <c r="K79" i="27" s="1"/>
  <c r="M99" i="10"/>
  <c r="M78" i="27" s="1"/>
  <c r="L99" i="10"/>
  <c r="L78" i="27" s="1"/>
  <c r="K99" i="10"/>
  <c r="K78" i="27" s="1"/>
  <c r="M98" i="10"/>
  <c r="M77" i="27" s="1"/>
  <c r="L98" i="10"/>
  <c r="L77" i="27" s="1"/>
  <c r="K98" i="10"/>
  <c r="K77" i="27" s="1"/>
  <c r="M97" i="10"/>
  <c r="M76" i="27" s="1"/>
  <c r="L97" i="10"/>
  <c r="L76" i="27" s="1"/>
  <c r="K97" i="10"/>
  <c r="K76" i="27" s="1"/>
  <c r="M96" i="10"/>
  <c r="M75" i="27" s="1"/>
  <c r="L96" i="10"/>
  <c r="L75" i="27" s="1"/>
  <c r="K96" i="10"/>
  <c r="K75" i="27" s="1"/>
  <c r="M95" i="10"/>
  <c r="M74" i="27" s="1"/>
  <c r="L95" i="10"/>
  <c r="L74" i="27" s="1"/>
  <c r="K95" i="10"/>
  <c r="K74" i="27" s="1"/>
  <c r="M94" i="10"/>
  <c r="M73" i="27" s="1"/>
  <c r="L94" i="10"/>
  <c r="L73" i="27" s="1"/>
  <c r="K94" i="10"/>
  <c r="K73" i="27" s="1"/>
  <c r="M93" i="10"/>
  <c r="M72" i="27" s="1"/>
  <c r="L93" i="10"/>
  <c r="L72" i="27" s="1"/>
  <c r="K93" i="10"/>
  <c r="K72" i="27" s="1"/>
  <c r="M92" i="10"/>
  <c r="M71" i="27" s="1"/>
  <c r="L92" i="10"/>
  <c r="L71" i="27" s="1"/>
  <c r="K92" i="10"/>
  <c r="K71" i="27" s="1"/>
  <c r="M91" i="10"/>
  <c r="M70" i="27" s="1"/>
  <c r="L91" i="10"/>
  <c r="L70" i="27" s="1"/>
  <c r="K91" i="10"/>
  <c r="K70" i="27" s="1"/>
  <c r="M90" i="10"/>
  <c r="M69" i="27" s="1"/>
  <c r="L90" i="10"/>
  <c r="L69" i="27" s="1"/>
  <c r="K90" i="10"/>
  <c r="K69" i="27" s="1"/>
  <c r="M83" i="10"/>
  <c r="L83" i="10"/>
  <c r="K83" i="10"/>
  <c r="M81" i="10"/>
  <c r="L81" i="10"/>
  <c r="K81" i="10"/>
  <c r="M80" i="10"/>
  <c r="L80" i="10"/>
  <c r="K80" i="10"/>
  <c r="M79" i="10"/>
  <c r="L79" i="10"/>
  <c r="K79" i="10"/>
  <c r="M78" i="10"/>
  <c r="L78" i="10"/>
  <c r="K78" i="10"/>
  <c r="M77" i="10"/>
  <c r="L77" i="10"/>
  <c r="K77" i="10"/>
  <c r="M76" i="10"/>
  <c r="L76" i="10"/>
  <c r="K76" i="10"/>
  <c r="M75" i="10"/>
  <c r="L75" i="10"/>
  <c r="K75" i="10"/>
  <c r="M74" i="10"/>
  <c r="L74" i="10"/>
  <c r="K74" i="10"/>
  <c r="M73" i="10"/>
  <c r="L73" i="10"/>
  <c r="K73" i="10"/>
  <c r="M72" i="10"/>
  <c r="L72" i="10"/>
  <c r="K72" i="10"/>
  <c r="M71" i="10"/>
  <c r="L71" i="10"/>
  <c r="K71" i="10"/>
  <c r="M70" i="10"/>
  <c r="L70" i="10"/>
  <c r="K70" i="10"/>
  <c r="M69" i="10"/>
  <c r="L69" i="10"/>
  <c r="K69" i="10"/>
  <c r="M68" i="10"/>
  <c r="L68" i="10"/>
  <c r="K68" i="10"/>
  <c r="M62" i="10"/>
  <c r="L62" i="10"/>
  <c r="K62" i="10"/>
  <c r="M61" i="10"/>
  <c r="L61" i="10"/>
  <c r="K61" i="10"/>
  <c r="M60" i="10"/>
  <c r="L60" i="10"/>
  <c r="K60" i="10"/>
  <c r="M59" i="10"/>
  <c r="L59" i="10"/>
  <c r="K59" i="10"/>
  <c r="M58" i="10"/>
  <c r="L58" i="10"/>
  <c r="K58" i="10"/>
  <c r="M57" i="10"/>
  <c r="L57" i="10"/>
  <c r="K57" i="10"/>
  <c r="M56" i="10"/>
  <c r="L56" i="10"/>
  <c r="K56" i="10"/>
  <c r="M55" i="10"/>
  <c r="L55" i="10"/>
  <c r="K55" i="10"/>
  <c r="M54" i="10"/>
  <c r="L54" i="10"/>
  <c r="K54" i="10"/>
  <c r="M53" i="10"/>
  <c r="L53" i="10"/>
  <c r="K53" i="10"/>
  <c r="M52" i="10"/>
  <c r="L52" i="10"/>
  <c r="K52" i="10"/>
  <c r="M51" i="10"/>
  <c r="L51" i="10"/>
  <c r="K51" i="10"/>
  <c r="M50" i="10"/>
  <c r="L50" i="10"/>
  <c r="K50" i="10"/>
  <c r="M49" i="10"/>
  <c r="L49" i="10"/>
  <c r="K49" i="10"/>
  <c r="M48" i="10"/>
  <c r="L48" i="10"/>
  <c r="K48" i="10"/>
  <c r="M41" i="10"/>
  <c r="L41" i="10"/>
  <c r="K41" i="10"/>
  <c r="M39" i="10"/>
  <c r="L39" i="10"/>
  <c r="K39" i="10"/>
  <c r="M38" i="10"/>
  <c r="L38" i="10"/>
  <c r="K38" i="10"/>
  <c r="M37" i="10"/>
  <c r="L37" i="10"/>
  <c r="K37" i="10"/>
  <c r="M36" i="10"/>
  <c r="L36" i="10"/>
  <c r="K36" i="10"/>
  <c r="M35" i="10"/>
  <c r="L35" i="10"/>
  <c r="K35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M29" i="10"/>
  <c r="L29" i="10"/>
  <c r="K29" i="10"/>
  <c r="M28" i="10"/>
  <c r="L28" i="10"/>
  <c r="K28" i="10"/>
  <c r="M27" i="10"/>
  <c r="L27" i="10"/>
  <c r="K27" i="10"/>
  <c r="M26" i="10"/>
  <c r="L26" i="10"/>
  <c r="K26" i="10"/>
  <c r="M20" i="10"/>
  <c r="L20" i="10"/>
  <c r="K20" i="10"/>
  <c r="M19" i="10"/>
  <c r="L19" i="10"/>
  <c r="K19" i="10"/>
  <c r="M18" i="10"/>
  <c r="L18" i="10"/>
  <c r="K18" i="10"/>
  <c r="M17" i="10"/>
  <c r="L17" i="10"/>
  <c r="K17" i="10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M10" i="10"/>
  <c r="L10" i="10"/>
  <c r="K10" i="10"/>
  <c r="M9" i="10"/>
  <c r="L9" i="10"/>
  <c r="K9" i="10"/>
  <c r="M8" i="10"/>
  <c r="L8" i="10"/>
  <c r="K8" i="10"/>
  <c r="M7" i="10"/>
  <c r="L7" i="10"/>
  <c r="K7" i="10"/>
  <c r="M6" i="10"/>
  <c r="L6" i="10"/>
  <c r="K6" i="10"/>
  <c r="M379" i="8"/>
  <c r="L379" i="8"/>
  <c r="K379" i="8"/>
  <c r="M353" i="8"/>
  <c r="M59" i="43" s="1"/>
  <c r="L353" i="8"/>
  <c r="L59" i="43" s="1"/>
  <c r="K353" i="8"/>
  <c r="K59" i="43" s="1"/>
  <c r="M352" i="8"/>
  <c r="M58" i="43" s="1"/>
  <c r="L352" i="8"/>
  <c r="L58" i="43" s="1"/>
  <c r="K352" i="8"/>
  <c r="K58" i="43" s="1"/>
  <c r="M351" i="8"/>
  <c r="M57" i="43" s="1"/>
  <c r="L351" i="8"/>
  <c r="L57" i="43" s="1"/>
  <c r="K351" i="8"/>
  <c r="K57" i="43" s="1"/>
  <c r="M350" i="8"/>
  <c r="M56" i="43" s="1"/>
  <c r="L350" i="8"/>
  <c r="L56" i="43" s="1"/>
  <c r="K350" i="8"/>
  <c r="K56" i="43" s="1"/>
  <c r="M349" i="8"/>
  <c r="M55" i="43" s="1"/>
  <c r="L349" i="8"/>
  <c r="L55" i="43" s="1"/>
  <c r="K349" i="8"/>
  <c r="K55" i="43" s="1"/>
  <c r="M348" i="8"/>
  <c r="M54" i="43" s="1"/>
  <c r="L348" i="8"/>
  <c r="L54" i="43" s="1"/>
  <c r="K348" i="8"/>
  <c r="K54" i="43" s="1"/>
  <c r="M346" i="8"/>
  <c r="M52" i="43" s="1"/>
  <c r="L346" i="8"/>
  <c r="L52" i="43" s="1"/>
  <c r="K346" i="8"/>
  <c r="K52" i="43" s="1"/>
  <c r="M345" i="8"/>
  <c r="M51" i="43" s="1"/>
  <c r="L345" i="8"/>
  <c r="L51" i="43" s="1"/>
  <c r="K345" i="8"/>
  <c r="K51" i="43" s="1"/>
  <c r="M344" i="8"/>
  <c r="M50" i="43" s="1"/>
  <c r="L344" i="8"/>
  <c r="L50" i="43" s="1"/>
  <c r="K344" i="8"/>
  <c r="K50" i="43" s="1"/>
  <c r="M342" i="8"/>
  <c r="M48" i="43" s="1"/>
  <c r="L342" i="8"/>
  <c r="L48" i="43" s="1"/>
  <c r="K342" i="8"/>
  <c r="K48" i="43" s="1"/>
  <c r="M341" i="8"/>
  <c r="M47" i="43" s="1"/>
  <c r="L341" i="8"/>
  <c r="L47" i="43" s="1"/>
  <c r="K341" i="8"/>
  <c r="K47" i="43" s="1"/>
  <c r="M331" i="8"/>
  <c r="L331" i="8"/>
  <c r="K331" i="8"/>
  <c r="L330" i="8"/>
  <c r="M328" i="8"/>
  <c r="L328" i="8"/>
  <c r="K328" i="8"/>
  <c r="M326" i="8"/>
  <c r="L326" i="8"/>
  <c r="K326" i="8"/>
  <c r="M324" i="8"/>
  <c r="M323" i="8"/>
  <c r="L323" i="8"/>
  <c r="K323" i="8"/>
  <c r="M322" i="8"/>
  <c r="L322" i="8"/>
  <c r="K322" i="8"/>
  <c r="M321" i="8"/>
  <c r="L321" i="8"/>
  <c r="K321" i="8"/>
  <c r="M311" i="8"/>
  <c r="L311" i="8"/>
  <c r="K311" i="8"/>
  <c r="M306" i="8"/>
  <c r="L306" i="8"/>
  <c r="K306" i="8"/>
  <c r="M305" i="8"/>
  <c r="L305" i="8"/>
  <c r="K305" i="8"/>
  <c r="M303" i="8"/>
  <c r="L303" i="8"/>
  <c r="K303" i="8"/>
  <c r="M302" i="8"/>
  <c r="L302" i="8"/>
  <c r="K302" i="8"/>
  <c r="M291" i="8"/>
  <c r="L291" i="8"/>
  <c r="K291" i="8"/>
  <c r="M289" i="8"/>
  <c r="L289" i="8"/>
  <c r="K289" i="8"/>
  <c r="M288" i="8"/>
  <c r="L288" i="8"/>
  <c r="K288" i="8"/>
  <c r="M286" i="8"/>
  <c r="L286" i="8"/>
  <c r="K286" i="8"/>
  <c r="M283" i="8"/>
  <c r="L283" i="8"/>
  <c r="K283" i="8"/>
  <c r="M282" i="8"/>
  <c r="L282" i="8"/>
  <c r="K282" i="8"/>
  <c r="M280" i="8"/>
  <c r="L280" i="8"/>
  <c r="K280" i="8"/>
  <c r="M272" i="8"/>
  <c r="M271" i="8"/>
  <c r="L271" i="8"/>
  <c r="K271" i="8"/>
  <c r="M269" i="8"/>
  <c r="L269" i="8"/>
  <c r="K269" i="8"/>
  <c r="M268" i="8"/>
  <c r="L268" i="8"/>
  <c r="K268" i="8"/>
  <c r="M266" i="8"/>
  <c r="L266" i="8"/>
  <c r="K266" i="8"/>
  <c r="M264" i="8"/>
  <c r="L264" i="8"/>
  <c r="K264" i="8"/>
  <c r="M263" i="8"/>
  <c r="L263" i="8"/>
  <c r="K263" i="8"/>
  <c r="M262" i="8"/>
  <c r="L262" i="8"/>
  <c r="K262" i="8"/>
  <c r="M261" i="8"/>
  <c r="L261" i="8"/>
  <c r="K261" i="8"/>
  <c r="M260" i="8"/>
  <c r="L260" i="8"/>
  <c r="K260" i="8"/>
  <c r="M251" i="8"/>
  <c r="L251" i="8"/>
  <c r="K251" i="8"/>
  <c r="M248" i="8"/>
  <c r="L248" i="8"/>
  <c r="K248" i="8"/>
  <c r="M246" i="8"/>
  <c r="L246" i="8"/>
  <c r="K246" i="8"/>
  <c r="M244" i="8"/>
  <c r="L244" i="8"/>
  <c r="K244" i="8"/>
  <c r="M243" i="8"/>
  <c r="L243" i="8"/>
  <c r="K243" i="8"/>
  <c r="M242" i="8"/>
  <c r="L242" i="8"/>
  <c r="K242" i="8"/>
  <c r="M240" i="8"/>
  <c r="L240" i="8"/>
  <c r="K240" i="8"/>
  <c r="M230" i="8"/>
  <c r="L230" i="8"/>
  <c r="K230" i="8"/>
  <c r="M229" i="8"/>
  <c r="L229" i="8"/>
  <c r="K229" i="8"/>
  <c r="M228" i="8"/>
  <c r="L228" i="8"/>
  <c r="K228" i="8"/>
  <c r="M227" i="8"/>
  <c r="L227" i="8"/>
  <c r="K227" i="8"/>
  <c r="M226" i="8"/>
  <c r="L226" i="8"/>
  <c r="K226" i="8"/>
  <c r="M225" i="8"/>
  <c r="L225" i="8"/>
  <c r="K225" i="8"/>
  <c r="M224" i="8"/>
  <c r="L224" i="8"/>
  <c r="K224" i="8"/>
  <c r="M223" i="8"/>
  <c r="L223" i="8"/>
  <c r="K223" i="8"/>
  <c r="M222" i="8"/>
  <c r="L222" i="8"/>
  <c r="K222" i="8"/>
  <c r="M221" i="8"/>
  <c r="L221" i="8"/>
  <c r="K221" i="8"/>
  <c r="M220" i="8"/>
  <c r="L220" i="8"/>
  <c r="K220" i="8"/>
  <c r="M219" i="8"/>
  <c r="L219" i="8"/>
  <c r="K219" i="8"/>
  <c r="M218" i="8"/>
  <c r="L218" i="8"/>
  <c r="K218" i="8"/>
  <c r="M217" i="8"/>
  <c r="L217" i="8"/>
  <c r="K217" i="8"/>
  <c r="M216" i="8"/>
  <c r="L216" i="8"/>
  <c r="K216" i="8"/>
  <c r="M215" i="8"/>
  <c r="L215" i="8"/>
  <c r="K215" i="8"/>
  <c r="M209" i="8"/>
  <c r="M206" i="8"/>
  <c r="L206" i="8"/>
  <c r="K206" i="8"/>
  <c r="M203" i="8"/>
  <c r="L203" i="8"/>
  <c r="K203" i="8"/>
  <c r="M202" i="8"/>
  <c r="L202" i="8"/>
  <c r="K202" i="8"/>
  <c r="M200" i="8"/>
  <c r="L200" i="8"/>
  <c r="K200" i="8"/>
  <c r="M194" i="8"/>
  <c r="L194" i="8"/>
  <c r="K194" i="8"/>
  <c r="M188" i="8"/>
  <c r="L188" i="8"/>
  <c r="K188" i="8"/>
  <c r="M186" i="8"/>
  <c r="L186" i="8"/>
  <c r="K186" i="8"/>
  <c r="M185" i="8"/>
  <c r="L185" i="8"/>
  <c r="K185" i="8"/>
  <c r="M183" i="8"/>
  <c r="L183" i="8"/>
  <c r="K183" i="8"/>
  <c r="M182" i="8"/>
  <c r="L182" i="8"/>
  <c r="K182" i="8"/>
  <c r="M180" i="8"/>
  <c r="L180" i="8"/>
  <c r="K180" i="8"/>
  <c r="M177" i="8"/>
  <c r="L177" i="8"/>
  <c r="K177" i="8"/>
  <c r="M176" i="8"/>
  <c r="L176" i="8"/>
  <c r="K176" i="8"/>
  <c r="M174" i="8"/>
  <c r="L174" i="8"/>
  <c r="K174" i="8"/>
  <c r="M166" i="8"/>
  <c r="L166" i="8"/>
  <c r="K166" i="8"/>
  <c r="M163" i="8"/>
  <c r="L163" i="8"/>
  <c r="K163" i="8"/>
  <c r="M162" i="8"/>
  <c r="L162" i="8"/>
  <c r="K162" i="8"/>
  <c r="M159" i="8"/>
  <c r="L159" i="8"/>
  <c r="K159" i="8"/>
  <c r="M157" i="8"/>
  <c r="L157" i="8"/>
  <c r="K157" i="8"/>
  <c r="M156" i="8"/>
  <c r="L156" i="8"/>
  <c r="K156" i="8"/>
  <c r="M155" i="8"/>
  <c r="L155" i="8"/>
  <c r="K155" i="8"/>
  <c r="M154" i="8"/>
  <c r="L154" i="8"/>
  <c r="K154" i="8"/>
  <c r="M152" i="8"/>
  <c r="L152" i="8"/>
  <c r="K152" i="8"/>
  <c r="M146" i="8"/>
  <c r="L146" i="8"/>
  <c r="K146" i="8"/>
  <c r="M143" i="8"/>
  <c r="L143" i="8"/>
  <c r="K143" i="8"/>
  <c r="M142" i="8"/>
  <c r="L142" i="8"/>
  <c r="K142" i="8"/>
  <c r="M140" i="8"/>
  <c r="L140" i="8"/>
  <c r="K140" i="8"/>
  <c r="M134" i="8"/>
  <c r="L134" i="8"/>
  <c r="K134" i="8"/>
  <c r="M124" i="8"/>
  <c r="L124" i="8"/>
  <c r="K124" i="8"/>
  <c r="M123" i="8"/>
  <c r="L123" i="8"/>
  <c r="K123" i="8"/>
  <c r="M122" i="8"/>
  <c r="L122" i="8"/>
  <c r="K122" i="8"/>
  <c r="M121" i="8"/>
  <c r="L121" i="8"/>
  <c r="K121" i="8"/>
  <c r="M120" i="8"/>
  <c r="L120" i="8"/>
  <c r="K120" i="8"/>
  <c r="M119" i="8"/>
  <c r="L119" i="8"/>
  <c r="K119" i="8"/>
  <c r="M118" i="8"/>
  <c r="L118" i="8"/>
  <c r="K118" i="8"/>
  <c r="M117" i="8"/>
  <c r="L117" i="8"/>
  <c r="K117" i="8"/>
  <c r="M116" i="8"/>
  <c r="L116" i="8"/>
  <c r="K116" i="8"/>
  <c r="M115" i="8"/>
  <c r="L115" i="8"/>
  <c r="K115" i="8"/>
  <c r="M114" i="8"/>
  <c r="L114" i="8"/>
  <c r="K114" i="8"/>
  <c r="M113" i="8"/>
  <c r="L113" i="8"/>
  <c r="K113" i="8"/>
  <c r="M112" i="8"/>
  <c r="L112" i="8"/>
  <c r="K112" i="8"/>
  <c r="M111" i="8"/>
  <c r="L111" i="8"/>
  <c r="K111" i="8"/>
  <c r="M110" i="8"/>
  <c r="L110" i="8"/>
  <c r="K110" i="8"/>
  <c r="M104" i="8"/>
  <c r="M62" i="27" s="1"/>
  <c r="L104" i="8"/>
  <c r="L62" i="27" s="1"/>
  <c r="K104" i="8"/>
  <c r="K62" i="27" s="1"/>
  <c r="M103" i="8"/>
  <c r="M61" i="27" s="1"/>
  <c r="L103" i="8"/>
  <c r="L61" i="27" s="1"/>
  <c r="K103" i="8"/>
  <c r="K61" i="27" s="1"/>
  <c r="M102" i="8"/>
  <c r="M60" i="27" s="1"/>
  <c r="L102" i="8"/>
  <c r="L60" i="27" s="1"/>
  <c r="K102" i="8"/>
  <c r="K60" i="27" s="1"/>
  <c r="M100" i="8"/>
  <c r="M58" i="27" s="1"/>
  <c r="L100" i="8"/>
  <c r="L58" i="27" s="1"/>
  <c r="K100" i="8"/>
  <c r="K58" i="27" s="1"/>
  <c r="M98" i="8"/>
  <c r="M56" i="27" s="1"/>
  <c r="L98" i="8"/>
  <c r="L56" i="27" s="1"/>
  <c r="K98" i="8"/>
  <c r="K56" i="27" s="1"/>
  <c r="M94" i="8"/>
  <c r="M52" i="27" s="1"/>
  <c r="L94" i="8"/>
  <c r="L52" i="27" s="1"/>
  <c r="K94" i="8"/>
  <c r="K52" i="27" s="1"/>
  <c r="M92" i="8"/>
  <c r="M50" i="27" s="1"/>
  <c r="L92" i="8"/>
  <c r="L50" i="27" s="1"/>
  <c r="K92" i="8"/>
  <c r="K50" i="27" s="1"/>
  <c r="M81" i="8"/>
  <c r="L81" i="8"/>
  <c r="K81" i="8"/>
  <c r="M76" i="8"/>
  <c r="L76" i="8"/>
  <c r="K76" i="8"/>
  <c r="M75" i="8"/>
  <c r="L75" i="8"/>
  <c r="K75" i="8"/>
  <c r="M74" i="8"/>
  <c r="L74" i="8"/>
  <c r="K74" i="8"/>
  <c r="M69" i="8"/>
  <c r="L69" i="8"/>
  <c r="K69" i="8"/>
  <c r="M68" i="8"/>
  <c r="L68" i="8"/>
  <c r="K68" i="8"/>
  <c r="M62" i="8"/>
  <c r="L62" i="8"/>
  <c r="K62" i="8"/>
  <c r="M61" i="8"/>
  <c r="L61" i="8"/>
  <c r="K61" i="8"/>
  <c r="M60" i="8"/>
  <c r="L60" i="8"/>
  <c r="K60" i="8"/>
  <c r="M59" i="8"/>
  <c r="L59" i="8"/>
  <c r="K59" i="8"/>
  <c r="M58" i="8"/>
  <c r="L58" i="8"/>
  <c r="K58" i="8"/>
  <c r="M57" i="8"/>
  <c r="L57" i="8"/>
  <c r="K57" i="8"/>
  <c r="M56" i="8"/>
  <c r="L56" i="8"/>
  <c r="K56" i="8"/>
  <c r="M55" i="8"/>
  <c r="L55" i="8"/>
  <c r="K55" i="8"/>
  <c r="M54" i="8"/>
  <c r="L54" i="8"/>
  <c r="K54" i="8"/>
  <c r="M53" i="8"/>
  <c r="L53" i="8"/>
  <c r="K53" i="8"/>
  <c r="M52" i="8"/>
  <c r="L52" i="8"/>
  <c r="K52" i="8"/>
  <c r="M51" i="8"/>
  <c r="L51" i="8"/>
  <c r="K51" i="8"/>
  <c r="M50" i="8"/>
  <c r="L50" i="8"/>
  <c r="K50" i="8"/>
  <c r="M49" i="8"/>
  <c r="L49" i="8"/>
  <c r="K49" i="8"/>
  <c r="M48" i="8"/>
  <c r="L48" i="8"/>
  <c r="K48" i="8"/>
  <c r="M41" i="8"/>
  <c r="L41" i="8"/>
  <c r="K41" i="8"/>
  <c r="M39" i="8"/>
  <c r="L39" i="8"/>
  <c r="K39" i="8"/>
  <c r="M38" i="8"/>
  <c r="L38" i="8"/>
  <c r="K38" i="8"/>
  <c r="M37" i="8"/>
  <c r="L37" i="8"/>
  <c r="K37" i="8"/>
  <c r="M36" i="8"/>
  <c r="L36" i="8"/>
  <c r="K36" i="8"/>
  <c r="M35" i="8"/>
  <c r="L35" i="8"/>
  <c r="K35" i="8"/>
  <c r="M34" i="8"/>
  <c r="L34" i="8"/>
  <c r="K34" i="8"/>
  <c r="M33" i="8"/>
  <c r="L33" i="8"/>
  <c r="K33" i="8"/>
  <c r="M32" i="8"/>
  <c r="L32" i="8"/>
  <c r="K32" i="8"/>
  <c r="M31" i="8"/>
  <c r="L31" i="8"/>
  <c r="K31" i="8"/>
  <c r="M30" i="8"/>
  <c r="L30" i="8"/>
  <c r="K30" i="8"/>
  <c r="M29" i="8"/>
  <c r="L29" i="8"/>
  <c r="K29" i="8"/>
  <c r="M28" i="8"/>
  <c r="L28" i="8"/>
  <c r="K28" i="8"/>
  <c r="M27" i="8"/>
  <c r="L27" i="8"/>
  <c r="K27" i="8"/>
  <c r="M26" i="8"/>
  <c r="L26" i="8"/>
  <c r="K26" i="8"/>
  <c r="M19" i="8"/>
  <c r="L19" i="8"/>
  <c r="K19" i="8"/>
  <c r="M16" i="8"/>
  <c r="L16" i="8"/>
  <c r="K16" i="8"/>
  <c r="M14" i="8"/>
  <c r="L14" i="8"/>
  <c r="K14" i="8"/>
  <c r="M9" i="8"/>
  <c r="L9" i="8"/>
  <c r="K9" i="8"/>
  <c r="M6" i="8"/>
  <c r="L6" i="8"/>
  <c r="K6" i="8"/>
  <c r="M379" i="6"/>
  <c r="L379" i="6"/>
  <c r="K379" i="6"/>
  <c r="M352" i="6"/>
  <c r="M37" i="43" s="1"/>
  <c r="M351" i="6"/>
  <c r="M36" i="43" s="1"/>
  <c r="M350" i="6"/>
  <c r="M35" i="43" s="1"/>
  <c r="L350" i="6"/>
  <c r="L35" i="43" s="1"/>
  <c r="K350" i="6"/>
  <c r="K35" i="43" s="1"/>
  <c r="L345" i="6"/>
  <c r="L30" i="43" s="1"/>
  <c r="M342" i="6"/>
  <c r="M27" i="43" s="1"/>
  <c r="L342" i="6"/>
  <c r="L27" i="43" s="1"/>
  <c r="K342" i="6"/>
  <c r="K27" i="43" s="1"/>
  <c r="M331" i="6"/>
  <c r="L331" i="6"/>
  <c r="K331" i="6"/>
  <c r="M323" i="6"/>
  <c r="L323" i="6"/>
  <c r="K323" i="6"/>
  <c r="M322" i="6"/>
  <c r="L322" i="6"/>
  <c r="K322" i="6"/>
  <c r="M311" i="6"/>
  <c r="L311" i="6"/>
  <c r="K311" i="6"/>
  <c r="L309" i="6"/>
  <c r="M303" i="6"/>
  <c r="L303" i="6"/>
  <c r="K303" i="6"/>
  <c r="M302" i="6"/>
  <c r="L302" i="6"/>
  <c r="K302" i="6"/>
  <c r="M291" i="6"/>
  <c r="L291" i="6"/>
  <c r="K291" i="6"/>
  <c r="M283" i="6"/>
  <c r="L283" i="6"/>
  <c r="K283" i="6"/>
  <c r="M282" i="6"/>
  <c r="L282" i="6"/>
  <c r="K282" i="6"/>
  <c r="L281" i="6"/>
  <c r="M271" i="6"/>
  <c r="L271" i="6"/>
  <c r="K271" i="6"/>
  <c r="L264" i="6"/>
  <c r="M263" i="6"/>
  <c r="L263" i="6"/>
  <c r="K263" i="6"/>
  <c r="M262" i="6"/>
  <c r="L262" i="6"/>
  <c r="K262" i="6"/>
  <c r="M251" i="6"/>
  <c r="L251" i="6"/>
  <c r="K251" i="6"/>
  <c r="M249" i="6"/>
  <c r="M243" i="6"/>
  <c r="L243" i="6"/>
  <c r="K243" i="6"/>
  <c r="M242" i="6"/>
  <c r="L242" i="6"/>
  <c r="K242" i="6"/>
  <c r="M230" i="6"/>
  <c r="L230" i="6"/>
  <c r="K230" i="6"/>
  <c r="M229" i="6"/>
  <c r="L229" i="6"/>
  <c r="K229" i="6"/>
  <c r="M228" i="6"/>
  <c r="L228" i="6"/>
  <c r="K228" i="6"/>
  <c r="M227" i="6"/>
  <c r="L227" i="6"/>
  <c r="K227" i="6"/>
  <c r="M226" i="6"/>
  <c r="L226" i="6"/>
  <c r="K226" i="6"/>
  <c r="M225" i="6"/>
  <c r="L225" i="6"/>
  <c r="K225" i="6"/>
  <c r="M224" i="6"/>
  <c r="L224" i="6"/>
  <c r="K224" i="6"/>
  <c r="M223" i="6"/>
  <c r="L223" i="6"/>
  <c r="K223" i="6"/>
  <c r="M222" i="6"/>
  <c r="L222" i="6"/>
  <c r="K222" i="6"/>
  <c r="M221" i="6"/>
  <c r="L221" i="6"/>
  <c r="K221" i="6"/>
  <c r="M220" i="6"/>
  <c r="L220" i="6"/>
  <c r="K220" i="6"/>
  <c r="M219" i="6"/>
  <c r="L219" i="6"/>
  <c r="K219" i="6"/>
  <c r="M218" i="6"/>
  <c r="L218" i="6"/>
  <c r="K218" i="6"/>
  <c r="M217" i="6"/>
  <c r="L217" i="6"/>
  <c r="K217" i="6"/>
  <c r="M216" i="6"/>
  <c r="L216" i="6"/>
  <c r="K216" i="6"/>
  <c r="M215" i="6"/>
  <c r="L215" i="6"/>
  <c r="K215" i="6"/>
  <c r="K205" i="6"/>
  <c r="K40" i="38" s="1"/>
  <c r="M202" i="6"/>
  <c r="M37" i="38" s="1"/>
  <c r="L202" i="6"/>
  <c r="L37" i="38" s="1"/>
  <c r="K202" i="6"/>
  <c r="K37" i="38" s="1"/>
  <c r="M194" i="6"/>
  <c r="M29" i="38" s="1"/>
  <c r="L194" i="6"/>
  <c r="L29" i="38" s="1"/>
  <c r="K194" i="6"/>
  <c r="K29" i="38" s="1"/>
  <c r="M183" i="6"/>
  <c r="L183" i="6"/>
  <c r="K183" i="6"/>
  <c r="M182" i="6"/>
  <c r="L182" i="6"/>
  <c r="K182" i="6"/>
  <c r="M174" i="6"/>
  <c r="L174" i="6"/>
  <c r="K174" i="6"/>
  <c r="K165" i="6"/>
  <c r="M162" i="6"/>
  <c r="L162" i="6"/>
  <c r="K162" i="6"/>
  <c r="M154" i="6"/>
  <c r="L154" i="6"/>
  <c r="K154" i="6"/>
  <c r="M143" i="6"/>
  <c r="L143" i="6"/>
  <c r="K143" i="6"/>
  <c r="M142" i="6"/>
  <c r="L142" i="6"/>
  <c r="K142" i="6"/>
  <c r="M134" i="6"/>
  <c r="L134" i="6"/>
  <c r="K134" i="6"/>
  <c r="M122" i="6"/>
  <c r="L122" i="6"/>
  <c r="K122" i="6"/>
  <c r="M114" i="6"/>
  <c r="L114" i="6"/>
  <c r="K114" i="6"/>
  <c r="M103" i="6"/>
  <c r="M41" i="27" s="1"/>
  <c r="L103" i="6"/>
  <c r="L41" i="27" s="1"/>
  <c r="K103" i="6"/>
  <c r="K41" i="27" s="1"/>
  <c r="M102" i="6"/>
  <c r="M40" i="27" s="1"/>
  <c r="L102" i="6"/>
  <c r="L40" i="27" s="1"/>
  <c r="K102" i="6"/>
  <c r="K40" i="27" s="1"/>
  <c r="M94" i="6"/>
  <c r="M32" i="27" s="1"/>
  <c r="L94" i="6"/>
  <c r="L32" i="27" s="1"/>
  <c r="K94" i="6"/>
  <c r="K32" i="27" s="1"/>
  <c r="M83" i="6"/>
  <c r="L83" i="6"/>
  <c r="K83" i="6"/>
  <c r="K81" i="6"/>
  <c r="M74" i="6"/>
  <c r="L74" i="6"/>
  <c r="K74" i="6"/>
  <c r="M62" i="6"/>
  <c r="L62" i="6"/>
  <c r="K62" i="6"/>
  <c r="M61" i="6"/>
  <c r="L61" i="6"/>
  <c r="K61" i="6"/>
  <c r="M60" i="6"/>
  <c r="L60" i="6"/>
  <c r="K60" i="6"/>
  <c r="M59" i="6"/>
  <c r="L59" i="6"/>
  <c r="K59" i="6"/>
  <c r="M58" i="6"/>
  <c r="L58" i="6"/>
  <c r="K58" i="6"/>
  <c r="M57" i="6"/>
  <c r="L57" i="6"/>
  <c r="K57" i="6"/>
  <c r="M56" i="6"/>
  <c r="L56" i="6"/>
  <c r="K56" i="6"/>
  <c r="M55" i="6"/>
  <c r="L55" i="6"/>
  <c r="K55" i="6"/>
  <c r="M54" i="6"/>
  <c r="L54" i="6"/>
  <c r="K54" i="6"/>
  <c r="M52" i="6"/>
  <c r="L52" i="6"/>
  <c r="K52" i="6"/>
  <c r="M50" i="6"/>
  <c r="L50" i="6"/>
  <c r="K50" i="6"/>
  <c r="M48" i="6"/>
  <c r="L48" i="6"/>
  <c r="K48" i="6"/>
  <c r="M39" i="6"/>
  <c r="L39" i="6"/>
  <c r="K39" i="6"/>
  <c r="M38" i="6"/>
  <c r="L38" i="6"/>
  <c r="K38" i="6"/>
  <c r="M37" i="6"/>
  <c r="L37" i="6"/>
  <c r="K37" i="6"/>
  <c r="M36" i="6"/>
  <c r="L36" i="6"/>
  <c r="K36" i="6"/>
  <c r="M35" i="6"/>
  <c r="L35" i="6"/>
  <c r="K35" i="6"/>
  <c r="M34" i="6"/>
  <c r="L34" i="6"/>
  <c r="K34" i="6"/>
  <c r="M33" i="6"/>
  <c r="L33" i="6"/>
  <c r="K33" i="6"/>
  <c r="M32" i="6"/>
  <c r="L32" i="6"/>
  <c r="K32" i="6"/>
  <c r="M31" i="6"/>
  <c r="L31" i="6"/>
  <c r="K31" i="6"/>
  <c r="M30" i="6"/>
  <c r="L30" i="6"/>
  <c r="K30" i="6"/>
  <c r="M29" i="6"/>
  <c r="L29" i="6"/>
  <c r="K29" i="6"/>
  <c r="M27" i="6"/>
  <c r="L27" i="6"/>
  <c r="K27" i="6"/>
  <c r="M26" i="6"/>
  <c r="L26" i="6"/>
  <c r="K26" i="6"/>
  <c r="M14" i="6"/>
  <c r="L14" i="6"/>
  <c r="K14" i="6"/>
  <c r="M6" i="6"/>
  <c r="L6" i="6"/>
  <c r="K6" i="6"/>
  <c r="D300" i="4"/>
  <c r="D6" i="36" s="1"/>
  <c r="N6" i="36"/>
  <c r="G300" i="4"/>
  <c r="G6" i="36" s="1"/>
  <c r="N7" i="35"/>
  <c r="I280" i="4"/>
  <c r="J280" i="4" s="1"/>
  <c r="J7" i="35" s="1"/>
  <c r="G280" i="4"/>
  <c r="G7" i="35" s="1"/>
  <c r="D280" i="4"/>
  <c r="D7" i="35" s="1"/>
  <c r="N8" i="34"/>
  <c r="G8" i="34"/>
  <c r="J8" i="34"/>
  <c r="M240" i="4"/>
  <c r="L240" i="4"/>
  <c r="K240" i="4"/>
  <c r="G240" i="4"/>
  <c r="D240" i="4"/>
  <c r="I240" i="4" s="1"/>
  <c r="J240" i="4" s="1"/>
  <c r="G200" i="4"/>
  <c r="D200" i="4"/>
  <c r="I200" i="4" s="1"/>
  <c r="J200" i="4" s="1"/>
  <c r="G180" i="4"/>
  <c r="I180" i="4"/>
  <c r="J180" i="4" s="1"/>
  <c r="D180" i="4"/>
  <c r="I160" i="4"/>
  <c r="J160" i="4" s="1"/>
  <c r="G160" i="4"/>
  <c r="D160" i="4"/>
  <c r="G140" i="4"/>
  <c r="G120" i="4"/>
  <c r="I120" i="4"/>
  <c r="J120" i="4" s="1"/>
  <c r="D120" i="4"/>
  <c r="G100" i="4"/>
  <c r="N16" i="27" s="1"/>
  <c r="A161" i="4"/>
  <c r="F16" i="36"/>
  <c r="H105" i="4"/>
  <c r="F83" i="4"/>
  <c r="C83" i="4"/>
  <c r="A83" i="4"/>
  <c r="M82" i="4"/>
  <c r="L82" i="4"/>
  <c r="K82" i="4"/>
  <c r="F82" i="4"/>
  <c r="C82" i="4"/>
  <c r="A82" i="4"/>
  <c r="F81" i="4"/>
  <c r="C81" i="4"/>
  <c r="A81" i="4"/>
  <c r="A61" i="4"/>
  <c r="D62" i="4"/>
  <c r="F342" i="4"/>
  <c r="G342" i="4" s="1"/>
  <c r="G6" i="43" s="1"/>
  <c r="C342" i="4"/>
  <c r="A342" i="4"/>
  <c r="D41" i="4"/>
  <c r="G355" i="4"/>
  <c r="G220" i="4"/>
  <c r="D220" i="4"/>
  <c r="I220" i="4" s="1"/>
  <c r="J220" i="4" s="1"/>
  <c r="G320" i="4"/>
  <c r="D320" i="4"/>
  <c r="I320" i="4" s="1"/>
  <c r="J320" i="4" s="1"/>
  <c r="F355" i="10"/>
  <c r="F82" i="43" s="1"/>
  <c r="F354" i="10"/>
  <c r="F81" i="43" s="1"/>
  <c r="F353" i="10"/>
  <c r="F80" i="43" s="1"/>
  <c r="F352" i="10"/>
  <c r="F79" i="43" s="1"/>
  <c r="F351" i="10"/>
  <c r="F78" i="43" s="1"/>
  <c r="F350" i="10"/>
  <c r="F77" i="43" s="1"/>
  <c r="F349" i="10"/>
  <c r="F76" i="43" s="1"/>
  <c r="F348" i="10"/>
  <c r="F75" i="43" s="1"/>
  <c r="F347" i="10"/>
  <c r="F74" i="43" s="1"/>
  <c r="F346" i="10"/>
  <c r="F73" i="43" s="1"/>
  <c r="F345" i="10"/>
  <c r="F72" i="43" s="1"/>
  <c r="F344" i="10"/>
  <c r="F71" i="43" s="1"/>
  <c r="F340" i="10"/>
  <c r="F67" i="43" s="1"/>
  <c r="F355" i="8"/>
  <c r="F61" i="43" s="1"/>
  <c r="F354" i="8"/>
  <c r="F60" i="43" s="1"/>
  <c r="F353" i="8"/>
  <c r="F59" i="43" s="1"/>
  <c r="F352" i="8"/>
  <c r="F58" i="43" s="1"/>
  <c r="F351" i="8"/>
  <c r="F57" i="43" s="1"/>
  <c r="F350" i="8"/>
  <c r="F56" i="43" s="1"/>
  <c r="F349" i="8"/>
  <c r="F55" i="43" s="1"/>
  <c r="F348" i="8"/>
  <c r="F54" i="43" s="1"/>
  <c r="F347" i="8"/>
  <c r="F53" i="43" s="1"/>
  <c r="F346" i="8"/>
  <c r="F52" i="43" s="1"/>
  <c r="F345" i="8"/>
  <c r="F51" i="43" s="1"/>
  <c r="F344" i="8"/>
  <c r="F50" i="43" s="1"/>
  <c r="F342" i="8"/>
  <c r="F48" i="43" s="1"/>
  <c r="F340" i="8"/>
  <c r="F46" i="43" s="1"/>
  <c r="F355" i="6"/>
  <c r="F354" i="6"/>
  <c r="F39" i="43" s="1"/>
  <c r="F353" i="6"/>
  <c r="F38" i="43" s="1"/>
  <c r="F352" i="6"/>
  <c r="F37" i="43" s="1"/>
  <c r="F351" i="6"/>
  <c r="F36" i="43" s="1"/>
  <c r="F350" i="6"/>
  <c r="F35" i="43" s="1"/>
  <c r="F349" i="6"/>
  <c r="F34" i="43" s="1"/>
  <c r="F348" i="6"/>
  <c r="F347" i="6"/>
  <c r="F32" i="43" s="1"/>
  <c r="F346" i="6"/>
  <c r="F31" i="43" s="1"/>
  <c r="F345" i="6"/>
  <c r="F30" i="43" s="1"/>
  <c r="F344" i="6"/>
  <c r="F29" i="43" s="1"/>
  <c r="F342" i="6"/>
  <c r="F27" i="43" s="1"/>
  <c r="F340" i="6"/>
  <c r="F25" i="43" s="1"/>
  <c r="C355" i="10"/>
  <c r="C354" i="10"/>
  <c r="C81" i="43" s="1"/>
  <c r="C353" i="10"/>
  <c r="C80" i="43" s="1"/>
  <c r="C352" i="10"/>
  <c r="C79" i="43" s="1"/>
  <c r="C351" i="10"/>
  <c r="C78" i="43" s="1"/>
  <c r="C350" i="10"/>
  <c r="C77" i="43" s="1"/>
  <c r="C349" i="10"/>
  <c r="C76" i="43" s="1"/>
  <c r="C348" i="10"/>
  <c r="C347" i="10"/>
  <c r="C74" i="43" s="1"/>
  <c r="C346" i="10"/>
  <c r="C73" i="43" s="1"/>
  <c r="C345" i="10"/>
  <c r="C344" i="10"/>
  <c r="C340" i="10"/>
  <c r="C67" i="43" s="1"/>
  <c r="C355" i="8"/>
  <c r="C61" i="43" s="1"/>
  <c r="C354" i="8"/>
  <c r="C60" i="43" s="1"/>
  <c r="C353" i="8"/>
  <c r="C352" i="8"/>
  <c r="C351" i="8"/>
  <c r="C57" i="43" s="1"/>
  <c r="C350" i="8"/>
  <c r="C56" i="43" s="1"/>
  <c r="C349" i="8"/>
  <c r="C55" i="43" s="1"/>
  <c r="C348" i="8"/>
  <c r="C54" i="43" s="1"/>
  <c r="C347" i="8"/>
  <c r="C346" i="8"/>
  <c r="C345" i="8"/>
  <c r="C51" i="43" s="1"/>
  <c r="C344" i="8"/>
  <c r="C342" i="8"/>
  <c r="C48" i="43" s="1"/>
  <c r="C340" i="8"/>
  <c r="C355" i="6"/>
  <c r="C40" i="43" s="1"/>
  <c r="C354" i="6"/>
  <c r="C39" i="43" s="1"/>
  <c r="C353" i="6"/>
  <c r="C38" i="43" s="1"/>
  <c r="C352" i="6"/>
  <c r="C351" i="6"/>
  <c r="C350" i="6"/>
  <c r="C35" i="43" s="1"/>
  <c r="C349" i="6"/>
  <c r="C34" i="43" s="1"/>
  <c r="C348" i="6"/>
  <c r="C347" i="6"/>
  <c r="C32" i="43" s="1"/>
  <c r="C346" i="6"/>
  <c r="C345" i="6"/>
  <c r="C30" i="43" s="1"/>
  <c r="C344" i="6"/>
  <c r="C29" i="43" s="1"/>
  <c r="C342" i="6"/>
  <c r="C27" i="43" s="1"/>
  <c r="C340" i="6"/>
  <c r="F355" i="4"/>
  <c r="F354" i="4"/>
  <c r="F353" i="4"/>
  <c r="G353" i="4" s="1"/>
  <c r="F352" i="4"/>
  <c r="F351" i="4"/>
  <c r="G351" i="4" s="1"/>
  <c r="F350" i="4"/>
  <c r="G350" i="4" s="1"/>
  <c r="F349" i="4"/>
  <c r="G349" i="4" s="1"/>
  <c r="F348" i="4"/>
  <c r="G348" i="4" s="1"/>
  <c r="F347" i="4"/>
  <c r="G347" i="4" s="1"/>
  <c r="F346" i="4"/>
  <c r="F345" i="4"/>
  <c r="G345" i="4" s="1"/>
  <c r="G9" i="43" s="1"/>
  <c r="F344" i="4"/>
  <c r="F343" i="4"/>
  <c r="F341" i="4"/>
  <c r="G341" i="4" s="1"/>
  <c r="G5" i="43" s="1"/>
  <c r="A355" i="10"/>
  <c r="A82" i="43" s="1"/>
  <c r="A354" i="10"/>
  <c r="A81" i="43" s="1"/>
  <c r="A353" i="10"/>
  <c r="A80" i="43" s="1"/>
  <c r="A352" i="10"/>
  <c r="A79" i="43" s="1"/>
  <c r="A351" i="10"/>
  <c r="A78" i="43" s="1"/>
  <c r="A350" i="10"/>
  <c r="A77" i="43" s="1"/>
  <c r="A349" i="10"/>
  <c r="A76" i="43" s="1"/>
  <c r="A348" i="10"/>
  <c r="A75" i="43" s="1"/>
  <c r="A347" i="10"/>
  <c r="A74" i="43" s="1"/>
  <c r="A346" i="10"/>
  <c r="A73" i="43" s="1"/>
  <c r="A345" i="10"/>
  <c r="A72" i="43" s="1"/>
  <c r="A344" i="10"/>
  <c r="A71" i="43" s="1"/>
  <c r="A355" i="8"/>
  <c r="A61" i="43" s="1"/>
  <c r="A354" i="8"/>
  <c r="A60" i="43" s="1"/>
  <c r="A353" i="8"/>
  <c r="A59" i="43" s="1"/>
  <c r="A352" i="8"/>
  <c r="A58" i="43" s="1"/>
  <c r="A351" i="8"/>
  <c r="A57" i="43" s="1"/>
  <c r="A350" i="8"/>
  <c r="A56" i="43" s="1"/>
  <c r="A349" i="8"/>
  <c r="A55" i="43" s="1"/>
  <c r="A348" i="8"/>
  <c r="A54" i="43" s="1"/>
  <c r="A347" i="8"/>
  <c r="A53" i="43" s="1"/>
  <c r="A346" i="8"/>
  <c r="A52" i="43" s="1"/>
  <c r="A345" i="8"/>
  <c r="A51" i="43" s="1"/>
  <c r="A344" i="8"/>
  <c r="A50" i="43" s="1"/>
  <c r="A342" i="8"/>
  <c r="A48" i="43" s="1"/>
  <c r="A340" i="8"/>
  <c r="A46" i="43" s="1"/>
  <c r="A355" i="6"/>
  <c r="A40" i="43" s="1"/>
  <c r="A354" i="6"/>
  <c r="A39" i="43" s="1"/>
  <c r="A353" i="6"/>
  <c r="A38" i="43" s="1"/>
  <c r="A352" i="6"/>
  <c r="A37" i="43" s="1"/>
  <c r="A351" i="6"/>
  <c r="A36" i="43" s="1"/>
  <c r="A350" i="6"/>
  <c r="A35" i="43" s="1"/>
  <c r="A349" i="6"/>
  <c r="A34" i="43" s="1"/>
  <c r="A348" i="6"/>
  <c r="A33" i="43" s="1"/>
  <c r="A347" i="6"/>
  <c r="A32" i="43" s="1"/>
  <c r="A346" i="6"/>
  <c r="A31" i="43" s="1"/>
  <c r="A345" i="6"/>
  <c r="A30" i="43" s="1"/>
  <c r="A344" i="6"/>
  <c r="A29" i="43" s="1"/>
  <c r="A342" i="6"/>
  <c r="A27" i="43" s="1"/>
  <c r="A340" i="6"/>
  <c r="A25" i="43" s="1"/>
  <c r="C355" i="4"/>
  <c r="C354" i="4"/>
  <c r="C353" i="4"/>
  <c r="C352" i="4"/>
  <c r="C351" i="4"/>
  <c r="D351" i="4" s="1"/>
  <c r="C350" i="4"/>
  <c r="D350" i="4" s="1"/>
  <c r="C349" i="4"/>
  <c r="D349" i="4" s="1"/>
  <c r="C348" i="4"/>
  <c r="C347" i="4"/>
  <c r="D347" i="4" s="1"/>
  <c r="C346" i="4"/>
  <c r="C345" i="4"/>
  <c r="D345" i="4" s="1"/>
  <c r="C344" i="4"/>
  <c r="C343" i="4"/>
  <c r="C341" i="4"/>
  <c r="A355" i="4"/>
  <c r="A354" i="4"/>
  <c r="A18" i="43" s="1"/>
  <c r="A353" i="4"/>
  <c r="A352" i="4"/>
  <c r="A16" i="43" s="1"/>
  <c r="A351" i="4"/>
  <c r="A350" i="4"/>
  <c r="A349" i="4"/>
  <c r="A348" i="4"/>
  <c r="A347" i="4"/>
  <c r="A346" i="4"/>
  <c r="A10" i="43" s="1"/>
  <c r="A345" i="4"/>
  <c r="A343" i="4"/>
  <c r="A7" i="43" s="1"/>
  <c r="A341" i="4"/>
  <c r="A344" i="4"/>
  <c r="A8" i="43" s="1"/>
  <c r="H379" i="10"/>
  <c r="F379" i="10"/>
  <c r="E379" i="10"/>
  <c r="D379" i="10"/>
  <c r="C379" i="10"/>
  <c r="J377" i="10"/>
  <c r="I377" i="10"/>
  <c r="G377" i="10"/>
  <c r="J376" i="10"/>
  <c r="I376" i="10"/>
  <c r="G376" i="10"/>
  <c r="J375" i="10"/>
  <c r="I375" i="10"/>
  <c r="G375" i="10"/>
  <c r="J374" i="10"/>
  <c r="I374" i="10"/>
  <c r="G374" i="10"/>
  <c r="J373" i="10"/>
  <c r="I373" i="10"/>
  <c r="G373" i="10"/>
  <c r="J372" i="10"/>
  <c r="I372" i="10"/>
  <c r="G372" i="10"/>
  <c r="J371" i="10"/>
  <c r="I371" i="10"/>
  <c r="G371" i="10"/>
  <c r="J370" i="10"/>
  <c r="I370" i="10"/>
  <c r="G370" i="10"/>
  <c r="J369" i="10"/>
  <c r="I369" i="10"/>
  <c r="G369" i="10"/>
  <c r="J368" i="10"/>
  <c r="I368" i="10"/>
  <c r="G368" i="10"/>
  <c r="J367" i="10"/>
  <c r="I367" i="10"/>
  <c r="G367" i="10"/>
  <c r="J366" i="10"/>
  <c r="I366" i="10"/>
  <c r="G366" i="10"/>
  <c r="J365" i="10"/>
  <c r="I365" i="10"/>
  <c r="G365" i="10"/>
  <c r="J364" i="10"/>
  <c r="I364" i="10"/>
  <c r="G364" i="10"/>
  <c r="J363" i="10"/>
  <c r="I363" i="10"/>
  <c r="G363" i="10"/>
  <c r="J362" i="10"/>
  <c r="I362" i="10"/>
  <c r="G362" i="10"/>
  <c r="J361" i="10"/>
  <c r="I361" i="10"/>
  <c r="G361" i="10"/>
  <c r="A359" i="10"/>
  <c r="H356" i="10"/>
  <c r="E356" i="10"/>
  <c r="A338" i="10"/>
  <c r="A65" i="43" s="1"/>
  <c r="J355" i="10"/>
  <c r="I355" i="10"/>
  <c r="I82" i="43" s="1"/>
  <c r="G355" i="10"/>
  <c r="G82" i="43" s="1"/>
  <c r="J353" i="10"/>
  <c r="J80" i="43" s="1"/>
  <c r="I353" i="10"/>
  <c r="I80" i="43" s="1"/>
  <c r="D353" i="10"/>
  <c r="D80" i="43" s="1"/>
  <c r="J352" i="10"/>
  <c r="J79" i="43" s="1"/>
  <c r="I352" i="10"/>
  <c r="I79" i="43" s="1"/>
  <c r="D352" i="10"/>
  <c r="D79" i="43" s="1"/>
  <c r="J351" i="10"/>
  <c r="J78" i="43" s="1"/>
  <c r="I351" i="10"/>
  <c r="I78" i="43" s="1"/>
  <c r="D351" i="10"/>
  <c r="D78" i="43" s="1"/>
  <c r="J350" i="10"/>
  <c r="J77" i="43" s="1"/>
  <c r="I350" i="10"/>
  <c r="I77" i="43" s="1"/>
  <c r="D350" i="10"/>
  <c r="D77" i="43" s="1"/>
  <c r="J349" i="10"/>
  <c r="J76" i="43" s="1"/>
  <c r="I349" i="10"/>
  <c r="I76" i="43" s="1"/>
  <c r="D349" i="10"/>
  <c r="D76" i="43" s="1"/>
  <c r="J348" i="10"/>
  <c r="J75" i="43" s="1"/>
  <c r="I348" i="10"/>
  <c r="I75" i="43" s="1"/>
  <c r="J347" i="10"/>
  <c r="J74" i="43" s="1"/>
  <c r="I347" i="10"/>
  <c r="I74" i="43" s="1"/>
  <c r="D347" i="10"/>
  <c r="D74" i="43" s="1"/>
  <c r="J346" i="10"/>
  <c r="J73" i="43" s="1"/>
  <c r="I346" i="10"/>
  <c r="I73" i="43" s="1"/>
  <c r="D346" i="10"/>
  <c r="D73" i="43" s="1"/>
  <c r="J345" i="10"/>
  <c r="J72" i="43" s="1"/>
  <c r="I345" i="10"/>
  <c r="I72" i="43" s="1"/>
  <c r="J344" i="10"/>
  <c r="J71" i="43" s="1"/>
  <c r="I344" i="10"/>
  <c r="I71" i="43" s="1"/>
  <c r="J343" i="10"/>
  <c r="J70" i="43" s="1"/>
  <c r="I343" i="10"/>
  <c r="I70" i="43" s="1"/>
  <c r="J342" i="10"/>
  <c r="J69" i="43" s="1"/>
  <c r="I342" i="10"/>
  <c r="I69" i="43" s="1"/>
  <c r="D342" i="10"/>
  <c r="D69" i="43" s="1"/>
  <c r="J341" i="10"/>
  <c r="J68" i="43" s="1"/>
  <c r="I341" i="10"/>
  <c r="I68" i="43" s="1"/>
  <c r="J340" i="10"/>
  <c r="J67" i="43" s="1"/>
  <c r="I340" i="10"/>
  <c r="I67" i="43" s="1"/>
  <c r="G340" i="10"/>
  <c r="G67" i="43" s="1"/>
  <c r="B339" i="10"/>
  <c r="B66" i="43" s="1"/>
  <c r="A318" i="10"/>
  <c r="F335" i="10"/>
  <c r="C335" i="10"/>
  <c r="A335" i="10"/>
  <c r="J334" i="10"/>
  <c r="I334" i="10"/>
  <c r="G334" i="10"/>
  <c r="F334" i="10"/>
  <c r="C334" i="10"/>
  <c r="D334" i="10" s="1"/>
  <c r="A334" i="10"/>
  <c r="J333" i="10"/>
  <c r="I333" i="10"/>
  <c r="G333" i="10"/>
  <c r="F333" i="10"/>
  <c r="C333" i="10"/>
  <c r="D333" i="10" s="1"/>
  <c r="A333" i="10"/>
  <c r="J332" i="10"/>
  <c r="I332" i="10"/>
  <c r="G332" i="10"/>
  <c r="F332" i="10"/>
  <c r="C332" i="10"/>
  <c r="D332" i="10" s="1"/>
  <c r="A332" i="10"/>
  <c r="J331" i="10"/>
  <c r="I331" i="10"/>
  <c r="G331" i="10"/>
  <c r="F331" i="10"/>
  <c r="C331" i="10"/>
  <c r="D331" i="10" s="1"/>
  <c r="A331" i="10"/>
  <c r="J330" i="10"/>
  <c r="I330" i="10"/>
  <c r="G330" i="10"/>
  <c r="F330" i="10"/>
  <c r="C330" i="10"/>
  <c r="D330" i="10" s="1"/>
  <c r="A330" i="10"/>
  <c r="J329" i="10"/>
  <c r="I329" i="10"/>
  <c r="G329" i="10"/>
  <c r="F329" i="10"/>
  <c r="C329" i="10"/>
  <c r="D329" i="10" s="1"/>
  <c r="A329" i="10"/>
  <c r="J328" i="10"/>
  <c r="I328" i="10"/>
  <c r="G328" i="10"/>
  <c r="F328" i="10"/>
  <c r="C328" i="10"/>
  <c r="D328" i="10" s="1"/>
  <c r="A328" i="10"/>
  <c r="G327" i="10"/>
  <c r="F327" i="10"/>
  <c r="C327" i="10"/>
  <c r="A327" i="10"/>
  <c r="J326" i="10"/>
  <c r="I326" i="10"/>
  <c r="G326" i="10"/>
  <c r="F326" i="10"/>
  <c r="C326" i="10"/>
  <c r="D326" i="10" s="1"/>
  <c r="A326" i="10"/>
  <c r="J325" i="10"/>
  <c r="I325" i="10"/>
  <c r="G325" i="10"/>
  <c r="F325" i="10"/>
  <c r="C325" i="10"/>
  <c r="D325" i="10" s="1"/>
  <c r="A325" i="10"/>
  <c r="J324" i="10"/>
  <c r="I324" i="10"/>
  <c r="G324" i="10"/>
  <c r="F324" i="10"/>
  <c r="C324" i="10"/>
  <c r="D324" i="10" s="1"/>
  <c r="A324" i="10"/>
  <c r="J323" i="10"/>
  <c r="I323" i="10"/>
  <c r="G323" i="10"/>
  <c r="F323" i="10"/>
  <c r="C323" i="10"/>
  <c r="D323" i="10" s="1"/>
  <c r="A323" i="10"/>
  <c r="J322" i="10"/>
  <c r="I322" i="10"/>
  <c r="G322" i="10"/>
  <c r="F322" i="10"/>
  <c r="C322" i="10"/>
  <c r="D322" i="10" s="1"/>
  <c r="A322" i="10"/>
  <c r="J321" i="10"/>
  <c r="I321" i="10"/>
  <c r="G321" i="10"/>
  <c r="F321" i="10"/>
  <c r="C321" i="10"/>
  <c r="D321" i="10" s="1"/>
  <c r="A321" i="10"/>
  <c r="B320" i="10"/>
  <c r="B58" i="22" s="1"/>
  <c r="H315" i="10"/>
  <c r="E315" i="10"/>
  <c r="A297" i="10"/>
  <c r="J314" i="10"/>
  <c r="I314" i="10"/>
  <c r="G314" i="10"/>
  <c r="F314" i="10"/>
  <c r="C314" i="10"/>
  <c r="D314" i="10" s="1"/>
  <c r="A314" i="10"/>
  <c r="J313" i="10"/>
  <c r="I313" i="10"/>
  <c r="G313" i="10"/>
  <c r="F313" i="10"/>
  <c r="C313" i="10"/>
  <c r="D313" i="10" s="1"/>
  <c r="A313" i="10"/>
  <c r="J312" i="10"/>
  <c r="I312" i="10"/>
  <c r="G312" i="10"/>
  <c r="F312" i="10"/>
  <c r="C312" i="10"/>
  <c r="D312" i="10" s="1"/>
  <c r="A312" i="10"/>
  <c r="J311" i="10"/>
  <c r="I311" i="10"/>
  <c r="G311" i="10"/>
  <c r="F311" i="10"/>
  <c r="C311" i="10"/>
  <c r="D311" i="10" s="1"/>
  <c r="A311" i="10"/>
  <c r="J310" i="10"/>
  <c r="I310" i="10"/>
  <c r="G310" i="10"/>
  <c r="F310" i="10"/>
  <c r="C310" i="10"/>
  <c r="D310" i="10" s="1"/>
  <c r="A310" i="10"/>
  <c r="J309" i="10"/>
  <c r="I309" i="10"/>
  <c r="G309" i="10"/>
  <c r="F309" i="10"/>
  <c r="C309" i="10"/>
  <c r="D309" i="10" s="1"/>
  <c r="A309" i="10"/>
  <c r="J308" i="10"/>
  <c r="I308" i="10"/>
  <c r="G308" i="10"/>
  <c r="F308" i="10"/>
  <c r="C308" i="10"/>
  <c r="D308" i="10" s="1"/>
  <c r="A308" i="10"/>
  <c r="J307" i="10"/>
  <c r="I307" i="10"/>
  <c r="G307" i="10"/>
  <c r="F307" i="10"/>
  <c r="C307" i="10"/>
  <c r="D307" i="10" s="1"/>
  <c r="A307" i="10"/>
  <c r="J306" i="10"/>
  <c r="I306" i="10"/>
  <c r="G306" i="10"/>
  <c r="F306" i="10"/>
  <c r="C306" i="10"/>
  <c r="D306" i="10" s="1"/>
  <c r="A306" i="10"/>
  <c r="J305" i="10"/>
  <c r="I305" i="10"/>
  <c r="G305" i="10"/>
  <c r="F305" i="10"/>
  <c r="C305" i="10"/>
  <c r="D305" i="10" s="1"/>
  <c r="A305" i="10"/>
  <c r="J304" i="10"/>
  <c r="I304" i="10"/>
  <c r="G304" i="10"/>
  <c r="F304" i="10"/>
  <c r="C304" i="10"/>
  <c r="D304" i="10" s="1"/>
  <c r="A304" i="10"/>
  <c r="J303" i="10"/>
  <c r="I303" i="10"/>
  <c r="G303" i="10"/>
  <c r="F303" i="10"/>
  <c r="C303" i="10"/>
  <c r="D303" i="10" s="1"/>
  <c r="A303" i="10"/>
  <c r="J302" i="10"/>
  <c r="I302" i="10"/>
  <c r="G302" i="10"/>
  <c r="F302" i="10"/>
  <c r="C302" i="10"/>
  <c r="D302" i="10" s="1"/>
  <c r="A302" i="10"/>
  <c r="J301" i="10"/>
  <c r="I301" i="10"/>
  <c r="G301" i="10"/>
  <c r="F301" i="10"/>
  <c r="C301" i="10"/>
  <c r="A301" i="10"/>
  <c r="B300" i="10"/>
  <c r="J41" i="22" s="1"/>
  <c r="G299" i="10"/>
  <c r="D299" i="10"/>
  <c r="I299" i="10" s="1"/>
  <c r="J299" i="10" s="1"/>
  <c r="H294" i="10"/>
  <c r="I108" i="18" s="1"/>
  <c r="E294" i="10"/>
  <c r="F108" i="18" s="1"/>
  <c r="A276" i="10"/>
  <c r="F293" i="10"/>
  <c r="G293" i="10" s="1"/>
  <c r="C293" i="10"/>
  <c r="A293" i="10"/>
  <c r="J292" i="10"/>
  <c r="I292" i="10"/>
  <c r="G292" i="10"/>
  <c r="F292" i="10"/>
  <c r="C292" i="10"/>
  <c r="D292" i="10" s="1"/>
  <c r="A292" i="10"/>
  <c r="J291" i="10"/>
  <c r="I291" i="10"/>
  <c r="G291" i="10"/>
  <c r="F291" i="10"/>
  <c r="C291" i="10"/>
  <c r="D291" i="10" s="1"/>
  <c r="A291" i="10"/>
  <c r="J290" i="10"/>
  <c r="I290" i="10"/>
  <c r="G290" i="10"/>
  <c r="F290" i="10"/>
  <c r="C290" i="10"/>
  <c r="D290" i="10" s="1"/>
  <c r="A290" i="10"/>
  <c r="J289" i="10"/>
  <c r="I289" i="10"/>
  <c r="G289" i="10"/>
  <c r="F289" i="10"/>
  <c r="C289" i="10"/>
  <c r="D289" i="10" s="1"/>
  <c r="A289" i="10"/>
  <c r="J288" i="10"/>
  <c r="I288" i="10"/>
  <c r="G288" i="10"/>
  <c r="F288" i="10"/>
  <c r="C288" i="10"/>
  <c r="D288" i="10" s="1"/>
  <c r="A288" i="10"/>
  <c r="J287" i="10"/>
  <c r="I287" i="10"/>
  <c r="G287" i="10"/>
  <c r="F287" i="10"/>
  <c r="C287" i="10"/>
  <c r="D287" i="10" s="1"/>
  <c r="A287" i="10"/>
  <c r="J286" i="10"/>
  <c r="I286" i="10"/>
  <c r="G286" i="10"/>
  <c r="F286" i="10"/>
  <c r="C286" i="10"/>
  <c r="D286" i="10" s="1"/>
  <c r="A286" i="10"/>
  <c r="J285" i="10"/>
  <c r="I285" i="10"/>
  <c r="G285" i="10"/>
  <c r="F285" i="10"/>
  <c r="C285" i="10"/>
  <c r="D285" i="10" s="1"/>
  <c r="A285" i="10"/>
  <c r="J284" i="10"/>
  <c r="I284" i="10"/>
  <c r="G284" i="10"/>
  <c r="F284" i="10"/>
  <c r="C284" i="10"/>
  <c r="D284" i="10" s="1"/>
  <c r="A284" i="10"/>
  <c r="J283" i="10"/>
  <c r="I283" i="10"/>
  <c r="G283" i="10"/>
  <c r="F283" i="10"/>
  <c r="C283" i="10"/>
  <c r="D283" i="10" s="1"/>
  <c r="A283" i="10"/>
  <c r="J282" i="10"/>
  <c r="I282" i="10"/>
  <c r="G282" i="10"/>
  <c r="F282" i="10"/>
  <c r="C282" i="10"/>
  <c r="D282" i="10" s="1"/>
  <c r="A282" i="10"/>
  <c r="J281" i="10"/>
  <c r="I281" i="10"/>
  <c r="G281" i="10"/>
  <c r="F281" i="10"/>
  <c r="C281" i="10"/>
  <c r="D281" i="10" s="1"/>
  <c r="A281" i="10"/>
  <c r="B280" i="10"/>
  <c r="H42" i="22" s="1"/>
  <c r="J279" i="10"/>
  <c r="I279" i="10"/>
  <c r="G279" i="10"/>
  <c r="D279" i="10"/>
  <c r="J278" i="10"/>
  <c r="I278" i="10"/>
  <c r="G278" i="10"/>
  <c r="D278" i="10"/>
  <c r="H273" i="10"/>
  <c r="E273" i="10"/>
  <c r="A255" i="10"/>
  <c r="J272" i="10"/>
  <c r="I272" i="10"/>
  <c r="G272" i="10"/>
  <c r="F272" i="10"/>
  <c r="C272" i="10"/>
  <c r="A272" i="10"/>
  <c r="J271" i="10"/>
  <c r="I271" i="10"/>
  <c r="G271" i="10"/>
  <c r="F271" i="10"/>
  <c r="C271" i="10"/>
  <c r="D271" i="10" s="1"/>
  <c r="A271" i="10"/>
  <c r="J270" i="10"/>
  <c r="I270" i="10"/>
  <c r="G270" i="10"/>
  <c r="F270" i="10"/>
  <c r="C270" i="10"/>
  <c r="D270" i="10" s="1"/>
  <c r="A270" i="10"/>
  <c r="J269" i="10"/>
  <c r="I269" i="10"/>
  <c r="G269" i="10"/>
  <c r="F269" i="10"/>
  <c r="C269" i="10"/>
  <c r="D269" i="10" s="1"/>
  <c r="A269" i="10"/>
  <c r="J268" i="10"/>
  <c r="I268" i="10"/>
  <c r="G268" i="10"/>
  <c r="F268" i="10"/>
  <c r="C268" i="10"/>
  <c r="D268" i="10" s="1"/>
  <c r="A268" i="10"/>
  <c r="J267" i="10"/>
  <c r="I267" i="10"/>
  <c r="G267" i="10"/>
  <c r="F267" i="10"/>
  <c r="C267" i="10"/>
  <c r="D267" i="10" s="1"/>
  <c r="A267" i="10"/>
  <c r="J266" i="10"/>
  <c r="I266" i="10"/>
  <c r="G266" i="10"/>
  <c r="F266" i="10"/>
  <c r="C266" i="10"/>
  <c r="D266" i="10" s="1"/>
  <c r="A266" i="10"/>
  <c r="J265" i="10"/>
  <c r="I265" i="10"/>
  <c r="G265" i="10"/>
  <c r="F265" i="10"/>
  <c r="C265" i="10"/>
  <c r="D265" i="10" s="1"/>
  <c r="A265" i="10"/>
  <c r="J264" i="10"/>
  <c r="I264" i="10"/>
  <c r="G264" i="10"/>
  <c r="F264" i="10"/>
  <c r="C264" i="10"/>
  <c r="D264" i="10" s="1"/>
  <c r="A264" i="10"/>
  <c r="J263" i="10"/>
  <c r="I263" i="10"/>
  <c r="G263" i="10"/>
  <c r="F263" i="10"/>
  <c r="C263" i="10"/>
  <c r="D263" i="10" s="1"/>
  <c r="A263" i="10"/>
  <c r="J262" i="10"/>
  <c r="I262" i="10"/>
  <c r="G262" i="10"/>
  <c r="F262" i="10"/>
  <c r="C262" i="10"/>
  <c r="D262" i="10" s="1"/>
  <c r="A262" i="10"/>
  <c r="J261" i="10"/>
  <c r="I261" i="10"/>
  <c r="G261" i="10"/>
  <c r="F261" i="10"/>
  <c r="C261" i="10"/>
  <c r="A261" i="10"/>
  <c r="B260" i="10"/>
  <c r="F43" i="22" s="1"/>
  <c r="J259" i="10"/>
  <c r="I259" i="10"/>
  <c r="G259" i="10"/>
  <c r="D259" i="10"/>
  <c r="J258" i="10"/>
  <c r="I258" i="10"/>
  <c r="G258" i="10"/>
  <c r="D258" i="10"/>
  <c r="G257" i="10"/>
  <c r="D257" i="10"/>
  <c r="I257" i="10" s="1"/>
  <c r="J257" i="10" s="1"/>
  <c r="H252" i="10"/>
  <c r="E252" i="10"/>
  <c r="A234" i="10"/>
  <c r="D236" i="10" s="1"/>
  <c r="I236" i="10" s="1"/>
  <c r="J236" i="10" s="1"/>
  <c r="G251" i="10"/>
  <c r="F251" i="10"/>
  <c r="C251" i="10"/>
  <c r="D251" i="10" s="1"/>
  <c r="I251" i="10" s="1"/>
  <c r="J251" i="10" s="1"/>
  <c r="A251" i="10"/>
  <c r="J250" i="10"/>
  <c r="I250" i="10"/>
  <c r="G250" i="10"/>
  <c r="F250" i="10"/>
  <c r="C250" i="10"/>
  <c r="D250" i="10" s="1"/>
  <c r="A250" i="10"/>
  <c r="J249" i="10"/>
  <c r="I249" i="10"/>
  <c r="G249" i="10"/>
  <c r="F249" i="10"/>
  <c r="C249" i="10"/>
  <c r="D249" i="10" s="1"/>
  <c r="A249" i="10"/>
  <c r="J248" i="10"/>
  <c r="I248" i="10"/>
  <c r="G248" i="10"/>
  <c r="F248" i="10"/>
  <c r="C248" i="10"/>
  <c r="D248" i="10" s="1"/>
  <c r="A248" i="10"/>
  <c r="J247" i="10"/>
  <c r="I247" i="10"/>
  <c r="G247" i="10"/>
  <c r="F247" i="10"/>
  <c r="C247" i="10"/>
  <c r="D247" i="10" s="1"/>
  <c r="A247" i="10"/>
  <c r="J246" i="10"/>
  <c r="I246" i="10"/>
  <c r="G246" i="10"/>
  <c r="F246" i="10"/>
  <c r="C246" i="10"/>
  <c r="D246" i="10" s="1"/>
  <c r="A246" i="10"/>
  <c r="J245" i="10"/>
  <c r="I245" i="10"/>
  <c r="G245" i="10"/>
  <c r="F245" i="10"/>
  <c r="C245" i="10"/>
  <c r="D245" i="10" s="1"/>
  <c r="A245" i="10"/>
  <c r="J244" i="10"/>
  <c r="I244" i="10"/>
  <c r="G244" i="10"/>
  <c r="F244" i="10"/>
  <c r="C244" i="10"/>
  <c r="D244" i="10" s="1"/>
  <c r="A244" i="10"/>
  <c r="J243" i="10"/>
  <c r="I243" i="10"/>
  <c r="G243" i="10"/>
  <c r="F243" i="10"/>
  <c r="C243" i="10"/>
  <c r="D243" i="10" s="1"/>
  <c r="A243" i="10"/>
  <c r="J242" i="10"/>
  <c r="I242" i="10"/>
  <c r="G242" i="10"/>
  <c r="F242" i="10"/>
  <c r="C242" i="10"/>
  <c r="D242" i="10" s="1"/>
  <c r="A242" i="10"/>
  <c r="J241" i="10"/>
  <c r="I241" i="10"/>
  <c r="G241" i="10"/>
  <c r="F241" i="10"/>
  <c r="C241" i="10"/>
  <c r="D241" i="10" s="1"/>
  <c r="A241" i="10"/>
  <c r="B240" i="10"/>
  <c r="D44" i="22" s="1"/>
  <c r="J239" i="10"/>
  <c r="I239" i="10"/>
  <c r="G239" i="10"/>
  <c r="D239" i="10"/>
  <c r="J238" i="10"/>
  <c r="I238" i="10"/>
  <c r="G238" i="10"/>
  <c r="D238" i="10"/>
  <c r="J237" i="10"/>
  <c r="I237" i="10"/>
  <c r="G237" i="10"/>
  <c r="D237" i="10"/>
  <c r="G236" i="10"/>
  <c r="H231" i="10"/>
  <c r="E231" i="10"/>
  <c r="A213" i="10"/>
  <c r="J230" i="10"/>
  <c r="I230" i="10"/>
  <c r="G230" i="10"/>
  <c r="F230" i="10"/>
  <c r="C230" i="10"/>
  <c r="D230" i="10" s="1"/>
  <c r="A230" i="10"/>
  <c r="J229" i="10"/>
  <c r="I229" i="10"/>
  <c r="G229" i="10"/>
  <c r="F229" i="10"/>
  <c r="C229" i="10"/>
  <c r="D229" i="10" s="1"/>
  <c r="A229" i="10"/>
  <c r="J228" i="10"/>
  <c r="I228" i="10"/>
  <c r="G228" i="10"/>
  <c r="F228" i="10"/>
  <c r="C228" i="10"/>
  <c r="D228" i="10" s="1"/>
  <c r="A228" i="10"/>
  <c r="J227" i="10"/>
  <c r="I227" i="10"/>
  <c r="G227" i="10"/>
  <c r="F227" i="10"/>
  <c r="C227" i="10"/>
  <c r="D227" i="10" s="1"/>
  <c r="A227" i="10"/>
  <c r="J226" i="10"/>
  <c r="I226" i="10"/>
  <c r="G226" i="10"/>
  <c r="F226" i="10"/>
  <c r="C226" i="10"/>
  <c r="D226" i="10" s="1"/>
  <c r="A226" i="10"/>
  <c r="J225" i="10"/>
  <c r="I225" i="10"/>
  <c r="G225" i="10"/>
  <c r="F225" i="10"/>
  <c r="C225" i="10"/>
  <c r="D225" i="10" s="1"/>
  <c r="A225" i="10"/>
  <c r="J224" i="10"/>
  <c r="I224" i="10"/>
  <c r="G224" i="10"/>
  <c r="F224" i="10"/>
  <c r="C224" i="10"/>
  <c r="D224" i="10" s="1"/>
  <c r="A224" i="10"/>
  <c r="J223" i="10"/>
  <c r="I223" i="10"/>
  <c r="G223" i="10"/>
  <c r="F223" i="10"/>
  <c r="C223" i="10"/>
  <c r="D223" i="10" s="1"/>
  <c r="A223" i="10"/>
  <c r="J222" i="10"/>
  <c r="I222" i="10"/>
  <c r="G222" i="10"/>
  <c r="F222" i="10"/>
  <c r="C222" i="10"/>
  <c r="D222" i="10" s="1"/>
  <c r="A222" i="10"/>
  <c r="J221" i="10"/>
  <c r="I221" i="10"/>
  <c r="G221" i="10"/>
  <c r="F221" i="10"/>
  <c r="C221" i="10"/>
  <c r="D221" i="10" s="1"/>
  <c r="A221" i="10"/>
  <c r="B220" i="10"/>
  <c r="B45" i="22" s="1"/>
  <c r="J219" i="10"/>
  <c r="I219" i="10"/>
  <c r="G219" i="10"/>
  <c r="D219" i="10"/>
  <c r="J218" i="10"/>
  <c r="I218" i="10"/>
  <c r="G218" i="10"/>
  <c r="D218" i="10"/>
  <c r="J217" i="10"/>
  <c r="I217" i="10"/>
  <c r="G217" i="10"/>
  <c r="D217" i="10"/>
  <c r="J216" i="10"/>
  <c r="I216" i="10"/>
  <c r="G216" i="10"/>
  <c r="D216" i="10"/>
  <c r="G215" i="10"/>
  <c r="D215" i="10"/>
  <c r="I215" i="10" s="1"/>
  <c r="J215" i="10" s="1"/>
  <c r="H210" i="10"/>
  <c r="E210" i="10"/>
  <c r="A192" i="10"/>
  <c r="G209" i="10"/>
  <c r="F209" i="10"/>
  <c r="C209" i="10"/>
  <c r="D209" i="10" s="1"/>
  <c r="I209" i="10" s="1"/>
  <c r="J209" i="10" s="1"/>
  <c r="A209" i="10"/>
  <c r="J208" i="10"/>
  <c r="I208" i="10"/>
  <c r="G208" i="10"/>
  <c r="F208" i="10"/>
  <c r="C208" i="10"/>
  <c r="D208" i="10" s="1"/>
  <c r="A208" i="10"/>
  <c r="J207" i="10"/>
  <c r="I207" i="10"/>
  <c r="G207" i="10"/>
  <c r="F207" i="10"/>
  <c r="C207" i="10"/>
  <c r="D207" i="10" s="1"/>
  <c r="A207" i="10"/>
  <c r="J206" i="10"/>
  <c r="I206" i="10"/>
  <c r="G206" i="10"/>
  <c r="F206" i="10"/>
  <c r="C206" i="10"/>
  <c r="D206" i="10" s="1"/>
  <c r="A206" i="10"/>
  <c r="J205" i="10"/>
  <c r="I205" i="10"/>
  <c r="G205" i="10"/>
  <c r="F205" i="10"/>
  <c r="C205" i="10"/>
  <c r="D205" i="10" s="1"/>
  <c r="A205" i="10"/>
  <c r="J204" i="10"/>
  <c r="I204" i="10"/>
  <c r="G204" i="10"/>
  <c r="F204" i="10"/>
  <c r="C204" i="10"/>
  <c r="D204" i="10" s="1"/>
  <c r="A204" i="10"/>
  <c r="J203" i="10"/>
  <c r="I203" i="10"/>
  <c r="G203" i="10"/>
  <c r="F203" i="10"/>
  <c r="C203" i="10"/>
  <c r="D203" i="10" s="1"/>
  <c r="A203" i="10"/>
  <c r="J202" i="10"/>
  <c r="I202" i="10"/>
  <c r="G202" i="10"/>
  <c r="F202" i="10"/>
  <c r="C202" i="10"/>
  <c r="D202" i="10" s="1"/>
  <c r="A202" i="10"/>
  <c r="J201" i="10"/>
  <c r="I201" i="10"/>
  <c r="G201" i="10"/>
  <c r="F201" i="10"/>
  <c r="C201" i="10"/>
  <c r="D201" i="10" s="1"/>
  <c r="A201" i="10"/>
  <c r="B200" i="10"/>
  <c r="J28" i="22" s="1"/>
  <c r="J199" i="10"/>
  <c r="I199" i="10"/>
  <c r="G199" i="10"/>
  <c r="D199" i="10"/>
  <c r="J198" i="10"/>
  <c r="I198" i="10"/>
  <c r="G198" i="10"/>
  <c r="D198" i="10"/>
  <c r="J197" i="10"/>
  <c r="I197" i="10"/>
  <c r="G197" i="10"/>
  <c r="D197" i="10"/>
  <c r="J196" i="10"/>
  <c r="I196" i="10"/>
  <c r="G196" i="10"/>
  <c r="D196" i="10"/>
  <c r="J195" i="10"/>
  <c r="I195" i="10"/>
  <c r="G195" i="10"/>
  <c r="D195" i="10"/>
  <c r="J194" i="10"/>
  <c r="I194" i="10"/>
  <c r="G194" i="10"/>
  <c r="D194" i="10"/>
  <c r="H189" i="10"/>
  <c r="E189" i="10"/>
  <c r="A171" i="10"/>
  <c r="J188" i="10"/>
  <c r="I188" i="10"/>
  <c r="G188" i="10"/>
  <c r="F188" i="10"/>
  <c r="C188" i="10"/>
  <c r="D188" i="10" s="1"/>
  <c r="A188" i="10"/>
  <c r="J187" i="10"/>
  <c r="I187" i="10"/>
  <c r="G187" i="10"/>
  <c r="F187" i="10"/>
  <c r="C187" i="10"/>
  <c r="D187" i="10" s="1"/>
  <c r="A187" i="10"/>
  <c r="J186" i="10"/>
  <c r="I186" i="10"/>
  <c r="G186" i="10"/>
  <c r="F186" i="10"/>
  <c r="C186" i="10"/>
  <c r="D186" i="10" s="1"/>
  <c r="A186" i="10"/>
  <c r="J185" i="10"/>
  <c r="I185" i="10"/>
  <c r="G185" i="10"/>
  <c r="F185" i="10"/>
  <c r="C185" i="10"/>
  <c r="D185" i="10" s="1"/>
  <c r="A185" i="10"/>
  <c r="J184" i="10"/>
  <c r="I184" i="10"/>
  <c r="G184" i="10"/>
  <c r="F184" i="10"/>
  <c r="C184" i="10"/>
  <c r="D184" i="10" s="1"/>
  <c r="A184" i="10"/>
  <c r="J183" i="10"/>
  <c r="I183" i="10"/>
  <c r="G183" i="10"/>
  <c r="F183" i="10"/>
  <c r="C183" i="10"/>
  <c r="D183" i="10" s="1"/>
  <c r="A183" i="10"/>
  <c r="J182" i="10"/>
  <c r="I182" i="10"/>
  <c r="G182" i="10"/>
  <c r="F182" i="10"/>
  <c r="C182" i="10"/>
  <c r="D182" i="10" s="1"/>
  <c r="A182" i="10"/>
  <c r="J181" i="10"/>
  <c r="I181" i="10"/>
  <c r="G181" i="10"/>
  <c r="F181" i="10"/>
  <c r="C181" i="10"/>
  <c r="A181" i="10"/>
  <c r="B180" i="10"/>
  <c r="H29" i="22" s="1"/>
  <c r="J179" i="10"/>
  <c r="I179" i="10"/>
  <c r="G179" i="10"/>
  <c r="D179" i="10"/>
  <c r="J178" i="10"/>
  <c r="I178" i="10"/>
  <c r="G178" i="10"/>
  <c r="D178" i="10"/>
  <c r="J177" i="10"/>
  <c r="I177" i="10"/>
  <c r="G177" i="10"/>
  <c r="D177" i="10"/>
  <c r="J176" i="10"/>
  <c r="I176" i="10"/>
  <c r="G176" i="10"/>
  <c r="D176" i="10"/>
  <c r="J175" i="10"/>
  <c r="I175" i="10"/>
  <c r="G175" i="10"/>
  <c r="D175" i="10"/>
  <c r="J174" i="10"/>
  <c r="I174" i="10"/>
  <c r="G174" i="10"/>
  <c r="D174" i="10"/>
  <c r="G173" i="10"/>
  <c r="D173" i="10"/>
  <c r="I173" i="10" s="1"/>
  <c r="J173" i="10" s="1"/>
  <c r="H168" i="10"/>
  <c r="E168" i="10"/>
  <c r="A150" i="10"/>
  <c r="F167" i="10"/>
  <c r="G167" i="10" s="1"/>
  <c r="C167" i="10"/>
  <c r="D167" i="10" s="1"/>
  <c r="I167" i="10" s="1"/>
  <c r="J167" i="10" s="1"/>
  <c r="A167" i="10"/>
  <c r="J166" i="10"/>
  <c r="I166" i="10"/>
  <c r="G166" i="10"/>
  <c r="F166" i="10"/>
  <c r="C166" i="10"/>
  <c r="D166" i="10" s="1"/>
  <c r="A166" i="10"/>
  <c r="J165" i="10"/>
  <c r="I165" i="10"/>
  <c r="G165" i="10"/>
  <c r="F165" i="10"/>
  <c r="C165" i="10"/>
  <c r="D165" i="10" s="1"/>
  <c r="A165" i="10"/>
  <c r="J164" i="10"/>
  <c r="I164" i="10"/>
  <c r="G164" i="10"/>
  <c r="F164" i="10"/>
  <c r="C164" i="10"/>
  <c r="D164" i="10" s="1"/>
  <c r="A164" i="10"/>
  <c r="J163" i="10"/>
  <c r="I163" i="10"/>
  <c r="G163" i="10"/>
  <c r="F163" i="10"/>
  <c r="C163" i="10"/>
  <c r="D163" i="10" s="1"/>
  <c r="A163" i="10"/>
  <c r="J162" i="10"/>
  <c r="I162" i="10"/>
  <c r="G162" i="10"/>
  <c r="F162" i="10"/>
  <c r="C162" i="10"/>
  <c r="D162" i="10" s="1"/>
  <c r="A162" i="10"/>
  <c r="J161" i="10"/>
  <c r="I161" i="10"/>
  <c r="G161" i="10"/>
  <c r="F161" i="10"/>
  <c r="C161" i="10"/>
  <c r="D161" i="10" s="1"/>
  <c r="B160" i="10"/>
  <c r="F30" i="22" s="1"/>
  <c r="J159" i="10"/>
  <c r="I159" i="10"/>
  <c r="G159" i="10"/>
  <c r="D159" i="10"/>
  <c r="J158" i="10"/>
  <c r="I158" i="10"/>
  <c r="G158" i="10"/>
  <c r="D158" i="10"/>
  <c r="J157" i="10"/>
  <c r="I157" i="10"/>
  <c r="G157" i="10"/>
  <c r="D157" i="10"/>
  <c r="J156" i="10"/>
  <c r="I156" i="10"/>
  <c r="G156" i="10"/>
  <c r="D156" i="10"/>
  <c r="J155" i="10"/>
  <c r="I155" i="10"/>
  <c r="G155" i="10"/>
  <c r="D155" i="10"/>
  <c r="J154" i="10"/>
  <c r="I154" i="10"/>
  <c r="G154" i="10"/>
  <c r="D154" i="10"/>
  <c r="J153" i="10"/>
  <c r="I153" i="10"/>
  <c r="G153" i="10"/>
  <c r="D153" i="10"/>
  <c r="J152" i="10"/>
  <c r="I152" i="10"/>
  <c r="G152" i="10"/>
  <c r="D152" i="10"/>
  <c r="H147" i="10"/>
  <c r="E147" i="10"/>
  <c r="A129" i="10"/>
  <c r="D139" i="10" s="1"/>
  <c r="I139" i="10" s="1"/>
  <c r="J139" i="10" s="1"/>
  <c r="J146" i="10"/>
  <c r="I146" i="10"/>
  <c r="G146" i="10"/>
  <c r="F146" i="10"/>
  <c r="C146" i="10"/>
  <c r="D146" i="10" s="1"/>
  <c r="A146" i="10"/>
  <c r="J145" i="10"/>
  <c r="I145" i="10"/>
  <c r="G145" i="10"/>
  <c r="F145" i="10"/>
  <c r="C145" i="10"/>
  <c r="D145" i="10" s="1"/>
  <c r="A145" i="10"/>
  <c r="J144" i="10"/>
  <c r="I144" i="10"/>
  <c r="G144" i="10"/>
  <c r="F144" i="10"/>
  <c r="C144" i="10"/>
  <c r="D144" i="10" s="1"/>
  <c r="A144" i="10"/>
  <c r="J143" i="10"/>
  <c r="I143" i="10"/>
  <c r="G143" i="10"/>
  <c r="F143" i="10"/>
  <c r="C143" i="10"/>
  <c r="D143" i="10" s="1"/>
  <c r="A143" i="10"/>
  <c r="J142" i="10"/>
  <c r="I142" i="10"/>
  <c r="G142" i="10"/>
  <c r="F142" i="10"/>
  <c r="C142" i="10"/>
  <c r="D142" i="10" s="1"/>
  <c r="A142" i="10"/>
  <c r="J141" i="10"/>
  <c r="I141" i="10"/>
  <c r="G141" i="10"/>
  <c r="F141" i="10"/>
  <c r="C141" i="10"/>
  <c r="D141" i="10" s="1"/>
  <c r="A141" i="10"/>
  <c r="B140" i="10"/>
  <c r="D31" i="22" s="1"/>
  <c r="G139" i="10"/>
  <c r="J138" i="10"/>
  <c r="I138" i="10"/>
  <c r="G138" i="10"/>
  <c r="D138" i="10"/>
  <c r="J137" i="10"/>
  <c r="I137" i="10"/>
  <c r="G137" i="10"/>
  <c r="D137" i="10"/>
  <c r="J136" i="10"/>
  <c r="I136" i="10"/>
  <c r="G136" i="10"/>
  <c r="D136" i="10"/>
  <c r="J135" i="10"/>
  <c r="I135" i="10"/>
  <c r="G135" i="10"/>
  <c r="D135" i="10"/>
  <c r="J134" i="10"/>
  <c r="I134" i="10"/>
  <c r="G134" i="10"/>
  <c r="D134" i="10"/>
  <c r="J133" i="10"/>
  <c r="I133" i="10"/>
  <c r="G133" i="10"/>
  <c r="D133" i="10"/>
  <c r="J132" i="10"/>
  <c r="I132" i="10"/>
  <c r="G132" i="10"/>
  <c r="D132" i="10"/>
  <c r="G131" i="10"/>
  <c r="D131" i="10"/>
  <c r="I131" i="10" s="1"/>
  <c r="J131" i="10" s="1"/>
  <c r="H126" i="10"/>
  <c r="E126" i="10"/>
  <c r="A108" i="10"/>
  <c r="G125" i="10"/>
  <c r="F125" i="10"/>
  <c r="C125" i="10"/>
  <c r="D125" i="10" s="1"/>
  <c r="I125" i="10" s="1"/>
  <c r="J125" i="10" s="1"/>
  <c r="A125" i="10"/>
  <c r="J124" i="10"/>
  <c r="I124" i="10"/>
  <c r="G124" i="10"/>
  <c r="F124" i="10"/>
  <c r="C124" i="10"/>
  <c r="D124" i="10" s="1"/>
  <c r="A124" i="10"/>
  <c r="J123" i="10"/>
  <c r="I123" i="10"/>
  <c r="G123" i="10"/>
  <c r="F123" i="10"/>
  <c r="C123" i="10"/>
  <c r="D123" i="10" s="1"/>
  <c r="A123" i="10"/>
  <c r="J122" i="10"/>
  <c r="I122" i="10"/>
  <c r="G122" i="10"/>
  <c r="F122" i="10"/>
  <c r="C122" i="10"/>
  <c r="D122" i="10" s="1"/>
  <c r="A122" i="10"/>
  <c r="J121" i="10"/>
  <c r="I121" i="10"/>
  <c r="G121" i="10"/>
  <c r="F121" i="10"/>
  <c r="C121" i="10"/>
  <c r="D121" i="10" s="1"/>
  <c r="A121" i="10"/>
  <c r="B120" i="10"/>
  <c r="B32" i="22" s="1"/>
  <c r="J119" i="10"/>
  <c r="I119" i="10"/>
  <c r="G119" i="10"/>
  <c r="D119" i="10"/>
  <c r="J118" i="10"/>
  <c r="I118" i="10"/>
  <c r="G118" i="10"/>
  <c r="D118" i="10"/>
  <c r="J117" i="10"/>
  <c r="I117" i="10"/>
  <c r="G117" i="10"/>
  <c r="D117" i="10"/>
  <c r="J116" i="10"/>
  <c r="I116" i="10"/>
  <c r="G116" i="10"/>
  <c r="D116" i="10"/>
  <c r="J115" i="10"/>
  <c r="I115" i="10"/>
  <c r="G115" i="10"/>
  <c r="D115" i="10"/>
  <c r="J114" i="10"/>
  <c r="I114" i="10"/>
  <c r="G114" i="10"/>
  <c r="D114" i="10"/>
  <c r="J113" i="10"/>
  <c r="I113" i="10"/>
  <c r="G113" i="10"/>
  <c r="D113" i="10"/>
  <c r="J112" i="10"/>
  <c r="I112" i="10"/>
  <c r="G112" i="10"/>
  <c r="D112" i="10"/>
  <c r="J111" i="10"/>
  <c r="I111" i="10"/>
  <c r="G111" i="10"/>
  <c r="D111" i="10"/>
  <c r="J110" i="10"/>
  <c r="I110" i="10"/>
  <c r="G110" i="10"/>
  <c r="D110" i="10"/>
  <c r="H105" i="10"/>
  <c r="E105" i="10"/>
  <c r="A87" i="10"/>
  <c r="J104" i="10"/>
  <c r="J83" i="27" s="1"/>
  <c r="G104" i="10"/>
  <c r="G83" i="27" s="1"/>
  <c r="F104" i="10"/>
  <c r="F83" i="27" s="1"/>
  <c r="C104" i="10"/>
  <c r="D104" i="10" s="1"/>
  <c r="D83" i="27" s="1"/>
  <c r="A104" i="10"/>
  <c r="A83" i="27" s="1"/>
  <c r="J103" i="10"/>
  <c r="J82" i="27" s="1"/>
  <c r="I103" i="10"/>
  <c r="I82" i="27" s="1"/>
  <c r="G103" i="10"/>
  <c r="G82" i="27" s="1"/>
  <c r="F103" i="10"/>
  <c r="F82" i="27" s="1"/>
  <c r="C103" i="10"/>
  <c r="D103" i="10" s="1"/>
  <c r="D82" i="27" s="1"/>
  <c r="A103" i="10"/>
  <c r="A82" i="27" s="1"/>
  <c r="J102" i="10"/>
  <c r="J81" i="27" s="1"/>
  <c r="I102" i="10"/>
  <c r="I81" i="27" s="1"/>
  <c r="G102" i="10"/>
  <c r="G81" i="27" s="1"/>
  <c r="F102" i="10"/>
  <c r="F81" i="27" s="1"/>
  <c r="C102" i="10"/>
  <c r="D102" i="10" s="1"/>
  <c r="D81" i="27" s="1"/>
  <c r="A102" i="10"/>
  <c r="A81" i="27" s="1"/>
  <c r="J101" i="10"/>
  <c r="J80" i="27" s="1"/>
  <c r="I101" i="10"/>
  <c r="I80" i="27" s="1"/>
  <c r="G101" i="10"/>
  <c r="G80" i="27" s="1"/>
  <c r="F101" i="10"/>
  <c r="F80" i="27" s="1"/>
  <c r="C101" i="10"/>
  <c r="C80" i="27" s="1"/>
  <c r="A101" i="10"/>
  <c r="A80" i="27" s="1"/>
  <c r="B100" i="10"/>
  <c r="J15" i="22" s="1"/>
  <c r="J99" i="10"/>
  <c r="J78" i="27" s="1"/>
  <c r="I99" i="10"/>
  <c r="I78" i="27" s="1"/>
  <c r="G99" i="10"/>
  <c r="G78" i="27" s="1"/>
  <c r="D99" i="10"/>
  <c r="D78" i="27" s="1"/>
  <c r="J98" i="10"/>
  <c r="J77" i="27" s="1"/>
  <c r="I98" i="10"/>
  <c r="I77" i="27" s="1"/>
  <c r="G98" i="10"/>
  <c r="G77" i="27" s="1"/>
  <c r="D98" i="10"/>
  <c r="D77" i="27" s="1"/>
  <c r="J97" i="10"/>
  <c r="J76" i="27" s="1"/>
  <c r="I97" i="10"/>
  <c r="I76" i="27" s="1"/>
  <c r="G97" i="10"/>
  <c r="G76" i="27" s="1"/>
  <c r="D97" i="10"/>
  <c r="D76" i="27" s="1"/>
  <c r="J96" i="10"/>
  <c r="J75" i="27" s="1"/>
  <c r="I96" i="10"/>
  <c r="I75" i="27" s="1"/>
  <c r="G96" i="10"/>
  <c r="G75" i="27" s="1"/>
  <c r="D96" i="10"/>
  <c r="D75" i="27" s="1"/>
  <c r="J95" i="10"/>
  <c r="J74" i="27" s="1"/>
  <c r="I95" i="10"/>
  <c r="I74" i="27" s="1"/>
  <c r="G95" i="10"/>
  <c r="G74" i="27" s="1"/>
  <c r="D95" i="10"/>
  <c r="D74" i="27" s="1"/>
  <c r="J94" i="10"/>
  <c r="J73" i="27" s="1"/>
  <c r="I94" i="10"/>
  <c r="I73" i="27" s="1"/>
  <c r="G94" i="10"/>
  <c r="G73" i="27" s="1"/>
  <c r="D94" i="10"/>
  <c r="D73" i="27" s="1"/>
  <c r="J93" i="10"/>
  <c r="J72" i="27" s="1"/>
  <c r="I93" i="10"/>
  <c r="I72" i="27" s="1"/>
  <c r="G93" i="10"/>
  <c r="G72" i="27" s="1"/>
  <c r="D93" i="10"/>
  <c r="D72" i="27" s="1"/>
  <c r="J92" i="10"/>
  <c r="J71" i="27" s="1"/>
  <c r="I92" i="10"/>
  <c r="I71" i="27" s="1"/>
  <c r="G92" i="10"/>
  <c r="G71" i="27" s="1"/>
  <c r="D92" i="10"/>
  <c r="D71" i="27" s="1"/>
  <c r="J91" i="10"/>
  <c r="J70" i="27" s="1"/>
  <c r="I91" i="10"/>
  <c r="I70" i="27" s="1"/>
  <c r="G91" i="10"/>
  <c r="G70" i="27" s="1"/>
  <c r="D91" i="10"/>
  <c r="D70" i="27" s="1"/>
  <c r="J90" i="10"/>
  <c r="J69" i="27" s="1"/>
  <c r="I90" i="10"/>
  <c r="I69" i="27" s="1"/>
  <c r="G90" i="10"/>
  <c r="G69" i="27" s="1"/>
  <c r="D90" i="10"/>
  <c r="D69" i="27" s="1"/>
  <c r="G89" i="10"/>
  <c r="G68" i="27" s="1"/>
  <c r="D89" i="10"/>
  <c r="D68" i="27" s="1"/>
  <c r="H84" i="10"/>
  <c r="E84" i="10"/>
  <c r="A66" i="10"/>
  <c r="J83" i="10"/>
  <c r="I83" i="10"/>
  <c r="G83" i="10"/>
  <c r="D83" i="10"/>
  <c r="F82" i="10"/>
  <c r="G82" i="10" s="1"/>
  <c r="C82" i="10"/>
  <c r="D82" i="10" s="1"/>
  <c r="I82" i="10" s="1"/>
  <c r="J82" i="10" s="1"/>
  <c r="A82" i="10"/>
  <c r="J81" i="10"/>
  <c r="I81" i="10"/>
  <c r="G81" i="10"/>
  <c r="F81" i="10"/>
  <c r="C81" i="10"/>
  <c r="D81" i="10" s="1"/>
  <c r="A81" i="10"/>
  <c r="J80" i="10"/>
  <c r="I80" i="10"/>
  <c r="G80" i="10"/>
  <c r="F80" i="10"/>
  <c r="C80" i="10"/>
  <c r="B80" i="10"/>
  <c r="H16" i="22" s="1"/>
  <c r="A80" i="10"/>
  <c r="A343" i="10" s="1"/>
  <c r="A70" i="43" s="1"/>
  <c r="J79" i="10"/>
  <c r="I79" i="10"/>
  <c r="G79" i="10"/>
  <c r="D79" i="10"/>
  <c r="J78" i="10"/>
  <c r="I78" i="10"/>
  <c r="G78" i="10"/>
  <c r="D78" i="10"/>
  <c r="J77" i="10"/>
  <c r="I77" i="10"/>
  <c r="G77" i="10"/>
  <c r="D77" i="10"/>
  <c r="J76" i="10"/>
  <c r="I76" i="10"/>
  <c r="G76" i="10"/>
  <c r="D76" i="10"/>
  <c r="J75" i="10"/>
  <c r="I75" i="10"/>
  <c r="G75" i="10"/>
  <c r="D75" i="10"/>
  <c r="J74" i="10"/>
  <c r="I74" i="10"/>
  <c r="G74" i="10"/>
  <c r="D74" i="10"/>
  <c r="J73" i="10"/>
  <c r="I73" i="10"/>
  <c r="G73" i="10"/>
  <c r="D73" i="10"/>
  <c r="J72" i="10"/>
  <c r="I72" i="10"/>
  <c r="G72" i="10"/>
  <c r="D72" i="10"/>
  <c r="J71" i="10"/>
  <c r="I71" i="10"/>
  <c r="G71" i="10"/>
  <c r="D71" i="10"/>
  <c r="J70" i="10"/>
  <c r="I70" i="10"/>
  <c r="G70" i="10"/>
  <c r="D70" i="10"/>
  <c r="J69" i="10"/>
  <c r="I69" i="10"/>
  <c r="G69" i="10"/>
  <c r="D69" i="10"/>
  <c r="J68" i="10"/>
  <c r="I68" i="10"/>
  <c r="G68" i="10"/>
  <c r="D68" i="10"/>
  <c r="H63" i="10"/>
  <c r="F63" i="10"/>
  <c r="E63" i="10"/>
  <c r="A45" i="10"/>
  <c r="J62" i="10"/>
  <c r="I62" i="10"/>
  <c r="G62" i="10"/>
  <c r="D62" i="10"/>
  <c r="J61" i="10"/>
  <c r="I61" i="10"/>
  <c r="G61" i="10"/>
  <c r="C61" i="10"/>
  <c r="C63" i="10" s="1"/>
  <c r="A61" i="10"/>
  <c r="J60" i="10"/>
  <c r="I60" i="10"/>
  <c r="G60" i="10"/>
  <c r="D60" i="10"/>
  <c r="B60" i="10"/>
  <c r="F17" i="22" s="1"/>
  <c r="J59" i="10"/>
  <c r="I59" i="10"/>
  <c r="G59" i="10"/>
  <c r="D59" i="10"/>
  <c r="J58" i="10"/>
  <c r="I58" i="10"/>
  <c r="G58" i="10"/>
  <c r="D58" i="10"/>
  <c r="J57" i="10"/>
  <c r="I57" i="10"/>
  <c r="G57" i="10"/>
  <c r="D57" i="10"/>
  <c r="J56" i="10"/>
  <c r="I56" i="10"/>
  <c r="G56" i="10"/>
  <c r="D56" i="10"/>
  <c r="J55" i="10"/>
  <c r="I55" i="10"/>
  <c r="G55" i="10"/>
  <c r="D55" i="10"/>
  <c r="J54" i="10"/>
  <c r="I54" i="10"/>
  <c r="G54" i="10"/>
  <c r="D54" i="10"/>
  <c r="J53" i="10"/>
  <c r="I53" i="10"/>
  <c r="G53" i="10"/>
  <c r="D53" i="10"/>
  <c r="J52" i="10"/>
  <c r="I52" i="10"/>
  <c r="G52" i="10"/>
  <c r="D52" i="10"/>
  <c r="J51" i="10"/>
  <c r="I51" i="10"/>
  <c r="G51" i="10"/>
  <c r="D51" i="10"/>
  <c r="J50" i="10"/>
  <c r="I50" i="10"/>
  <c r="G50" i="10"/>
  <c r="D50" i="10"/>
  <c r="J49" i="10"/>
  <c r="I49" i="10"/>
  <c r="G49" i="10"/>
  <c r="D49" i="10"/>
  <c r="J48" i="10"/>
  <c r="I48" i="10"/>
  <c r="G48" i="10"/>
  <c r="D48" i="10"/>
  <c r="G47" i="10"/>
  <c r="D47" i="10"/>
  <c r="I47" i="10" s="1"/>
  <c r="J47" i="10" s="1"/>
  <c r="H42" i="10"/>
  <c r="I96" i="18" s="1"/>
  <c r="A24" i="10"/>
  <c r="J41" i="10"/>
  <c r="I41" i="10"/>
  <c r="G41" i="10"/>
  <c r="D41" i="10"/>
  <c r="F40" i="10"/>
  <c r="F42" i="10" s="1"/>
  <c r="C40" i="10"/>
  <c r="D40" i="10" s="1"/>
  <c r="B40" i="10"/>
  <c r="D18" i="22" s="1"/>
  <c r="A40" i="10"/>
  <c r="J39" i="10"/>
  <c r="I39" i="10"/>
  <c r="G39" i="10"/>
  <c r="D39" i="10"/>
  <c r="J38" i="10"/>
  <c r="I38" i="10"/>
  <c r="G38" i="10"/>
  <c r="D38" i="10"/>
  <c r="J37" i="10"/>
  <c r="I37" i="10"/>
  <c r="G37" i="10"/>
  <c r="D37" i="10"/>
  <c r="J36" i="10"/>
  <c r="I36" i="10"/>
  <c r="G36" i="10"/>
  <c r="D36" i="10"/>
  <c r="J35" i="10"/>
  <c r="I35" i="10"/>
  <c r="G35" i="10"/>
  <c r="D35" i="10"/>
  <c r="J34" i="10"/>
  <c r="I34" i="10"/>
  <c r="G34" i="10"/>
  <c r="D34" i="10"/>
  <c r="J33" i="10"/>
  <c r="I33" i="10"/>
  <c r="G33" i="10"/>
  <c r="D33" i="10"/>
  <c r="J32" i="10"/>
  <c r="I32" i="10"/>
  <c r="G32" i="10"/>
  <c r="D32" i="10"/>
  <c r="J31" i="10"/>
  <c r="I31" i="10"/>
  <c r="G31" i="10"/>
  <c r="D31" i="10"/>
  <c r="J30" i="10"/>
  <c r="I30" i="10"/>
  <c r="G30" i="10"/>
  <c r="D30" i="10"/>
  <c r="J29" i="10"/>
  <c r="I29" i="10"/>
  <c r="G29" i="10"/>
  <c r="D29" i="10"/>
  <c r="J28" i="10"/>
  <c r="I28" i="10"/>
  <c r="G28" i="10"/>
  <c r="D28" i="10"/>
  <c r="J27" i="10"/>
  <c r="I27" i="10"/>
  <c r="G27" i="10"/>
  <c r="D27" i="10"/>
  <c r="J26" i="10"/>
  <c r="I26" i="10"/>
  <c r="G26" i="10"/>
  <c r="D26" i="10"/>
  <c r="H21" i="10"/>
  <c r="A3" i="10"/>
  <c r="J20" i="10"/>
  <c r="I20" i="10"/>
  <c r="G20" i="10"/>
  <c r="D20" i="10"/>
  <c r="B20" i="10"/>
  <c r="B19" i="22" s="1"/>
  <c r="J19" i="10"/>
  <c r="I19" i="10"/>
  <c r="G19" i="10"/>
  <c r="D19" i="10"/>
  <c r="J18" i="10"/>
  <c r="I18" i="10"/>
  <c r="G18" i="10"/>
  <c r="D18" i="10"/>
  <c r="J17" i="10"/>
  <c r="I17" i="10"/>
  <c r="G17" i="10"/>
  <c r="D17" i="10"/>
  <c r="J16" i="10"/>
  <c r="I16" i="10"/>
  <c r="G16" i="10"/>
  <c r="D16" i="10"/>
  <c r="J15" i="10"/>
  <c r="I15" i="10"/>
  <c r="G15" i="10"/>
  <c r="D15" i="10"/>
  <c r="J14" i="10"/>
  <c r="I14" i="10"/>
  <c r="G14" i="10"/>
  <c r="D14" i="10"/>
  <c r="J13" i="10"/>
  <c r="I13" i="10"/>
  <c r="G13" i="10"/>
  <c r="D13" i="10"/>
  <c r="J12" i="10"/>
  <c r="I12" i="10"/>
  <c r="G12" i="10"/>
  <c r="D12" i="10"/>
  <c r="J11" i="10"/>
  <c r="I11" i="10"/>
  <c r="G11" i="10"/>
  <c r="D11" i="10"/>
  <c r="J10" i="10"/>
  <c r="I10" i="10"/>
  <c r="G10" i="10"/>
  <c r="D10" i="10"/>
  <c r="J9" i="10"/>
  <c r="I9" i="10"/>
  <c r="G9" i="10"/>
  <c r="D9" i="10"/>
  <c r="J8" i="10"/>
  <c r="I8" i="10"/>
  <c r="G8" i="10"/>
  <c r="D8" i="10"/>
  <c r="J7" i="10"/>
  <c r="I7" i="10"/>
  <c r="G7" i="10"/>
  <c r="D7" i="10"/>
  <c r="J6" i="10"/>
  <c r="I6" i="10"/>
  <c r="G6" i="10"/>
  <c r="D6" i="10"/>
  <c r="G5" i="10"/>
  <c r="D5" i="10"/>
  <c r="H379" i="8"/>
  <c r="F379" i="8"/>
  <c r="E379" i="8"/>
  <c r="D379" i="8"/>
  <c r="C379" i="8"/>
  <c r="J377" i="8"/>
  <c r="I377" i="8"/>
  <c r="G377" i="8"/>
  <c r="J376" i="8"/>
  <c r="I376" i="8"/>
  <c r="G376" i="8"/>
  <c r="J375" i="8"/>
  <c r="I375" i="8"/>
  <c r="G375" i="8"/>
  <c r="J374" i="8"/>
  <c r="I374" i="8"/>
  <c r="G374" i="8"/>
  <c r="J373" i="8"/>
  <c r="I373" i="8"/>
  <c r="G373" i="8"/>
  <c r="J372" i="8"/>
  <c r="I372" i="8"/>
  <c r="G372" i="8"/>
  <c r="J371" i="8"/>
  <c r="I371" i="8"/>
  <c r="G371" i="8"/>
  <c r="J370" i="8"/>
  <c r="I370" i="8"/>
  <c r="G370" i="8"/>
  <c r="J369" i="8"/>
  <c r="I369" i="8"/>
  <c r="G369" i="8"/>
  <c r="J368" i="8"/>
  <c r="I368" i="8"/>
  <c r="G368" i="8"/>
  <c r="J367" i="8"/>
  <c r="I367" i="8"/>
  <c r="G367" i="8"/>
  <c r="J366" i="8"/>
  <c r="I366" i="8"/>
  <c r="G366" i="8"/>
  <c r="J365" i="8"/>
  <c r="I365" i="8"/>
  <c r="G365" i="8"/>
  <c r="J364" i="8"/>
  <c r="I364" i="8"/>
  <c r="G364" i="8"/>
  <c r="J363" i="8"/>
  <c r="I363" i="8"/>
  <c r="G363" i="8"/>
  <c r="J362" i="8"/>
  <c r="I362" i="8"/>
  <c r="G362" i="8"/>
  <c r="J361" i="8"/>
  <c r="I361" i="8"/>
  <c r="G361" i="8"/>
  <c r="A359" i="8"/>
  <c r="H356" i="8"/>
  <c r="E356" i="8"/>
  <c r="A338" i="8"/>
  <c r="A44" i="43" s="1"/>
  <c r="I355" i="8"/>
  <c r="I61" i="43" s="1"/>
  <c r="G355" i="8"/>
  <c r="G61" i="43" s="1"/>
  <c r="D355" i="8"/>
  <c r="D61" i="43" s="1"/>
  <c r="I354" i="8"/>
  <c r="I60" i="43" s="1"/>
  <c r="G354" i="8"/>
  <c r="G60" i="43" s="1"/>
  <c r="D354" i="8"/>
  <c r="D60" i="43" s="1"/>
  <c r="J353" i="8"/>
  <c r="J59" i="43" s="1"/>
  <c r="I353" i="8"/>
  <c r="I59" i="43" s="1"/>
  <c r="J352" i="8"/>
  <c r="J58" i="43" s="1"/>
  <c r="I352" i="8"/>
  <c r="I58" i="43" s="1"/>
  <c r="J351" i="8"/>
  <c r="J57" i="43" s="1"/>
  <c r="I351" i="8"/>
  <c r="I57" i="43" s="1"/>
  <c r="D351" i="8"/>
  <c r="D57" i="43" s="1"/>
  <c r="J350" i="8"/>
  <c r="J56" i="43" s="1"/>
  <c r="I350" i="8"/>
  <c r="I56" i="43" s="1"/>
  <c r="D350" i="8"/>
  <c r="D56" i="43" s="1"/>
  <c r="J349" i="8"/>
  <c r="J55" i="43" s="1"/>
  <c r="I349" i="8"/>
  <c r="I55" i="43" s="1"/>
  <c r="D349" i="8"/>
  <c r="D55" i="43" s="1"/>
  <c r="J348" i="8"/>
  <c r="J54" i="43" s="1"/>
  <c r="I348" i="8"/>
  <c r="I54" i="43" s="1"/>
  <c r="I347" i="8"/>
  <c r="I53" i="43" s="1"/>
  <c r="J346" i="8"/>
  <c r="J52" i="43" s="1"/>
  <c r="I346" i="8"/>
  <c r="I52" i="43" s="1"/>
  <c r="J345" i="8"/>
  <c r="J51" i="43" s="1"/>
  <c r="I345" i="8"/>
  <c r="I51" i="43" s="1"/>
  <c r="D345" i="8"/>
  <c r="D51" i="43" s="1"/>
  <c r="J344" i="8"/>
  <c r="J50" i="43" s="1"/>
  <c r="I344" i="8"/>
  <c r="I50" i="43" s="1"/>
  <c r="I343" i="8"/>
  <c r="I49" i="43" s="1"/>
  <c r="J342" i="8"/>
  <c r="J48" i="43" s="1"/>
  <c r="I342" i="8"/>
  <c r="I48" i="43" s="1"/>
  <c r="D342" i="8"/>
  <c r="D48" i="43" s="1"/>
  <c r="J341" i="8"/>
  <c r="J47" i="43" s="1"/>
  <c r="I341" i="8"/>
  <c r="I47" i="43" s="1"/>
  <c r="I340" i="8"/>
  <c r="G340" i="8"/>
  <c r="G46" i="43" s="1"/>
  <c r="B339" i="8"/>
  <c r="B45" i="43" s="1"/>
  <c r="I335" i="8"/>
  <c r="J335" i="8" s="1"/>
  <c r="G335" i="8"/>
  <c r="F335" i="8"/>
  <c r="C335" i="8"/>
  <c r="D335" i="8" s="1"/>
  <c r="A335" i="8"/>
  <c r="I334" i="8"/>
  <c r="J334" i="8" s="1"/>
  <c r="G334" i="8"/>
  <c r="F334" i="8"/>
  <c r="C334" i="8"/>
  <c r="D334" i="8" s="1"/>
  <c r="A334" i="8"/>
  <c r="I333" i="8"/>
  <c r="J333" i="8" s="1"/>
  <c r="G333" i="8"/>
  <c r="F333" i="8"/>
  <c r="C333" i="8"/>
  <c r="D333" i="8" s="1"/>
  <c r="A333" i="8"/>
  <c r="J332" i="8"/>
  <c r="M332" i="8" s="1"/>
  <c r="I332" i="8"/>
  <c r="G332" i="8"/>
  <c r="F332" i="8"/>
  <c r="C332" i="8"/>
  <c r="D332" i="8" s="1"/>
  <c r="A332" i="8"/>
  <c r="J331" i="8"/>
  <c r="I331" i="8"/>
  <c r="G331" i="8"/>
  <c r="F331" i="8"/>
  <c r="C331" i="8"/>
  <c r="D331" i="8" s="1"/>
  <c r="A331" i="8"/>
  <c r="J330" i="8"/>
  <c r="K330" i="8" s="1"/>
  <c r="I330" i="8"/>
  <c r="G330" i="8"/>
  <c r="F330" i="8"/>
  <c r="C330" i="8"/>
  <c r="D330" i="8" s="1"/>
  <c r="A330" i="8"/>
  <c r="J329" i="8"/>
  <c r="M329" i="8" s="1"/>
  <c r="I329" i="8"/>
  <c r="G329" i="8"/>
  <c r="F329" i="8"/>
  <c r="C329" i="8"/>
  <c r="D329" i="8" s="1"/>
  <c r="A329" i="8"/>
  <c r="J328" i="8"/>
  <c r="I328" i="8"/>
  <c r="G328" i="8"/>
  <c r="F328" i="8"/>
  <c r="C328" i="8"/>
  <c r="D328" i="8" s="1"/>
  <c r="A328" i="8"/>
  <c r="J327" i="8"/>
  <c r="M327" i="8" s="1"/>
  <c r="I327" i="8"/>
  <c r="G327" i="8"/>
  <c r="F327" i="8"/>
  <c r="C327" i="8"/>
  <c r="D327" i="8" s="1"/>
  <c r="A327" i="8"/>
  <c r="J326" i="8"/>
  <c r="I326" i="8"/>
  <c r="G326" i="8"/>
  <c r="F326" i="8"/>
  <c r="C326" i="8"/>
  <c r="D326" i="8" s="1"/>
  <c r="A326" i="8"/>
  <c r="I325" i="8"/>
  <c r="J325" i="8" s="1"/>
  <c r="G325" i="8"/>
  <c r="F325" i="8"/>
  <c r="C325" i="8"/>
  <c r="D325" i="8" s="1"/>
  <c r="A325" i="8"/>
  <c r="J324" i="8"/>
  <c r="L324" i="8" s="1"/>
  <c r="I324" i="8"/>
  <c r="G324" i="8"/>
  <c r="F324" i="8"/>
  <c r="C324" i="8"/>
  <c r="D324" i="8" s="1"/>
  <c r="A324" i="8"/>
  <c r="J323" i="8"/>
  <c r="I323" i="8"/>
  <c r="G323" i="8"/>
  <c r="F323" i="8"/>
  <c r="C323" i="8"/>
  <c r="D323" i="8" s="1"/>
  <c r="A323" i="8"/>
  <c r="J322" i="8"/>
  <c r="I322" i="8"/>
  <c r="G322" i="8"/>
  <c r="F322" i="8"/>
  <c r="C322" i="8"/>
  <c r="D322" i="8" s="1"/>
  <c r="A322" i="8"/>
  <c r="J321" i="8"/>
  <c r="I321" i="8"/>
  <c r="G321" i="8"/>
  <c r="F321" i="8"/>
  <c r="C321" i="8"/>
  <c r="A321" i="8"/>
  <c r="B58" i="21"/>
  <c r="A318" i="8"/>
  <c r="H315" i="8"/>
  <c r="E315" i="8"/>
  <c r="A297" i="8"/>
  <c r="I314" i="8"/>
  <c r="J314" i="8" s="1"/>
  <c r="G314" i="8"/>
  <c r="F314" i="8"/>
  <c r="C314" i="8"/>
  <c r="D314" i="8" s="1"/>
  <c r="A314" i="8"/>
  <c r="I313" i="8"/>
  <c r="J313" i="8" s="1"/>
  <c r="G313" i="8"/>
  <c r="F313" i="8"/>
  <c r="C313" i="8"/>
  <c r="D313" i="8" s="1"/>
  <c r="A313" i="8"/>
  <c r="I312" i="8"/>
  <c r="J312" i="8" s="1"/>
  <c r="G312" i="8"/>
  <c r="F312" i="8"/>
  <c r="C312" i="8"/>
  <c r="D312" i="8" s="1"/>
  <c r="A312" i="8"/>
  <c r="J311" i="8"/>
  <c r="I311" i="8"/>
  <c r="G311" i="8"/>
  <c r="F311" i="8"/>
  <c r="C311" i="8"/>
  <c r="D311" i="8" s="1"/>
  <c r="A311" i="8"/>
  <c r="I310" i="8"/>
  <c r="J310" i="8" s="1"/>
  <c r="G310" i="8"/>
  <c r="F310" i="8"/>
  <c r="C310" i="8"/>
  <c r="D310" i="8" s="1"/>
  <c r="A310" i="8"/>
  <c r="J309" i="8"/>
  <c r="M309" i="8" s="1"/>
  <c r="I309" i="8"/>
  <c r="G309" i="8"/>
  <c r="F309" i="8"/>
  <c r="C309" i="8"/>
  <c r="D309" i="8" s="1"/>
  <c r="A309" i="8"/>
  <c r="I308" i="8"/>
  <c r="J308" i="8" s="1"/>
  <c r="G308" i="8"/>
  <c r="F308" i="8"/>
  <c r="C308" i="8"/>
  <c r="D308" i="8" s="1"/>
  <c r="A308" i="8"/>
  <c r="I307" i="8"/>
  <c r="J307" i="8" s="1"/>
  <c r="G307" i="8"/>
  <c r="F307" i="8"/>
  <c r="C307" i="8"/>
  <c r="D307" i="8" s="1"/>
  <c r="A307" i="8"/>
  <c r="J306" i="8"/>
  <c r="I306" i="8"/>
  <c r="G306" i="8"/>
  <c r="F306" i="8"/>
  <c r="C306" i="8"/>
  <c r="D306" i="8" s="1"/>
  <c r="A306" i="8"/>
  <c r="J305" i="8"/>
  <c r="I305" i="8"/>
  <c r="G305" i="8"/>
  <c r="F305" i="8"/>
  <c r="C305" i="8"/>
  <c r="D305" i="8" s="1"/>
  <c r="A305" i="8"/>
  <c r="G304" i="8"/>
  <c r="F304" i="8"/>
  <c r="C304" i="8"/>
  <c r="D304" i="8" s="1"/>
  <c r="I304" i="8" s="1"/>
  <c r="J304" i="8" s="1"/>
  <c r="A304" i="8"/>
  <c r="J303" i="8"/>
  <c r="I303" i="8"/>
  <c r="G303" i="8"/>
  <c r="F303" i="8"/>
  <c r="C303" i="8"/>
  <c r="D303" i="8" s="1"/>
  <c r="A303" i="8"/>
  <c r="J302" i="8"/>
  <c r="I302" i="8"/>
  <c r="G302" i="8"/>
  <c r="F302" i="8"/>
  <c r="C302" i="8"/>
  <c r="D302" i="8" s="1"/>
  <c r="A302" i="8"/>
  <c r="I301" i="8"/>
  <c r="J301" i="8" s="1"/>
  <c r="G301" i="8"/>
  <c r="F301" i="8"/>
  <c r="C301" i="8"/>
  <c r="A301" i="8"/>
  <c r="B300" i="8"/>
  <c r="J41" i="21" s="1"/>
  <c r="J299" i="8"/>
  <c r="H294" i="8"/>
  <c r="E294" i="8"/>
  <c r="J293" i="8"/>
  <c r="M293" i="8" s="1"/>
  <c r="I293" i="8"/>
  <c r="G293" i="8"/>
  <c r="F293" i="8"/>
  <c r="C293" i="8"/>
  <c r="D293" i="8" s="1"/>
  <c r="A293" i="8"/>
  <c r="I292" i="8"/>
  <c r="J292" i="8" s="1"/>
  <c r="G292" i="8"/>
  <c r="F292" i="8"/>
  <c r="C292" i="8"/>
  <c r="D292" i="8" s="1"/>
  <c r="A292" i="8"/>
  <c r="J291" i="8"/>
  <c r="I291" i="8"/>
  <c r="G291" i="8"/>
  <c r="F291" i="8"/>
  <c r="C291" i="8"/>
  <c r="D291" i="8" s="1"/>
  <c r="A291" i="8"/>
  <c r="G290" i="8"/>
  <c r="F290" i="8"/>
  <c r="C290" i="8"/>
  <c r="A290" i="8"/>
  <c r="J289" i="8"/>
  <c r="I289" i="8"/>
  <c r="G289" i="8"/>
  <c r="F289" i="8"/>
  <c r="C289" i="8"/>
  <c r="D289" i="8" s="1"/>
  <c r="A289" i="8"/>
  <c r="J288" i="8"/>
  <c r="I288" i="8"/>
  <c r="G288" i="8"/>
  <c r="F288" i="8"/>
  <c r="C288" i="8"/>
  <c r="D288" i="8" s="1"/>
  <c r="A288" i="8"/>
  <c r="G287" i="8"/>
  <c r="F287" i="8"/>
  <c r="C287" i="8"/>
  <c r="A287" i="8"/>
  <c r="J286" i="8"/>
  <c r="I286" i="8"/>
  <c r="G286" i="8"/>
  <c r="F286" i="8"/>
  <c r="C286" i="8"/>
  <c r="D286" i="8" s="1"/>
  <c r="A286" i="8"/>
  <c r="I285" i="8"/>
  <c r="J285" i="8" s="1"/>
  <c r="G285" i="8"/>
  <c r="F285" i="8"/>
  <c r="C285" i="8"/>
  <c r="D285" i="8" s="1"/>
  <c r="A285" i="8"/>
  <c r="G284" i="8"/>
  <c r="F284" i="8"/>
  <c r="C284" i="8"/>
  <c r="A284" i="8"/>
  <c r="J283" i="8"/>
  <c r="I283" i="8"/>
  <c r="G283" i="8"/>
  <c r="F283" i="8"/>
  <c r="C283" i="8"/>
  <c r="D283" i="8" s="1"/>
  <c r="A283" i="8"/>
  <c r="J282" i="8"/>
  <c r="I282" i="8"/>
  <c r="G282" i="8"/>
  <c r="F282" i="8"/>
  <c r="C282" i="8"/>
  <c r="D282" i="8" s="1"/>
  <c r="A282" i="8"/>
  <c r="G281" i="8"/>
  <c r="F281" i="8"/>
  <c r="C281" i="8"/>
  <c r="A281" i="8"/>
  <c r="B280" i="8"/>
  <c r="H42" i="21" s="1"/>
  <c r="J279" i="8"/>
  <c r="I279" i="8"/>
  <c r="G279" i="8"/>
  <c r="D279" i="8"/>
  <c r="J278" i="8"/>
  <c r="I278" i="8"/>
  <c r="G278" i="8"/>
  <c r="D278" i="8"/>
  <c r="A276" i="8"/>
  <c r="H273" i="8"/>
  <c r="E273" i="8"/>
  <c r="A255" i="8"/>
  <c r="J272" i="8"/>
  <c r="L272" i="8" s="1"/>
  <c r="I272" i="8"/>
  <c r="G272" i="8"/>
  <c r="F272" i="8"/>
  <c r="C272" i="8"/>
  <c r="D272" i="8" s="1"/>
  <c r="A272" i="8"/>
  <c r="J271" i="8"/>
  <c r="I271" i="8"/>
  <c r="G271" i="8"/>
  <c r="F271" i="8"/>
  <c r="C271" i="8"/>
  <c r="D271" i="8" s="1"/>
  <c r="A271" i="8"/>
  <c r="J270" i="8"/>
  <c r="K270" i="8" s="1"/>
  <c r="I270" i="8"/>
  <c r="F270" i="8"/>
  <c r="C270" i="8"/>
  <c r="D270" i="8" s="1"/>
  <c r="A270" i="8"/>
  <c r="J269" i="8"/>
  <c r="I269" i="8"/>
  <c r="G269" i="8"/>
  <c r="F269" i="8"/>
  <c r="C269" i="8"/>
  <c r="D269" i="8" s="1"/>
  <c r="A269" i="8"/>
  <c r="J268" i="8"/>
  <c r="I268" i="8"/>
  <c r="G268" i="8"/>
  <c r="F268" i="8"/>
  <c r="C268" i="8"/>
  <c r="D268" i="8" s="1"/>
  <c r="A268" i="8"/>
  <c r="G267" i="8"/>
  <c r="F267" i="8"/>
  <c r="C267" i="8"/>
  <c r="A267" i="8"/>
  <c r="J266" i="8"/>
  <c r="I266" i="8"/>
  <c r="G266" i="8"/>
  <c r="F266" i="8"/>
  <c r="C266" i="8"/>
  <c r="D266" i="8" s="1"/>
  <c r="A266" i="8"/>
  <c r="I265" i="8"/>
  <c r="J265" i="8" s="1"/>
  <c r="G265" i="8"/>
  <c r="F265" i="8"/>
  <c r="C265" i="8"/>
  <c r="A265" i="8"/>
  <c r="J264" i="8"/>
  <c r="I264" i="8"/>
  <c r="G264" i="8"/>
  <c r="F264" i="8"/>
  <c r="C264" i="8"/>
  <c r="D264" i="8" s="1"/>
  <c r="A264" i="8"/>
  <c r="J263" i="8"/>
  <c r="I263" i="8"/>
  <c r="G263" i="8"/>
  <c r="F263" i="8"/>
  <c r="C263" i="8"/>
  <c r="D263" i="8" s="1"/>
  <c r="A263" i="8"/>
  <c r="J262" i="8"/>
  <c r="I262" i="8"/>
  <c r="G262" i="8"/>
  <c r="F262" i="8"/>
  <c r="C262" i="8"/>
  <c r="D262" i="8" s="1"/>
  <c r="A262" i="8"/>
  <c r="J261" i="8"/>
  <c r="I261" i="8"/>
  <c r="G261" i="8"/>
  <c r="F261" i="8"/>
  <c r="C261" i="8"/>
  <c r="D261" i="8" s="1"/>
  <c r="A261" i="8"/>
  <c r="B260" i="8"/>
  <c r="F43" i="21" s="1"/>
  <c r="I259" i="8"/>
  <c r="J259" i="8" s="1"/>
  <c r="G259" i="8"/>
  <c r="D259" i="8"/>
  <c r="I258" i="8"/>
  <c r="J258" i="8" s="1"/>
  <c r="G258" i="8"/>
  <c r="D258" i="8"/>
  <c r="J257" i="8"/>
  <c r="M257" i="8" s="1"/>
  <c r="I257" i="8"/>
  <c r="G257" i="8"/>
  <c r="D257" i="8"/>
  <c r="H252" i="8"/>
  <c r="E252" i="8"/>
  <c r="J251" i="8"/>
  <c r="I251" i="8"/>
  <c r="G251" i="8"/>
  <c r="F251" i="8"/>
  <c r="C251" i="8"/>
  <c r="D251" i="8" s="1"/>
  <c r="A251" i="8"/>
  <c r="G250" i="8"/>
  <c r="F250" i="8"/>
  <c r="C250" i="8"/>
  <c r="A250" i="8"/>
  <c r="J249" i="8"/>
  <c r="L249" i="8" s="1"/>
  <c r="I249" i="8"/>
  <c r="G249" i="8"/>
  <c r="F249" i="8"/>
  <c r="C249" i="8"/>
  <c r="D249" i="8" s="1"/>
  <c r="A249" i="8"/>
  <c r="J248" i="8"/>
  <c r="I248" i="8"/>
  <c r="G248" i="8"/>
  <c r="F248" i="8"/>
  <c r="C248" i="8"/>
  <c r="D248" i="8" s="1"/>
  <c r="A248" i="8"/>
  <c r="I247" i="8"/>
  <c r="J247" i="8" s="1"/>
  <c r="G247" i="8"/>
  <c r="F247" i="8"/>
  <c r="C247" i="8"/>
  <c r="D247" i="8" s="1"/>
  <c r="A247" i="8"/>
  <c r="J246" i="8"/>
  <c r="I246" i="8"/>
  <c r="G246" i="8"/>
  <c r="F246" i="8"/>
  <c r="C246" i="8"/>
  <c r="D246" i="8" s="1"/>
  <c r="A246" i="8"/>
  <c r="J245" i="8"/>
  <c r="M245" i="8" s="1"/>
  <c r="I245" i="8"/>
  <c r="G245" i="8"/>
  <c r="F245" i="8"/>
  <c r="C245" i="8"/>
  <c r="D245" i="8" s="1"/>
  <c r="A245" i="8"/>
  <c r="J244" i="8"/>
  <c r="I244" i="8"/>
  <c r="G244" i="8"/>
  <c r="F244" i="8"/>
  <c r="C244" i="8"/>
  <c r="D244" i="8" s="1"/>
  <c r="A244" i="8"/>
  <c r="J243" i="8"/>
  <c r="I243" i="8"/>
  <c r="G243" i="8"/>
  <c r="F243" i="8"/>
  <c r="C243" i="8"/>
  <c r="D243" i="8" s="1"/>
  <c r="A243" i="8"/>
  <c r="J242" i="8"/>
  <c r="I242" i="8"/>
  <c r="G242" i="8"/>
  <c r="F242" i="8"/>
  <c r="C242" i="8"/>
  <c r="D242" i="8" s="1"/>
  <c r="A242" i="8"/>
  <c r="I241" i="8"/>
  <c r="J241" i="8" s="1"/>
  <c r="G241" i="8"/>
  <c r="F241" i="8"/>
  <c r="C241" i="8"/>
  <c r="D241" i="8" s="1"/>
  <c r="A241" i="8"/>
  <c r="B240" i="8"/>
  <c r="D44" i="21" s="1"/>
  <c r="J239" i="8"/>
  <c r="L239" i="8" s="1"/>
  <c r="I239" i="8"/>
  <c r="G239" i="8"/>
  <c r="D239" i="8"/>
  <c r="I238" i="8"/>
  <c r="J238" i="8" s="1"/>
  <c r="G238" i="8"/>
  <c r="D238" i="8"/>
  <c r="J237" i="8"/>
  <c r="I237" i="8"/>
  <c r="G237" i="8"/>
  <c r="D237" i="8"/>
  <c r="I236" i="8"/>
  <c r="J236" i="8" s="1"/>
  <c r="G236" i="8"/>
  <c r="D236" i="8"/>
  <c r="A234" i="8"/>
  <c r="H231" i="8"/>
  <c r="E231" i="8"/>
  <c r="B231" i="8"/>
  <c r="A213" i="8" s="1"/>
  <c r="J230" i="8"/>
  <c r="I230" i="8"/>
  <c r="G230" i="8"/>
  <c r="F230" i="8"/>
  <c r="C230" i="8"/>
  <c r="D230" i="8" s="1"/>
  <c r="A230" i="8"/>
  <c r="J229" i="8"/>
  <c r="I229" i="8"/>
  <c r="G229" i="8"/>
  <c r="F229" i="8"/>
  <c r="C229" i="8"/>
  <c r="D229" i="8" s="1"/>
  <c r="A229" i="8"/>
  <c r="J228" i="8"/>
  <c r="I228" i="8"/>
  <c r="G228" i="8"/>
  <c r="F228" i="8"/>
  <c r="C228" i="8"/>
  <c r="D228" i="8" s="1"/>
  <c r="A228" i="8"/>
  <c r="J227" i="8"/>
  <c r="I227" i="8"/>
  <c r="G227" i="8"/>
  <c r="F227" i="8"/>
  <c r="C227" i="8"/>
  <c r="D227" i="8" s="1"/>
  <c r="A227" i="8"/>
  <c r="J226" i="8"/>
  <c r="I226" i="8"/>
  <c r="G226" i="8"/>
  <c r="F226" i="8"/>
  <c r="C226" i="8"/>
  <c r="D226" i="8" s="1"/>
  <c r="A226" i="8"/>
  <c r="J225" i="8"/>
  <c r="I225" i="8"/>
  <c r="G225" i="8"/>
  <c r="F225" i="8"/>
  <c r="C225" i="8"/>
  <c r="D225" i="8" s="1"/>
  <c r="A225" i="8"/>
  <c r="J224" i="8"/>
  <c r="I224" i="8"/>
  <c r="G224" i="8"/>
  <c r="F224" i="8"/>
  <c r="C224" i="8"/>
  <c r="D224" i="8" s="1"/>
  <c r="A224" i="8"/>
  <c r="J223" i="8"/>
  <c r="I223" i="8"/>
  <c r="G223" i="8"/>
  <c r="F223" i="8"/>
  <c r="C223" i="8"/>
  <c r="D223" i="8" s="1"/>
  <c r="A223" i="8"/>
  <c r="J222" i="8"/>
  <c r="I222" i="8"/>
  <c r="G222" i="8"/>
  <c r="F222" i="8"/>
  <c r="C222" i="8"/>
  <c r="D222" i="8" s="1"/>
  <c r="A222" i="8"/>
  <c r="J221" i="8"/>
  <c r="I221" i="8"/>
  <c r="G221" i="8"/>
  <c r="F221" i="8"/>
  <c r="C221" i="8"/>
  <c r="A221" i="8"/>
  <c r="B220" i="8"/>
  <c r="B45" i="21" s="1"/>
  <c r="J219" i="8"/>
  <c r="I219" i="8"/>
  <c r="G219" i="8"/>
  <c r="D219" i="8"/>
  <c r="J218" i="8"/>
  <c r="I218" i="8"/>
  <c r="G218" i="8"/>
  <c r="D218" i="8"/>
  <c r="J217" i="8"/>
  <c r="I217" i="8"/>
  <c r="G217" i="8"/>
  <c r="D217" i="8"/>
  <c r="J216" i="8"/>
  <c r="I216" i="8"/>
  <c r="G216" i="8"/>
  <c r="D216" i="8"/>
  <c r="J215" i="8"/>
  <c r="I215" i="8"/>
  <c r="G215" i="8"/>
  <c r="D215" i="8"/>
  <c r="H210" i="8"/>
  <c r="E210" i="8"/>
  <c r="A192" i="8"/>
  <c r="D197" i="8" s="1"/>
  <c r="I197" i="8" s="1"/>
  <c r="J197" i="8" s="1"/>
  <c r="J209" i="8"/>
  <c r="L209" i="8" s="1"/>
  <c r="I209" i="8"/>
  <c r="G209" i="8"/>
  <c r="F209" i="8"/>
  <c r="C209" i="8"/>
  <c r="D209" i="8" s="1"/>
  <c r="A209" i="8"/>
  <c r="I208" i="8"/>
  <c r="J208" i="8" s="1"/>
  <c r="G208" i="8"/>
  <c r="F208" i="8"/>
  <c r="C208" i="8"/>
  <c r="D208" i="8" s="1"/>
  <c r="A208" i="8"/>
  <c r="J207" i="8"/>
  <c r="K207" i="8" s="1"/>
  <c r="I207" i="8"/>
  <c r="G207" i="8"/>
  <c r="F207" i="8"/>
  <c r="C207" i="8"/>
  <c r="D207" i="8" s="1"/>
  <c r="A207" i="8"/>
  <c r="J206" i="8"/>
  <c r="I206" i="8"/>
  <c r="G206" i="8"/>
  <c r="F206" i="8"/>
  <c r="C206" i="8"/>
  <c r="D206" i="8" s="1"/>
  <c r="A206" i="8"/>
  <c r="I205" i="8"/>
  <c r="J205" i="8" s="1"/>
  <c r="G205" i="8"/>
  <c r="F205" i="8"/>
  <c r="C205" i="8"/>
  <c r="D205" i="8" s="1"/>
  <c r="A205" i="8"/>
  <c r="J204" i="8"/>
  <c r="K204" i="8" s="1"/>
  <c r="I204" i="8"/>
  <c r="G204" i="8"/>
  <c r="F204" i="8"/>
  <c r="C204" i="8"/>
  <c r="D204" i="8" s="1"/>
  <c r="A204" i="8"/>
  <c r="J203" i="8"/>
  <c r="I203" i="8"/>
  <c r="G203" i="8"/>
  <c r="F203" i="8"/>
  <c r="C203" i="8"/>
  <c r="D203" i="8" s="1"/>
  <c r="A203" i="8"/>
  <c r="J202" i="8"/>
  <c r="I202" i="8"/>
  <c r="G202" i="8"/>
  <c r="F202" i="8"/>
  <c r="C202" i="8"/>
  <c r="D202" i="8" s="1"/>
  <c r="A202" i="8"/>
  <c r="I201" i="8"/>
  <c r="J201" i="8" s="1"/>
  <c r="G201" i="8"/>
  <c r="F201" i="8"/>
  <c r="C201" i="8"/>
  <c r="D201" i="8" s="1"/>
  <c r="A201" i="8"/>
  <c r="B200" i="8"/>
  <c r="J28" i="21" s="1"/>
  <c r="I199" i="8"/>
  <c r="J199" i="8" s="1"/>
  <c r="G199" i="8"/>
  <c r="D199" i="8"/>
  <c r="I198" i="8"/>
  <c r="J198" i="8" s="1"/>
  <c r="G198" i="8"/>
  <c r="D198" i="8"/>
  <c r="G197" i="8"/>
  <c r="I196" i="8"/>
  <c r="J196" i="8" s="1"/>
  <c r="G196" i="8"/>
  <c r="D196" i="8"/>
  <c r="I195" i="8"/>
  <c r="J195" i="8" s="1"/>
  <c r="G195" i="8"/>
  <c r="D195" i="8"/>
  <c r="J194" i="8"/>
  <c r="I194" i="8"/>
  <c r="G194" i="8"/>
  <c r="D194" i="8"/>
  <c r="H189" i="8"/>
  <c r="E189" i="8"/>
  <c r="A171" i="8"/>
  <c r="J188" i="8"/>
  <c r="I188" i="8"/>
  <c r="G188" i="8"/>
  <c r="F188" i="8"/>
  <c r="C188" i="8"/>
  <c r="D188" i="8" s="1"/>
  <c r="A188" i="8"/>
  <c r="I187" i="8"/>
  <c r="J187" i="8" s="1"/>
  <c r="G187" i="8"/>
  <c r="F187" i="8"/>
  <c r="C187" i="8"/>
  <c r="D187" i="8" s="1"/>
  <c r="A187" i="8"/>
  <c r="J186" i="8"/>
  <c r="I186" i="8"/>
  <c r="G186" i="8"/>
  <c r="F186" i="8"/>
  <c r="C186" i="8"/>
  <c r="D186" i="8" s="1"/>
  <c r="A186" i="8"/>
  <c r="J185" i="8"/>
  <c r="I185" i="8"/>
  <c r="G185" i="8"/>
  <c r="F185" i="8"/>
  <c r="C185" i="8"/>
  <c r="D185" i="8" s="1"/>
  <c r="A185" i="8"/>
  <c r="J184" i="8"/>
  <c r="L184" i="8" s="1"/>
  <c r="I184" i="8"/>
  <c r="G184" i="8"/>
  <c r="F184" i="8"/>
  <c r="C184" i="8"/>
  <c r="D184" i="8" s="1"/>
  <c r="A184" i="8"/>
  <c r="J183" i="8"/>
  <c r="I183" i="8"/>
  <c r="G183" i="8"/>
  <c r="F183" i="8"/>
  <c r="C183" i="8"/>
  <c r="D183" i="8" s="1"/>
  <c r="A183" i="8"/>
  <c r="J182" i="8"/>
  <c r="I182" i="8"/>
  <c r="G182" i="8"/>
  <c r="F182" i="8"/>
  <c r="C182" i="8"/>
  <c r="D182" i="8" s="1"/>
  <c r="A182" i="8"/>
  <c r="I181" i="8"/>
  <c r="J181" i="8" s="1"/>
  <c r="G181" i="8"/>
  <c r="F181" i="8"/>
  <c r="C181" i="8"/>
  <c r="D181" i="8" s="1"/>
  <c r="A181" i="8"/>
  <c r="B180" i="8"/>
  <c r="H29" i="21" s="1"/>
  <c r="J179" i="8"/>
  <c r="I179" i="8"/>
  <c r="G179" i="8"/>
  <c r="D179" i="8"/>
  <c r="J178" i="8"/>
  <c r="I178" i="8"/>
  <c r="G178" i="8"/>
  <c r="D178" i="8"/>
  <c r="J177" i="8"/>
  <c r="I177" i="8"/>
  <c r="G177" i="8"/>
  <c r="D177" i="8"/>
  <c r="J176" i="8"/>
  <c r="I176" i="8"/>
  <c r="G176" i="8"/>
  <c r="D176" i="8"/>
  <c r="J175" i="8"/>
  <c r="I175" i="8"/>
  <c r="G175" i="8"/>
  <c r="D175" i="8"/>
  <c r="J174" i="8"/>
  <c r="I174" i="8"/>
  <c r="G174" i="8"/>
  <c r="D174" i="8"/>
  <c r="J173" i="8"/>
  <c r="M173" i="8" s="1"/>
  <c r="I173" i="8"/>
  <c r="G173" i="8"/>
  <c r="D173" i="8"/>
  <c r="H168" i="8"/>
  <c r="E168" i="8"/>
  <c r="I167" i="8"/>
  <c r="J167" i="8" s="1"/>
  <c r="G167" i="8"/>
  <c r="F167" i="8"/>
  <c r="C167" i="8"/>
  <c r="D167" i="8" s="1"/>
  <c r="A167" i="8"/>
  <c r="J166" i="8"/>
  <c r="I166" i="8"/>
  <c r="G166" i="8"/>
  <c r="F166" i="8"/>
  <c r="C166" i="8"/>
  <c r="D166" i="8" s="1"/>
  <c r="A166" i="8"/>
  <c r="I165" i="8"/>
  <c r="J165" i="8" s="1"/>
  <c r="G165" i="8"/>
  <c r="F165" i="8"/>
  <c r="C165" i="8"/>
  <c r="D165" i="8" s="1"/>
  <c r="A165" i="8"/>
  <c r="G164" i="8"/>
  <c r="F164" i="8"/>
  <c r="C164" i="8"/>
  <c r="D164" i="8" s="1"/>
  <c r="I164" i="8" s="1"/>
  <c r="J164" i="8" s="1"/>
  <c r="A164" i="8"/>
  <c r="J163" i="8"/>
  <c r="I163" i="8"/>
  <c r="G163" i="8"/>
  <c r="F163" i="8"/>
  <c r="C163" i="8"/>
  <c r="D163" i="8" s="1"/>
  <c r="A163" i="8"/>
  <c r="J162" i="8"/>
  <c r="I162" i="8"/>
  <c r="G162" i="8"/>
  <c r="F162" i="8"/>
  <c r="C162" i="8"/>
  <c r="D162" i="8" s="1"/>
  <c r="A162" i="8"/>
  <c r="J161" i="8"/>
  <c r="M161" i="8" s="1"/>
  <c r="I161" i="8"/>
  <c r="G161" i="8"/>
  <c r="F161" i="8"/>
  <c r="C161" i="8"/>
  <c r="B160" i="8"/>
  <c r="F30" i="21" s="1"/>
  <c r="J159" i="8"/>
  <c r="I159" i="8"/>
  <c r="G159" i="8"/>
  <c r="D159" i="8"/>
  <c r="I158" i="8"/>
  <c r="J158" i="8" s="1"/>
  <c r="G158" i="8"/>
  <c r="D158" i="8"/>
  <c r="J157" i="8"/>
  <c r="I157" i="8"/>
  <c r="G157" i="8"/>
  <c r="D157" i="8"/>
  <c r="J156" i="8"/>
  <c r="I156" i="8"/>
  <c r="G156" i="8"/>
  <c r="D156" i="8"/>
  <c r="J155" i="8"/>
  <c r="I155" i="8"/>
  <c r="G155" i="8"/>
  <c r="D155" i="8"/>
  <c r="J154" i="8"/>
  <c r="I154" i="8"/>
  <c r="G154" i="8"/>
  <c r="D154" i="8"/>
  <c r="I153" i="8"/>
  <c r="J153" i="8" s="1"/>
  <c r="G153" i="8"/>
  <c r="D153" i="8"/>
  <c r="J152" i="8"/>
  <c r="I152" i="8"/>
  <c r="G152" i="8"/>
  <c r="D152" i="8"/>
  <c r="H147" i="8"/>
  <c r="E147" i="8"/>
  <c r="B147" i="8"/>
  <c r="J146" i="8"/>
  <c r="I146" i="8"/>
  <c r="G146" i="8"/>
  <c r="F146" i="8"/>
  <c r="C146" i="8"/>
  <c r="D146" i="8" s="1"/>
  <c r="A146" i="8"/>
  <c r="I145" i="8"/>
  <c r="J145" i="8" s="1"/>
  <c r="G145" i="8"/>
  <c r="F145" i="8"/>
  <c r="C145" i="8"/>
  <c r="D145" i="8" s="1"/>
  <c r="A145" i="8"/>
  <c r="J144" i="8"/>
  <c r="I144" i="8"/>
  <c r="G144" i="8"/>
  <c r="F144" i="8"/>
  <c r="C144" i="8"/>
  <c r="D144" i="8" s="1"/>
  <c r="A144" i="8"/>
  <c r="J143" i="8"/>
  <c r="I143" i="8"/>
  <c r="G143" i="8"/>
  <c r="F143" i="8"/>
  <c r="C143" i="8"/>
  <c r="D143" i="8" s="1"/>
  <c r="A143" i="8"/>
  <c r="J142" i="8"/>
  <c r="I142" i="8"/>
  <c r="G142" i="8"/>
  <c r="F142" i="8"/>
  <c r="C142" i="8"/>
  <c r="D142" i="8" s="1"/>
  <c r="A142" i="8"/>
  <c r="I141" i="8"/>
  <c r="J141" i="8" s="1"/>
  <c r="G141" i="8"/>
  <c r="F141" i="8"/>
  <c r="C141" i="8"/>
  <c r="A141" i="8"/>
  <c r="B140" i="8"/>
  <c r="D31" i="21" s="1"/>
  <c r="J139" i="8"/>
  <c r="I139" i="8"/>
  <c r="G139" i="8"/>
  <c r="D139" i="8"/>
  <c r="I138" i="8"/>
  <c r="J138" i="8" s="1"/>
  <c r="D138" i="8"/>
  <c r="J137" i="8"/>
  <c r="I137" i="8"/>
  <c r="G137" i="8"/>
  <c r="D137" i="8"/>
  <c r="J136" i="8"/>
  <c r="I136" i="8"/>
  <c r="G136" i="8"/>
  <c r="D136" i="8"/>
  <c r="J135" i="8"/>
  <c r="I135" i="8"/>
  <c r="G135" i="8"/>
  <c r="D135" i="8"/>
  <c r="J134" i="8"/>
  <c r="I134" i="8"/>
  <c r="G134" i="8"/>
  <c r="D134" i="8"/>
  <c r="J133" i="8"/>
  <c r="I133" i="8"/>
  <c r="G133" i="8"/>
  <c r="D133" i="8"/>
  <c r="J132" i="8"/>
  <c r="I132" i="8"/>
  <c r="G132" i="8"/>
  <c r="D132" i="8"/>
  <c r="I131" i="8"/>
  <c r="J131" i="8" s="1"/>
  <c r="G131" i="8"/>
  <c r="D131" i="8"/>
  <c r="A129" i="8"/>
  <c r="B126" i="8"/>
  <c r="A108" i="8" s="1"/>
  <c r="J125" i="8"/>
  <c r="K125" i="8" s="1"/>
  <c r="I125" i="8"/>
  <c r="G125" i="8"/>
  <c r="F125" i="8"/>
  <c r="C125" i="8"/>
  <c r="D125" i="8" s="1"/>
  <c r="A125" i="8"/>
  <c r="J124" i="8"/>
  <c r="I124" i="8"/>
  <c r="G124" i="8"/>
  <c r="F124" i="8"/>
  <c r="C124" i="8"/>
  <c r="D124" i="8" s="1"/>
  <c r="A124" i="8"/>
  <c r="J123" i="8"/>
  <c r="I123" i="8"/>
  <c r="G123" i="8"/>
  <c r="F123" i="8"/>
  <c r="C123" i="8"/>
  <c r="D123" i="8" s="1"/>
  <c r="A123" i="8"/>
  <c r="J122" i="8"/>
  <c r="I122" i="8"/>
  <c r="G122" i="8"/>
  <c r="F122" i="8"/>
  <c r="C122" i="8"/>
  <c r="D122" i="8" s="1"/>
  <c r="A122" i="8"/>
  <c r="J121" i="8"/>
  <c r="I121" i="8"/>
  <c r="G121" i="8"/>
  <c r="F121" i="8"/>
  <c r="C121" i="8"/>
  <c r="C126" i="8" s="1"/>
  <c r="A121" i="8"/>
  <c r="B120" i="8"/>
  <c r="B32" i="21" s="1"/>
  <c r="J119" i="8"/>
  <c r="I119" i="8"/>
  <c r="G119" i="8"/>
  <c r="D119" i="8"/>
  <c r="J118" i="8"/>
  <c r="I118" i="8"/>
  <c r="G118" i="8"/>
  <c r="D118" i="8"/>
  <c r="J117" i="8"/>
  <c r="I117" i="8"/>
  <c r="G117" i="8"/>
  <c r="D117" i="8"/>
  <c r="J116" i="8"/>
  <c r="I116" i="8"/>
  <c r="G116" i="8"/>
  <c r="D116" i="8"/>
  <c r="J115" i="8"/>
  <c r="I115" i="8"/>
  <c r="G115" i="8"/>
  <c r="D115" i="8"/>
  <c r="J114" i="8"/>
  <c r="I114" i="8"/>
  <c r="G114" i="8"/>
  <c r="D114" i="8"/>
  <c r="J113" i="8"/>
  <c r="I113" i="8"/>
  <c r="G113" i="8"/>
  <c r="D113" i="8"/>
  <c r="J112" i="8"/>
  <c r="I112" i="8"/>
  <c r="G112" i="8"/>
  <c r="D112" i="8"/>
  <c r="J111" i="8"/>
  <c r="I111" i="8"/>
  <c r="G111" i="8"/>
  <c r="D111" i="8"/>
  <c r="J110" i="8"/>
  <c r="I110" i="8"/>
  <c r="G110" i="8"/>
  <c r="D110" i="8"/>
  <c r="H105" i="8"/>
  <c r="I75" i="18" s="1"/>
  <c r="E105" i="8"/>
  <c r="F75" i="18" s="1"/>
  <c r="B105" i="8"/>
  <c r="A87" i="8" s="1"/>
  <c r="J104" i="8"/>
  <c r="J62" i="27" s="1"/>
  <c r="G104" i="8"/>
  <c r="G62" i="27" s="1"/>
  <c r="F104" i="8"/>
  <c r="F62" i="27" s="1"/>
  <c r="C104" i="8"/>
  <c r="D104" i="8" s="1"/>
  <c r="D62" i="27" s="1"/>
  <c r="A104" i="8"/>
  <c r="A62" i="27" s="1"/>
  <c r="J103" i="8"/>
  <c r="J61" i="27" s="1"/>
  <c r="I103" i="8"/>
  <c r="I61" i="27" s="1"/>
  <c r="G103" i="8"/>
  <c r="G61" i="27" s="1"/>
  <c r="F103" i="8"/>
  <c r="F61" i="27" s="1"/>
  <c r="C103" i="8"/>
  <c r="D103" i="8" s="1"/>
  <c r="D61" i="27" s="1"/>
  <c r="A103" i="8"/>
  <c r="A61" i="27" s="1"/>
  <c r="J102" i="8"/>
  <c r="J60" i="27" s="1"/>
  <c r="I102" i="8"/>
  <c r="I60" i="27" s="1"/>
  <c r="G102" i="8"/>
  <c r="G60" i="27" s="1"/>
  <c r="F102" i="8"/>
  <c r="F60" i="27" s="1"/>
  <c r="C102" i="8"/>
  <c r="D102" i="8" s="1"/>
  <c r="D60" i="27" s="1"/>
  <c r="A102" i="8"/>
  <c r="A60" i="27" s="1"/>
  <c r="I101" i="8"/>
  <c r="I59" i="27" s="1"/>
  <c r="G101" i="8"/>
  <c r="G59" i="27" s="1"/>
  <c r="F101" i="8"/>
  <c r="F59" i="27" s="1"/>
  <c r="C101" i="8"/>
  <c r="D101" i="8" s="1"/>
  <c r="D59" i="27" s="1"/>
  <c r="A101" i="8"/>
  <c r="A59" i="27" s="1"/>
  <c r="B100" i="8"/>
  <c r="B58" i="27" s="1"/>
  <c r="I99" i="8"/>
  <c r="I57" i="27" s="1"/>
  <c r="G99" i="8"/>
  <c r="G57" i="27" s="1"/>
  <c r="D99" i="8"/>
  <c r="D57" i="27" s="1"/>
  <c r="J98" i="8"/>
  <c r="J56" i="27" s="1"/>
  <c r="I98" i="8"/>
  <c r="I56" i="27" s="1"/>
  <c r="G98" i="8"/>
  <c r="G56" i="27" s="1"/>
  <c r="D98" i="8"/>
  <c r="D56" i="27" s="1"/>
  <c r="J97" i="8"/>
  <c r="J55" i="27" s="1"/>
  <c r="I97" i="8"/>
  <c r="I55" i="27" s="1"/>
  <c r="G97" i="8"/>
  <c r="G55" i="27" s="1"/>
  <c r="D97" i="8"/>
  <c r="D55" i="27" s="1"/>
  <c r="J96" i="8"/>
  <c r="J54" i="27" s="1"/>
  <c r="I96" i="8"/>
  <c r="I54" i="27" s="1"/>
  <c r="G96" i="8"/>
  <c r="G54" i="27" s="1"/>
  <c r="D96" i="8"/>
  <c r="D54" i="27" s="1"/>
  <c r="I95" i="8"/>
  <c r="I53" i="27" s="1"/>
  <c r="G95" i="8"/>
  <c r="G53" i="27" s="1"/>
  <c r="D95" i="8"/>
  <c r="D53" i="27" s="1"/>
  <c r="J94" i="8"/>
  <c r="J52" i="27" s="1"/>
  <c r="I94" i="8"/>
  <c r="I52" i="27" s="1"/>
  <c r="G94" i="8"/>
  <c r="G52" i="27" s="1"/>
  <c r="D94" i="8"/>
  <c r="D52" i="27" s="1"/>
  <c r="J93" i="8"/>
  <c r="J51" i="27" s="1"/>
  <c r="I93" i="8"/>
  <c r="I51" i="27" s="1"/>
  <c r="G93" i="8"/>
  <c r="G51" i="27" s="1"/>
  <c r="D93" i="8"/>
  <c r="D51" i="27" s="1"/>
  <c r="J92" i="8"/>
  <c r="J50" i="27" s="1"/>
  <c r="I92" i="8"/>
  <c r="I50" i="27" s="1"/>
  <c r="G92" i="8"/>
  <c r="G50" i="27" s="1"/>
  <c r="D92" i="8"/>
  <c r="D50" i="27" s="1"/>
  <c r="I91" i="8"/>
  <c r="I49" i="27" s="1"/>
  <c r="G91" i="8"/>
  <c r="G49" i="27" s="1"/>
  <c r="D91" i="8"/>
  <c r="D49" i="27" s="1"/>
  <c r="I90" i="8"/>
  <c r="I48" i="27" s="1"/>
  <c r="G90" i="8"/>
  <c r="G48" i="27" s="1"/>
  <c r="D90" i="8"/>
  <c r="D48" i="27" s="1"/>
  <c r="I89" i="8"/>
  <c r="I47" i="27" s="1"/>
  <c r="G89" i="8"/>
  <c r="G47" i="27" s="1"/>
  <c r="D89" i="8"/>
  <c r="D47" i="27" s="1"/>
  <c r="H84" i="8"/>
  <c r="E84" i="8"/>
  <c r="A66" i="8"/>
  <c r="D77" i="8" s="1"/>
  <c r="I77" i="8" s="1"/>
  <c r="J77" i="8" s="1"/>
  <c r="G83" i="8"/>
  <c r="D83" i="8"/>
  <c r="I83" i="8" s="1"/>
  <c r="J83" i="8" s="1"/>
  <c r="G82" i="8"/>
  <c r="D82" i="8"/>
  <c r="I82" i="8" s="1"/>
  <c r="J82" i="8" s="1"/>
  <c r="J81" i="8"/>
  <c r="I81" i="8"/>
  <c r="G81" i="8"/>
  <c r="F81" i="8"/>
  <c r="C81" i="8"/>
  <c r="D81" i="8" s="1"/>
  <c r="A81" i="8"/>
  <c r="J80" i="8"/>
  <c r="I80" i="8"/>
  <c r="G80" i="8"/>
  <c r="F80" i="8"/>
  <c r="C80" i="8"/>
  <c r="B80" i="8"/>
  <c r="H16" i="21" s="1"/>
  <c r="A80" i="8"/>
  <c r="A343" i="8" s="1"/>
  <c r="A49" i="43" s="1"/>
  <c r="J79" i="8"/>
  <c r="I79" i="8"/>
  <c r="G79" i="8"/>
  <c r="D79" i="8"/>
  <c r="G78" i="8"/>
  <c r="G77" i="8"/>
  <c r="J76" i="8"/>
  <c r="I76" i="8"/>
  <c r="G76" i="8"/>
  <c r="D76" i="8"/>
  <c r="J75" i="8"/>
  <c r="I75" i="8"/>
  <c r="G75" i="8"/>
  <c r="D75" i="8"/>
  <c r="J74" i="8"/>
  <c r="I74" i="8"/>
  <c r="G74" i="8"/>
  <c r="D74" i="8"/>
  <c r="I73" i="8"/>
  <c r="J73" i="8" s="1"/>
  <c r="G73" i="8"/>
  <c r="D73" i="8"/>
  <c r="I72" i="8"/>
  <c r="J72" i="8" s="1"/>
  <c r="G72" i="8"/>
  <c r="D72" i="8"/>
  <c r="I71" i="8"/>
  <c r="J71" i="8" s="1"/>
  <c r="G71" i="8"/>
  <c r="D71" i="8"/>
  <c r="G70" i="8"/>
  <c r="J69" i="8"/>
  <c r="I69" i="8"/>
  <c r="G69" i="8"/>
  <c r="D69" i="8"/>
  <c r="J68" i="8"/>
  <c r="I68" i="8"/>
  <c r="G68" i="8"/>
  <c r="D68" i="8"/>
  <c r="H63" i="8"/>
  <c r="F63" i="8"/>
  <c r="E63" i="8"/>
  <c r="B63" i="8"/>
  <c r="A45" i="8" s="1"/>
  <c r="J62" i="8"/>
  <c r="I62" i="8"/>
  <c r="G62" i="8"/>
  <c r="D62" i="8"/>
  <c r="J61" i="8"/>
  <c r="I61" i="8"/>
  <c r="G61" i="8"/>
  <c r="C61" i="8"/>
  <c r="C63" i="8" s="1"/>
  <c r="A61" i="8"/>
  <c r="J60" i="8"/>
  <c r="I60" i="8"/>
  <c r="G60" i="8"/>
  <c r="D60" i="8"/>
  <c r="B60" i="8"/>
  <c r="F17" i="21" s="1"/>
  <c r="J59" i="8"/>
  <c r="I59" i="8"/>
  <c r="G59" i="8"/>
  <c r="D59" i="8"/>
  <c r="J58" i="8"/>
  <c r="I58" i="8"/>
  <c r="G58" i="8"/>
  <c r="D58" i="8"/>
  <c r="J57" i="8"/>
  <c r="I57" i="8"/>
  <c r="G57" i="8"/>
  <c r="D57" i="8"/>
  <c r="J56" i="8"/>
  <c r="I56" i="8"/>
  <c r="G56" i="8"/>
  <c r="D56" i="8"/>
  <c r="J55" i="8"/>
  <c r="I55" i="8"/>
  <c r="G55" i="8"/>
  <c r="D55" i="8"/>
  <c r="J54" i="8"/>
  <c r="I54" i="8"/>
  <c r="G54" i="8"/>
  <c r="D54" i="8"/>
  <c r="J53" i="8"/>
  <c r="I53" i="8"/>
  <c r="G53" i="8"/>
  <c r="D53" i="8"/>
  <c r="J52" i="8"/>
  <c r="I52" i="8"/>
  <c r="G52" i="8"/>
  <c r="D52" i="8"/>
  <c r="J51" i="8"/>
  <c r="I51" i="8"/>
  <c r="G51" i="8"/>
  <c r="D51" i="8"/>
  <c r="J50" i="8"/>
  <c r="I50" i="8"/>
  <c r="G50" i="8"/>
  <c r="D50" i="8"/>
  <c r="J49" i="8"/>
  <c r="I49" i="8"/>
  <c r="G49" i="8"/>
  <c r="D49" i="8"/>
  <c r="J48" i="8"/>
  <c r="I48" i="8"/>
  <c r="G48" i="8"/>
  <c r="D48" i="8"/>
  <c r="G47" i="8"/>
  <c r="D47" i="8"/>
  <c r="I47" i="8" s="1"/>
  <c r="J47" i="8" s="1"/>
  <c r="I17" i="9"/>
  <c r="F17" i="9"/>
  <c r="J41" i="8"/>
  <c r="I41" i="8"/>
  <c r="G41" i="8"/>
  <c r="D41" i="8"/>
  <c r="F40" i="8"/>
  <c r="F42" i="8" s="1"/>
  <c r="G73" i="18" s="1"/>
  <c r="C40" i="8"/>
  <c r="B40" i="8"/>
  <c r="D18" i="21" s="1"/>
  <c r="A40" i="8"/>
  <c r="J39" i="8"/>
  <c r="I39" i="8"/>
  <c r="G39" i="8"/>
  <c r="D39" i="8"/>
  <c r="J38" i="8"/>
  <c r="I38" i="8"/>
  <c r="G38" i="8"/>
  <c r="D38" i="8"/>
  <c r="J37" i="8"/>
  <c r="I37" i="8"/>
  <c r="G37" i="8"/>
  <c r="D37" i="8"/>
  <c r="J36" i="8"/>
  <c r="I36" i="8"/>
  <c r="G36" i="8"/>
  <c r="D36" i="8"/>
  <c r="J35" i="8"/>
  <c r="I35" i="8"/>
  <c r="G35" i="8"/>
  <c r="D35" i="8"/>
  <c r="J34" i="8"/>
  <c r="I34" i="8"/>
  <c r="G34" i="8"/>
  <c r="D34" i="8"/>
  <c r="J33" i="8"/>
  <c r="I33" i="8"/>
  <c r="G33" i="8"/>
  <c r="D33" i="8"/>
  <c r="J32" i="8"/>
  <c r="I32" i="8"/>
  <c r="G32" i="8"/>
  <c r="D32" i="8"/>
  <c r="J31" i="8"/>
  <c r="I31" i="8"/>
  <c r="G31" i="8"/>
  <c r="D31" i="8"/>
  <c r="J30" i="8"/>
  <c r="I30" i="8"/>
  <c r="G30" i="8"/>
  <c r="D30" i="8"/>
  <c r="J29" i="8"/>
  <c r="I29" i="8"/>
  <c r="G29" i="8"/>
  <c r="D29" i="8"/>
  <c r="J28" i="8"/>
  <c r="I28" i="8"/>
  <c r="G28" i="8"/>
  <c r="D28" i="8"/>
  <c r="J27" i="8"/>
  <c r="I27" i="8"/>
  <c r="G27" i="8"/>
  <c r="D27" i="8"/>
  <c r="J26" i="8"/>
  <c r="I26" i="8"/>
  <c r="G26" i="8"/>
  <c r="D26" i="8"/>
  <c r="A24" i="8"/>
  <c r="H21" i="8"/>
  <c r="F21" i="8"/>
  <c r="E21" i="8"/>
  <c r="C21" i="8"/>
  <c r="G20" i="8"/>
  <c r="D20" i="8"/>
  <c r="I20" i="8" s="1"/>
  <c r="J20" i="8" s="1"/>
  <c r="B20" i="8"/>
  <c r="B19" i="21" s="1"/>
  <c r="J19" i="8"/>
  <c r="I19" i="8"/>
  <c r="G19" i="8"/>
  <c r="D19" i="8"/>
  <c r="J18" i="8"/>
  <c r="I18" i="8"/>
  <c r="G18" i="8"/>
  <c r="D18" i="8"/>
  <c r="I17" i="8"/>
  <c r="J17" i="8" s="1"/>
  <c r="G17" i="8"/>
  <c r="D17" i="8"/>
  <c r="J16" i="8"/>
  <c r="I16" i="8"/>
  <c r="G16" i="8"/>
  <c r="D16" i="8"/>
  <c r="J15" i="8"/>
  <c r="I15" i="8"/>
  <c r="G15" i="8"/>
  <c r="D15" i="8"/>
  <c r="J14" i="8"/>
  <c r="I14" i="8"/>
  <c r="G14" i="8"/>
  <c r="D14" i="8"/>
  <c r="I13" i="8"/>
  <c r="J13" i="8" s="1"/>
  <c r="G13" i="8"/>
  <c r="D13" i="8"/>
  <c r="I12" i="8"/>
  <c r="J12" i="8" s="1"/>
  <c r="G12" i="8"/>
  <c r="D12" i="8"/>
  <c r="I11" i="8"/>
  <c r="J11" i="8" s="1"/>
  <c r="G11" i="8"/>
  <c r="D11" i="8"/>
  <c r="I10" i="8"/>
  <c r="J10" i="8" s="1"/>
  <c r="G10" i="8"/>
  <c r="D10" i="8"/>
  <c r="J9" i="8"/>
  <c r="I9" i="8"/>
  <c r="G9" i="8"/>
  <c r="D9" i="8"/>
  <c r="J8" i="8"/>
  <c r="I8" i="8"/>
  <c r="G8" i="8"/>
  <c r="D8" i="8"/>
  <c r="I7" i="8"/>
  <c r="J7" i="8" s="1"/>
  <c r="M7" i="8" s="1"/>
  <c r="G7" i="8"/>
  <c r="J6" i="8"/>
  <c r="I6" i="8"/>
  <c r="G6" i="8"/>
  <c r="D6" i="8"/>
  <c r="I5" i="8"/>
  <c r="J5" i="8" s="1"/>
  <c r="G5" i="8"/>
  <c r="D5" i="8"/>
  <c r="A3" i="8"/>
  <c r="D7" i="8" s="1"/>
  <c r="C61" i="6"/>
  <c r="D61" i="6" s="1"/>
  <c r="A61" i="6"/>
  <c r="D62" i="6"/>
  <c r="H379" i="6"/>
  <c r="F379" i="6"/>
  <c r="E379" i="6"/>
  <c r="D379" i="6"/>
  <c r="C379" i="6"/>
  <c r="J377" i="6"/>
  <c r="I377" i="6"/>
  <c r="G377" i="6"/>
  <c r="J376" i="6"/>
  <c r="I376" i="6"/>
  <c r="G376" i="6"/>
  <c r="J375" i="6"/>
  <c r="I375" i="6"/>
  <c r="G375" i="6"/>
  <c r="J374" i="6"/>
  <c r="I374" i="6"/>
  <c r="G374" i="6"/>
  <c r="J373" i="6"/>
  <c r="I373" i="6"/>
  <c r="G373" i="6"/>
  <c r="J372" i="6"/>
  <c r="I372" i="6"/>
  <c r="G372" i="6"/>
  <c r="J371" i="6"/>
  <c r="I371" i="6"/>
  <c r="G371" i="6"/>
  <c r="J370" i="6"/>
  <c r="I370" i="6"/>
  <c r="G370" i="6"/>
  <c r="J369" i="6"/>
  <c r="I369" i="6"/>
  <c r="G369" i="6"/>
  <c r="J368" i="6"/>
  <c r="I368" i="6"/>
  <c r="G368" i="6"/>
  <c r="J367" i="6"/>
  <c r="I367" i="6"/>
  <c r="G367" i="6"/>
  <c r="J366" i="6"/>
  <c r="I366" i="6"/>
  <c r="G366" i="6"/>
  <c r="J365" i="6"/>
  <c r="I365" i="6"/>
  <c r="G365" i="6"/>
  <c r="J364" i="6"/>
  <c r="I364" i="6"/>
  <c r="G364" i="6"/>
  <c r="J363" i="6"/>
  <c r="I363" i="6"/>
  <c r="G363" i="6"/>
  <c r="J362" i="6"/>
  <c r="I362" i="6"/>
  <c r="G362" i="6"/>
  <c r="J361" i="6"/>
  <c r="I361" i="6"/>
  <c r="G361" i="6"/>
  <c r="A359" i="6"/>
  <c r="H356" i="6"/>
  <c r="I6" i="7" s="1"/>
  <c r="E356" i="6"/>
  <c r="F6" i="7" s="1"/>
  <c r="B356" i="6"/>
  <c r="A338" i="6" s="1"/>
  <c r="A23" i="43" s="1"/>
  <c r="D355" i="6"/>
  <c r="I354" i="6"/>
  <c r="I39" i="43" s="1"/>
  <c r="D354" i="6"/>
  <c r="D39" i="43" s="1"/>
  <c r="I353" i="6"/>
  <c r="I38" i="43" s="1"/>
  <c r="J352" i="6"/>
  <c r="J37" i="43" s="1"/>
  <c r="I352" i="6"/>
  <c r="I37" i="43" s="1"/>
  <c r="J351" i="6"/>
  <c r="J36" i="43" s="1"/>
  <c r="I351" i="6"/>
  <c r="I36" i="43" s="1"/>
  <c r="J350" i="6"/>
  <c r="J35" i="43" s="1"/>
  <c r="I350" i="6"/>
  <c r="I35" i="43" s="1"/>
  <c r="D350" i="6"/>
  <c r="D35" i="43" s="1"/>
  <c r="I347" i="6"/>
  <c r="I32" i="43" s="1"/>
  <c r="D347" i="6"/>
  <c r="D32" i="43" s="1"/>
  <c r="I346" i="6"/>
  <c r="I31" i="43" s="1"/>
  <c r="J345" i="6"/>
  <c r="J30" i="43" s="1"/>
  <c r="I345" i="6"/>
  <c r="I30" i="43" s="1"/>
  <c r="D345" i="6"/>
  <c r="D30" i="43" s="1"/>
  <c r="I344" i="6"/>
  <c r="I29" i="43" s="1"/>
  <c r="J342" i="6"/>
  <c r="J27" i="43" s="1"/>
  <c r="I342" i="6"/>
  <c r="I27" i="43" s="1"/>
  <c r="D342" i="6"/>
  <c r="D27" i="43" s="1"/>
  <c r="I340" i="6"/>
  <c r="I25" i="43" s="1"/>
  <c r="G340" i="6"/>
  <c r="G25" i="43" s="1"/>
  <c r="B339" i="6"/>
  <c r="B24" i="43" s="1"/>
  <c r="B336" i="6"/>
  <c r="A318" i="6" s="1"/>
  <c r="I335" i="6"/>
  <c r="J335" i="6" s="1"/>
  <c r="G335" i="6"/>
  <c r="F335" i="6"/>
  <c r="C335" i="6"/>
  <c r="D335" i="6" s="1"/>
  <c r="A335" i="6"/>
  <c r="F334" i="6"/>
  <c r="G334" i="6" s="1"/>
  <c r="H67" i="18" s="1"/>
  <c r="C334" i="6"/>
  <c r="D334" i="6" s="1"/>
  <c r="I334" i="6" s="1"/>
  <c r="A334" i="6"/>
  <c r="I333" i="6"/>
  <c r="J66" i="18" s="1"/>
  <c r="G333" i="6"/>
  <c r="H66" i="18" s="1"/>
  <c r="F333" i="6"/>
  <c r="C333" i="6"/>
  <c r="D333" i="6" s="1"/>
  <c r="A333" i="6"/>
  <c r="F332" i="6"/>
  <c r="G332" i="6" s="1"/>
  <c r="C332" i="6"/>
  <c r="D332" i="6" s="1"/>
  <c r="I332" i="6" s="1"/>
  <c r="J332" i="6" s="1"/>
  <c r="A332" i="6"/>
  <c r="J331" i="6"/>
  <c r="I331" i="6"/>
  <c r="G331" i="6"/>
  <c r="F331" i="6"/>
  <c r="C331" i="6"/>
  <c r="D331" i="6" s="1"/>
  <c r="A331" i="6"/>
  <c r="F330" i="6"/>
  <c r="G330" i="6" s="1"/>
  <c r="C330" i="6"/>
  <c r="D330" i="6" s="1"/>
  <c r="I330" i="6" s="1"/>
  <c r="J330" i="6" s="1"/>
  <c r="A330" i="6"/>
  <c r="I329" i="6"/>
  <c r="J329" i="6" s="1"/>
  <c r="G329" i="6"/>
  <c r="F329" i="6"/>
  <c r="C329" i="6"/>
  <c r="D329" i="6" s="1"/>
  <c r="A329" i="6"/>
  <c r="I328" i="6"/>
  <c r="J328" i="6" s="1"/>
  <c r="G328" i="6"/>
  <c r="F328" i="6"/>
  <c r="C328" i="6"/>
  <c r="D328" i="6" s="1"/>
  <c r="A328" i="6"/>
  <c r="F327" i="6"/>
  <c r="G327" i="6" s="1"/>
  <c r="C327" i="6"/>
  <c r="A327" i="6"/>
  <c r="F326" i="6"/>
  <c r="G326" i="6" s="1"/>
  <c r="C326" i="6"/>
  <c r="A326" i="6"/>
  <c r="F325" i="6"/>
  <c r="G325" i="6" s="1"/>
  <c r="C325" i="6"/>
  <c r="A325" i="6"/>
  <c r="J324" i="6"/>
  <c r="L324" i="6" s="1"/>
  <c r="I324" i="6"/>
  <c r="G324" i="6"/>
  <c r="F324" i="6"/>
  <c r="C324" i="6"/>
  <c r="D324" i="6" s="1"/>
  <c r="A324" i="6"/>
  <c r="J323" i="6"/>
  <c r="I323" i="6"/>
  <c r="G323" i="6"/>
  <c r="F323" i="6"/>
  <c r="C323" i="6"/>
  <c r="D323" i="6" s="1"/>
  <c r="A323" i="6"/>
  <c r="J322" i="6"/>
  <c r="I322" i="6"/>
  <c r="G322" i="6"/>
  <c r="F322" i="6"/>
  <c r="C322" i="6"/>
  <c r="D322" i="6" s="1"/>
  <c r="A322" i="6"/>
  <c r="I321" i="6"/>
  <c r="J321" i="6" s="1"/>
  <c r="G321" i="6"/>
  <c r="F321" i="6"/>
  <c r="C321" i="6"/>
  <c r="D321" i="6" s="1"/>
  <c r="A321" i="6"/>
  <c r="H315" i="6"/>
  <c r="I7" i="7" s="1"/>
  <c r="E315" i="6"/>
  <c r="F7" i="7" s="1"/>
  <c r="B315" i="6"/>
  <c r="A297" i="6" s="1"/>
  <c r="F314" i="6"/>
  <c r="G314" i="6" s="1"/>
  <c r="C314" i="6"/>
  <c r="A314" i="6"/>
  <c r="F313" i="6"/>
  <c r="G313" i="6" s="1"/>
  <c r="C313" i="6"/>
  <c r="A313" i="6"/>
  <c r="F312" i="6"/>
  <c r="G312" i="6" s="1"/>
  <c r="C312" i="6"/>
  <c r="D312" i="6" s="1"/>
  <c r="I312" i="6" s="1"/>
  <c r="A312" i="6"/>
  <c r="J311" i="6"/>
  <c r="I311" i="6"/>
  <c r="G311" i="6"/>
  <c r="F311" i="6"/>
  <c r="C311" i="6"/>
  <c r="D311" i="6" s="1"/>
  <c r="A311" i="6"/>
  <c r="I310" i="6"/>
  <c r="J310" i="6" s="1"/>
  <c r="G310" i="6"/>
  <c r="F310" i="6"/>
  <c r="C310" i="6"/>
  <c r="D310" i="6" s="1"/>
  <c r="A310" i="6"/>
  <c r="J309" i="6"/>
  <c r="K309" i="6" s="1"/>
  <c r="I309" i="6"/>
  <c r="G309" i="6"/>
  <c r="F309" i="6"/>
  <c r="C309" i="6"/>
  <c r="D309" i="6" s="1"/>
  <c r="A309" i="6"/>
  <c r="I308" i="6"/>
  <c r="J308" i="6" s="1"/>
  <c r="G308" i="6"/>
  <c r="F308" i="6"/>
  <c r="C308" i="6"/>
  <c r="D308" i="6" s="1"/>
  <c r="A308" i="6"/>
  <c r="J307" i="6"/>
  <c r="M307" i="6" s="1"/>
  <c r="I307" i="6"/>
  <c r="G307" i="6"/>
  <c r="F307" i="6"/>
  <c r="C307" i="6"/>
  <c r="D307" i="6" s="1"/>
  <c r="A307" i="6"/>
  <c r="J306" i="6"/>
  <c r="K306" i="6" s="1"/>
  <c r="I306" i="6"/>
  <c r="G306" i="6"/>
  <c r="F306" i="6"/>
  <c r="C306" i="6"/>
  <c r="D306" i="6" s="1"/>
  <c r="A306" i="6"/>
  <c r="F305" i="6"/>
  <c r="G305" i="6" s="1"/>
  <c r="C305" i="6"/>
  <c r="D305" i="6" s="1"/>
  <c r="I305" i="6" s="1"/>
  <c r="J305" i="6" s="1"/>
  <c r="A305" i="6"/>
  <c r="I304" i="6"/>
  <c r="J304" i="6" s="1"/>
  <c r="G304" i="6"/>
  <c r="F304" i="6"/>
  <c r="C304" i="6"/>
  <c r="D304" i="6" s="1"/>
  <c r="A304" i="6"/>
  <c r="J303" i="6"/>
  <c r="I303" i="6"/>
  <c r="G303" i="6"/>
  <c r="F303" i="6"/>
  <c r="C303" i="6"/>
  <c r="D303" i="6" s="1"/>
  <c r="A303" i="6"/>
  <c r="J302" i="6"/>
  <c r="I302" i="6"/>
  <c r="G302" i="6"/>
  <c r="F302" i="6"/>
  <c r="C302" i="6"/>
  <c r="D302" i="6" s="1"/>
  <c r="A302" i="6"/>
  <c r="F301" i="6"/>
  <c r="G301" i="6" s="1"/>
  <c r="C301" i="6"/>
  <c r="A301" i="6"/>
  <c r="B300" i="6"/>
  <c r="J41" i="20" s="1"/>
  <c r="I299" i="6"/>
  <c r="J299" i="6" s="1"/>
  <c r="G299" i="6"/>
  <c r="D299" i="6"/>
  <c r="H294" i="6"/>
  <c r="E294" i="6"/>
  <c r="B294" i="6"/>
  <c r="A276" i="6" s="1"/>
  <c r="F293" i="6"/>
  <c r="G293" i="6" s="1"/>
  <c r="C293" i="6"/>
  <c r="A293" i="6"/>
  <c r="I292" i="6"/>
  <c r="J292" i="6" s="1"/>
  <c r="G292" i="6"/>
  <c r="F292" i="6"/>
  <c r="C292" i="6"/>
  <c r="D292" i="6" s="1"/>
  <c r="A292" i="6"/>
  <c r="J291" i="6"/>
  <c r="I291" i="6"/>
  <c r="G291" i="6"/>
  <c r="F291" i="6"/>
  <c r="C291" i="6"/>
  <c r="D291" i="6" s="1"/>
  <c r="A291" i="6"/>
  <c r="G290" i="6"/>
  <c r="F290" i="6"/>
  <c r="C290" i="6"/>
  <c r="D290" i="6" s="1"/>
  <c r="I290" i="6" s="1"/>
  <c r="J290" i="6" s="1"/>
  <c r="A290" i="6"/>
  <c r="F289" i="6"/>
  <c r="G289" i="6" s="1"/>
  <c r="C289" i="6"/>
  <c r="A289" i="6"/>
  <c r="F288" i="6"/>
  <c r="G288" i="6" s="1"/>
  <c r="C288" i="6"/>
  <c r="A288" i="6"/>
  <c r="F287" i="6"/>
  <c r="G287" i="6" s="1"/>
  <c r="C287" i="6"/>
  <c r="A287" i="6"/>
  <c r="F286" i="6"/>
  <c r="G286" i="6" s="1"/>
  <c r="C286" i="6"/>
  <c r="A286" i="6"/>
  <c r="J285" i="6"/>
  <c r="M285" i="6" s="1"/>
  <c r="I285" i="6"/>
  <c r="G285" i="6"/>
  <c r="F285" i="6"/>
  <c r="C285" i="6"/>
  <c r="D285" i="6" s="1"/>
  <c r="A285" i="6"/>
  <c r="G284" i="6"/>
  <c r="F284" i="6"/>
  <c r="C284" i="6"/>
  <c r="A284" i="6"/>
  <c r="F283" i="6"/>
  <c r="G283" i="6" s="1"/>
  <c r="C283" i="6"/>
  <c r="A283" i="6"/>
  <c r="J282" i="6"/>
  <c r="I282" i="6"/>
  <c r="G282" i="6"/>
  <c r="F282" i="6"/>
  <c r="C282" i="6"/>
  <c r="D282" i="6" s="1"/>
  <c r="A282" i="6"/>
  <c r="J281" i="6"/>
  <c r="K281" i="6" s="1"/>
  <c r="I281" i="6"/>
  <c r="G281" i="6"/>
  <c r="F281" i="6"/>
  <c r="C281" i="6"/>
  <c r="D281" i="6" s="1"/>
  <c r="A281" i="6"/>
  <c r="B280" i="6"/>
  <c r="H42" i="20" s="1"/>
  <c r="G279" i="6"/>
  <c r="G278" i="6"/>
  <c r="B273" i="6"/>
  <c r="A255" i="6" s="1"/>
  <c r="D258" i="6" s="1"/>
  <c r="F272" i="6"/>
  <c r="G272" i="6" s="1"/>
  <c r="C272" i="6"/>
  <c r="D272" i="6" s="1"/>
  <c r="I272" i="6" s="1"/>
  <c r="J272" i="6" s="1"/>
  <c r="A272" i="6"/>
  <c r="J271" i="6"/>
  <c r="I271" i="6"/>
  <c r="G271" i="6"/>
  <c r="F271" i="6"/>
  <c r="C271" i="6"/>
  <c r="D271" i="6" s="1"/>
  <c r="A271" i="6"/>
  <c r="I270" i="6"/>
  <c r="J270" i="6" s="1"/>
  <c r="G270" i="6"/>
  <c r="F270" i="6"/>
  <c r="C270" i="6"/>
  <c r="D270" i="6" s="1"/>
  <c r="A270" i="6"/>
  <c r="F269" i="6"/>
  <c r="G269" i="6" s="1"/>
  <c r="C269" i="6"/>
  <c r="D269" i="6" s="1"/>
  <c r="I269" i="6" s="1"/>
  <c r="J269" i="6" s="1"/>
  <c r="A269" i="6"/>
  <c r="F268" i="6"/>
  <c r="G268" i="6" s="1"/>
  <c r="C268" i="6"/>
  <c r="D268" i="6" s="1"/>
  <c r="I268" i="6" s="1"/>
  <c r="J268" i="6" s="1"/>
  <c r="A268" i="6"/>
  <c r="F267" i="6"/>
  <c r="G267" i="6" s="1"/>
  <c r="C267" i="6"/>
  <c r="D267" i="6" s="1"/>
  <c r="I267" i="6" s="1"/>
  <c r="J267" i="6" s="1"/>
  <c r="A267" i="6"/>
  <c r="F266" i="6"/>
  <c r="G266" i="6" s="1"/>
  <c r="C266" i="6"/>
  <c r="A266" i="6"/>
  <c r="J265" i="6"/>
  <c r="M265" i="6" s="1"/>
  <c r="I265" i="6"/>
  <c r="G265" i="6"/>
  <c r="F265" i="6"/>
  <c r="C265" i="6"/>
  <c r="D265" i="6" s="1"/>
  <c r="A265" i="6"/>
  <c r="F264" i="6"/>
  <c r="G264" i="6" s="1"/>
  <c r="C264" i="6"/>
  <c r="D264" i="6" s="1"/>
  <c r="I264" i="6" s="1"/>
  <c r="J264" i="6" s="1"/>
  <c r="K264" i="6" s="1"/>
  <c r="A264" i="6"/>
  <c r="J263" i="6"/>
  <c r="I263" i="6"/>
  <c r="G263" i="6"/>
  <c r="F263" i="6"/>
  <c r="C263" i="6"/>
  <c r="D263" i="6" s="1"/>
  <c r="A263" i="6"/>
  <c r="J262" i="6"/>
  <c r="I262" i="6"/>
  <c r="G262" i="6"/>
  <c r="F262" i="6"/>
  <c r="C262" i="6"/>
  <c r="D262" i="6" s="1"/>
  <c r="A262" i="6"/>
  <c r="F261" i="6"/>
  <c r="G261" i="6" s="1"/>
  <c r="C261" i="6"/>
  <c r="A261" i="6"/>
  <c r="B260" i="6"/>
  <c r="F43" i="20" s="1"/>
  <c r="I259" i="6"/>
  <c r="J259" i="6" s="1"/>
  <c r="G259" i="6"/>
  <c r="D259" i="6"/>
  <c r="G258" i="6"/>
  <c r="G257" i="6"/>
  <c r="D257" i="6"/>
  <c r="I257" i="6" s="1"/>
  <c r="J257" i="6" s="1"/>
  <c r="H252" i="6"/>
  <c r="E252" i="6"/>
  <c r="B252" i="6"/>
  <c r="A234" i="6" s="1"/>
  <c r="J251" i="6"/>
  <c r="I251" i="6"/>
  <c r="G251" i="6"/>
  <c r="F251" i="6"/>
  <c r="C251" i="6"/>
  <c r="D251" i="6" s="1"/>
  <c r="A251" i="6"/>
  <c r="F250" i="6"/>
  <c r="G250" i="6" s="1"/>
  <c r="C250" i="6"/>
  <c r="A250" i="6"/>
  <c r="J249" i="6"/>
  <c r="L249" i="6" s="1"/>
  <c r="I249" i="6"/>
  <c r="G249" i="6"/>
  <c r="F249" i="6"/>
  <c r="C249" i="6"/>
  <c r="D249" i="6" s="1"/>
  <c r="A249" i="6"/>
  <c r="G248" i="6"/>
  <c r="F248" i="6"/>
  <c r="C248" i="6"/>
  <c r="A248" i="6"/>
  <c r="I247" i="6"/>
  <c r="J247" i="6" s="1"/>
  <c r="G247" i="6"/>
  <c r="F247" i="6"/>
  <c r="C247" i="6"/>
  <c r="D247" i="6" s="1"/>
  <c r="A247" i="6"/>
  <c r="G246" i="6"/>
  <c r="F246" i="6"/>
  <c r="C246" i="6"/>
  <c r="A246" i="6"/>
  <c r="F245" i="6"/>
  <c r="G245" i="6" s="1"/>
  <c r="C245" i="6"/>
  <c r="A245" i="6"/>
  <c r="J244" i="6"/>
  <c r="K244" i="6" s="1"/>
  <c r="I244" i="6"/>
  <c r="G244" i="6"/>
  <c r="F244" i="6"/>
  <c r="C244" i="6"/>
  <c r="D244" i="6" s="1"/>
  <c r="A244" i="6"/>
  <c r="J243" i="6"/>
  <c r="I243" i="6"/>
  <c r="G243" i="6"/>
  <c r="F243" i="6"/>
  <c r="C243" i="6"/>
  <c r="D243" i="6" s="1"/>
  <c r="A243" i="6"/>
  <c r="J242" i="6"/>
  <c r="I242" i="6"/>
  <c r="G242" i="6"/>
  <c r="F242" i="6"/>
  <c r="C242" i="6"/>
  <c r="D242" i="6" s="1"/>
  <c r="A242" i="6"/>
  <c r="F241" i="6"/>
  <c r="G241" i="6" s="1"/>
  <c r="C241" i="6"/>
  <c r="A241" i="6"/>
  <c r="B240" i="6"/>
  <c r="B32" i="33" s="1"/>
  <c r="G238" i="6"/>
  <c r="I237" i="6"/>
  <c r="J237" i="6" s="1"/>
  <c r="G237" i="6"/>
  <c r="D237" i="6"/>
  <c r="G236" i="6"/>
  <c r="H231" i="6"/>
  <c r="I58" i="18" s="1"/>
  <c r="E231" i="6"/>
  <c r="F58" i="18" s="1"/>
  <c r="B231" i="6"/>
  <c r="A213" i="6" s="1"/>
  <c r="J230" i="6"/>
  <c r="I230" i="6"/>
  <c r="G230" i="6"/>
  <c r="F230" i="6"/>
  <c r="C230" i="6"/>
  <c r="D230" i="6" s="1"/>
  <c r="A230" i="6"/>
  <c r="J229" i="6"/>
  <c r="I229" i="6"/>
  <c r="G229" i="6"/>
  <c r="F229" i="6"/>
  <c r="C229" i="6"/>
  <c r="D229" i="6" s="1"/>
  <c r="A229" i="6"/>
  <c r="J228" i="6"/>
  <c r="I228" i="6"/>
  <c r="G228" i="6"/>
  <c r="F228" i="6"/>
  <c r="C228" i="6"/>
  <c r="D228" i="6" s="1"/>
  <c r="A228" i="6"/>
  <c r="J227" i="6"/>
  <c r="I227" i="6"/>
  <c r="G227" i="6"/>
  <c r="F227" i="6"/>
  <c r="C227" i="6"/>
  <c r="D227" i="6" s="1"/>
  <c r="A227" i="6"/>
  <c r="J226" i="6"/>
  <c r="I226" i="6"/>
  <c r="G226" i="6"/>
  <c r="F226" i="6"/>
  <c r="C226" i="6"/>
  <c r="D226" i="6" s="1"/>
  <c r="A226" i="6"/>
  <c r="J225" i="6"/>
  <c r="I225" i="6"/>
  <c r="G225" i="6"/>
  <c r="F225" i="6"/>
  <c r="C225" i="6"/>
  <c r="D225" i="6" s="1"/>
  <c r="A225" i="6"/>
  <c r="J224" i="6"/>
  <c r="I224" i="6"/>
  <c r="G224" i="6"/>
  <c r="F224" i="6"/>
  <c r="C224" i="6"/>
  <c r="D224" i="6" s="1"/>
  <c r="A224" i="6"/>
  <c r="J223" i="6"/>
  <c r="I223" i="6"/>
  <c r="G223" i="6"/>
  <c r="F223" i="6"/>
  <c r="C223" i="6"/>
  <c r="D223" i="6" s="1"/>
  <c r="A223" i="6"/>
  <c r="J222" i="6"/>
  <c r="I222" i="6"/>
  <c r="G222" i="6"/>
  <c r="F222" i="6"/>
  <c r="C222" i="6"/>
  <c r="D222" i="6" s="1"/>
  <c r="A222" i="6"/>
  <c r="J221" i="6"/>
  <c r="I221" i="6"/>
  <c r="G221" i="6"/>
  <c r="F221" i="6"/>
  <c r="C221" i="6"/>
  <c r="A221" i="6"/>
  <c r="B220" i="6"/>
  <c r="B45" i="20" s="1"/>
  <c r="J219" i="6"/>
  <c r="I219" i="6"/>
  <c r="G219" i="6"/>
  <c r="D219" i="6"/>
  <c r="J218" i="6"/>
  <c r="I218" i="6"/>
  <c r="G218" i="6"/>
  <c r="D218" i="6"/>
  <c r="J217" i="6"/>
  <c r="I217" i="6"/>
  <c r="G217" i="6"/>
  <c r="D217" i="6"/>
  <c r="J216" i="6"/>
  <c r="I216" i="6"/>
  <c r="G216" i="6"/>
  <c r="D216" i="6"/>
  <c r="J215" i="6"/>
  <c r="I215" i="6"/>
  <c r="G215" i="6"/>
  <c r="D215" i="6"/>
  <c r="H210" i="6"/>
  <c r="I8" i="7" s="1"/>
  <c r="E210" i="6"/>
  <c r="F8" i="7" s="1"/>
  <c r="B210" i="6"/>
  <c r="A192" i="6" s="1"/>
  <c r="D195" i="6" s="1"/>
  <c r="F209" i="6"/>
  <c r="F44" i="38" s="1"/>
  <c r="C209" i="6"/>
  <c r="A209" i="6"/>
  <c r="A44" i="38" s="1"/>
  <c r="J208" i="6"/>
  <c r="J43" i="38" s="1"/>
  <c r="I208" i="6"/>
  <c r="I43" i="38" s="1"/>
  <c r="G208" i="6"/>
  <c r="G43" i="38" s="1"/>
  <c r="F208" i="6"/>
  <c r="F43" i="38" s="1"/>
  <c r="C208" i="6"/>
  <c r="C43" i="38" s="1"/>
  <c r="A208" i="6"/>
  <c r="A43" i="38" s="1"/>
  <c r="I207" i="6"/>
  <c r="I42" i="38" s="1"/>
  <c r="G207" i="6"/>
  <c r="G42" i="38" s="1"/>
  <c r="F207" i="6"/>
  <c r="F42" i="38" s="1"/>
  <c r="C207" i="6"/>
  <c r="A207" i="6"/>
  <c r="A42" i="38" s="1"/>
  <c r="G206" i="6"/>
  <c r="G41" i="38" s="1"/>
  <c r="F206" i="6"/>
  <c r="F41" i="38" s="1"/>
  <c r="C206" i="6"/>
  <c r="A206" i="6"/>
  <c r="A41" i="38" s="1"/>
  <c r="J205" i="6"/>
  <c r="J40" i="38" s="1"/>
  <c r="I205" i="6"/>
  <c r="I40" i="38" s="1"/>
  <c r="G205" i="6"/>
  <c r="G40" i="38" s="1"/>
  <c r="F205" i="6"/>
  <c r="F40" i="38" s="1"/>
  <c r="C205" i="6"/>
  <c r="A205" i="6"/>
  <c r="A40" i="38" s="1"/>
  <c r="J204" i="6"/>
  <c r="J39" i="38" s="1"/>
  <c r="I204" i="6"/>
  <c r="I39" i="38" s="1"/>
  <c r="G204" i="6"/>
  <c r="G39" i="38" s="1"/>
  <c r="F204" i="6"/>
  <c r="F39" i="38" s="1"/>
  <c r="C204" i="6"/>
  <c r="A204" i="6"/>
  <c r="A39" i="38" s="1"/>
  <c r="F203" i="6"/>
  <c r="F38" i="38" s="1"/>
  <c r="C203" i="6"/>
  <c r="A203" i="6"/>
  <c r="A38" i="38" s="1"/>
  <c r="J202" i="6"/>
  <c r="J37" i="38" s="1"/>
  <c r="I202" i="6"/>
  <c r="I37" i="38" s="1"/>
  <c r="G202" i="6"/>
  <c r="G37" i="38" s="1"/>
  <c r="F202" i="6"/>
  <c r="F37" i="38" s="1"/>
  <c r="C202" i="6"/>
  <c r="A202" i="6"/>
  <c r="A37" i="38" s="1"/>
  <c r="J201" i="6"/>
  <c r="J36" i="38" s="1"/>
  <c r="I201" i="6"/>
  <c r="I36" i="38" s="1"/>
  <c r="G201" i="6"/>
  <c r="G36" i="38" s="1"/>
  <c r="F201" i="6"/>
  <c r="F36" i="38" s="1"/>
  <c r="C201" i="6"/>
  <c r="C36" i="38" s="1"/>
  <c r="A201" i="6"/>
  <c r="A36" i="38" s="1"/>
  <c r="B200" i="6"/>
  <c r="B35" i="38" s="1"/>
  <c r="G199" i="6"/>
  <c r="G34" i="38" s="1"/>
  <c r="J198" i="6"/>
  <c r="J33" i="38" s="1"/>
  <c r="I198" i="6"/>
  <c r="I33" i="38" s="1"/>
  <c r="G198" i="6"/>
  <c r="G33" i="38" s="1"/>
  <c r="D198" i="6"/>
  <c r="D33" i="38" s="1"/>
  <c r="I197" i="6"/>
  <c r="I32" i="38" s="1"/>
  <c r="G197" i="6"/>
  <c r="G32" i="38" s="1"/>
  <c r="D197" i="6"/>
  <c r="D32" i="38" s="1"/>
  <c r="G196" i="6"/>
  <c r="G31" i="38" s="1"/>
  <c r="D196" i="6"/>
  <c r="D31" i="38" s="1"/>
  <c r="G195" i="6"/>
  <c r="G30" i="38" s="1"/>
  <c r="J194" i="6"/>
  <c r="J29" i="38" s="1"/>
  <c r="I194" i="6"/>
  <c r="I29" i="38" s="1"/>
  <c r="G194" i="6"/>
  <c r="G29" i="38" s="1"/>
  <c r="D194" i="6"/>
  <c r="D29" i="38" s="1"/>
  <c r="H189" i="6"/>
  <c r="E189" i="6"/>
  <c r="B189" i="6"/>
  <c r="A171" i="6" s="1"/>
  <c r="D176" i="6" s="1"/>
  <c r="I176" i="6" s="1"/>
  <c r="J176" i="6" s="1"/>
  <c r="I188" i="6"/>
  <c r="J188" i="6" s="1"/>
  <c r="G188" i="6"/>
  <c r="F188" i="6"/>
  <c r="C188" i="6"/>
  <c r="D188" i="6" s="1"/>
  <c r="A188" i="6"/>
  <c r="F187" i="6"/>
  <c r="G187" i="6" s="1"/>
  <c r="C187" i="6"/>
  <c r="A187" i="6"/>
  <c r="I186" i="6"/>
  <c r="J186" i="6" s="1"/>
  <c r="G186" i="6"/>
  <c r="F186" i="6"/>
  <c r="C186" i="6"/>
  <c r="D186" i="6" s="1"/>
  <c r="A186" i="6"/>
  <c r="F185" i="6"/>
  <c r="G185" i="6" s="1"/>
  <c r="C185" i="6"/>
  <c r="D185" i="6" s="1"/>
  <c r="I185" i="6" s="1"/>
  <c r="J185" i="6" s="1"/>
  <c r="A185" i="6"/>
  <c r="G184" i="6"/>
  <c r="F184" i="6"/>
  <c r="C184" i="6"/>
  <c r="A184" i="6"/>
  <c r="J183" i="6"/>
  <c r="I183" i="6"/>
  <c r="G183" i="6"/>
  <c r="F183" i="6"/>
  <c r="C183" i="6"/>
  <c r="D183" i="6" s="1"/>
  <c r="A183" i="6"/>
  <c r="J182" i="6"/>
  <c r="I182" i="6"/>
  <c r="G182" i="6"/>
  <c r="F182" i="6"/>
  <c r="C182" i="6"/>
  <c r="D182" i="6" s="1"/>
  <c r="A182" i="6"/>
  <c r="F181" i="6"/>
  <c r="G181" i="6" s="1"/>
  <c r="C181" i="6"/>
  <c r="D181" i="6" s="1"/>
  <c r="I181" i="6" s="1"/>
  <c r="J181" i="6" s="1"/>
  <c r="A181" i="6"/>
  <c r="B180" i="6"/>
  <c r="H29" i="20" s="1"/>
  <c r="J179" i="6"/>
  <c r="I179" i="6"/>
  <c r="G179" i="6"/>
  <c r="D179" i="6"/>
  <c r="J178" i="6"/>
  <c r="M178" i="6" s="1"/>
  <c r="I178" i="6"/>
  <c r="G178" i="6"/>
  <c r="D178" i="6"/>
  <c r="I177" i="6"/>
  <c r="J177" i="6" s="1"/>
  <c r="G177" i="6"/>
  <c r="D177" i="6"/>
  <c r="G176" i="6"/>
  <c r="I175" i="6"/>
  <c r="J175" i="6" s="1"/>
  <c r="G175" i="6"/>
  <c r="D175" i="6"/>
  <c r="J174" i="6"/>
  <c r="I174" i="6"/>
  <c r="G174" i="6"/>
  <c r="D174" i="6"/>
  <c r="G173" i="6"/>
  <c r="D173" i="6"/>
  <c r="I173" i="6" s="1"/>
  <c r="J173" i="6" s="1"/>
  <c r="H168" i="6"/>
  <c r="E168" i="6"/>
  <c r="B168" i="6"/>
  <c r="A150" i="6" s="1"/>
  <c r="F167" i="6"/>
  <c r="G167" i="6" s="1"/>
  <c r="C167" i="6"/>
  <c r="A167" i="6"/>
  <c r="I166" i="6"/>
  <c r="J166" i="6" s="1"/>
  <c r="G166" i="6"/>
  <c r="F166" i="6"/>
  <c r="C166" i="6"/>
  <c r="D166" i="6" s="1"/>
  <c r="A166" i="6"/>
  <c r="J165" i="6"/>
  <c r="M165" i="6" s="1"/>
  <c r="I165" i="6"/>
  <c r="G165" i="6"/>
  <c r="F165" i="6"/>
  <c r="C165" i="6"/>
  <c r="D165" i="6" s="1"/>
  <c r="A165" i="6"/>
  <c r="G164" i="6"/>
  <c r="F164" i="6"/>
  <c r="C164" i="6"/>
  <c r="A164" i="6"/>
  <c r="F163" i="6"/>
  <c r="G163" i="6" s="1"/>
  <c r="C163" i="6"/>
  <c r="A163" i="6"/>
  <c r="J162" i="6"/>
  <c r="I162" i="6"/>
  <c r="G162" i="6"/>
  <c r="F162" i="6"/>
  <c r="C162" i="6"/>
  <c r="D162" i="6" s="1"/>
  <c r="A162" i="6"/>
  <c r="F161" i="6"/>
  <c r="G161" i="6" s="1"/>
  <c r="C161" i="6"/>
  <c r="B160" i="6"/>
  <c r="F30" i="20" s="1"/>
  <c r="J159" i="6"/>
  <c r="I159" i="6"/>
  <c r="G159" i="6"/>
  <c r="D159" i="6"/>
  <c r="J158" i="6"/>
  <c r="I158" i="6"/>
  <c r="G158" i="6"/>
  <c r="D158" i="6"/>
  <c r="G157" i="6"/>
  <c r="G156" i="6"/>
  <c r="G155" i="6"/>
  <c r="J154" i="6"/>
  <c r="I154" i="6"/>
  <c r="G154" i="6"/>
  <c r="D154" i="6"/>
  <c r="I153" i="6"/>
  <c r="J153" i="6" s="1"/>
  <c r="G153" i="6"/>
  <c r="D153" i="6"/>
  <c r="J152" i="6"/>
  <c r="I152" i="6"/>
  <c r="G152" i="6"/>
  <c r="D152" i="6"/>
  <c r="H147" i="6"/>
  <c r="E147" i="6"/>
  <c r="B147" i="6"/>
  <c r="A129" i="6" s="1"/>
  <c r="D132" i="6" s="1"/>
  <c r="I132" i="6" s="1"/>
  <c r="J132" i="6" s="1"/>
  <c r="G146" i="6"/>
  <c r="F146" i="6"/>
  <c r="C146" i="6"/>
  <c r="A146" i="6"/>
  <c r="F145" i="6"/>
  <c r="G145" i="6" s="1"/>
  <c r="C145" i="6"/>
  <c r="D145" i="6" s="1"/>
  <c r="I145" i="6" s="1"/>
  <c r="J145" i="6" s="1"/>
  <c r="A145" i="6"/>
  <c r="F144" i="6"/>
  <c r="G144" i="6" s="1"/>
  <c r="C144" i="6"/>
  <c r="D144" i="6" s="1"/>
  <c r="I144" i="6" s="1"/>
  <c r="J144" i="6" s="1"/>
  <c r="A144" i="6"/>
  <c r="J143" i="6"/>
  <c r="I143" i="6"/>
  <c r="G143" i="6"/>
  <c r="F143" i="6"/>
  <c r="C143" i="6"/>
  <c r="D143" i="6" s="1"/>
  <c r="A143" i="6"/>
  <c r="J142" i="6"/>
  <c r="I142" i="6"/>
  <c r="G142" i="6"/>
  <c r="F142" i="6"/>
  <c r="C142" i="6"/>
  <c r="D142" i="6" s="1"/>
  <c r="A142" i="6"/>
  <c r="F141" i="6"/>
  <c r="G141" i="6" s="1"/>
  <c r="C141" i="6"/>
  <c r="D141" i="6" s="1"/>
  <c r="I141" i="6" s="1"/>
  <c r="J141" i="6" s="1"/>
  <c r="A141" i="6"/>
  <c r="B140" i="6"/>
  <c r="D31" i="20" s="1"/>
  <c r="G139" i="6"/>
  <c r="J138" i="6"/>
  <c r="K138" i="6" s="1"/>
  <c r="I138" i="6"/>
  <c r="G138" i="6"/>
  <c r="D138" i="6"/>
  <c r="G137" i="6"/>
  <c r="D137" i="6"/>
  <c r="I137" i="6" s="1"/>
  <c r="J137" i="6" s="1"/>
  <c r="G136" i="6"/>
  <c r="D136" i="6"/>
  <c r="I136" i="6" s="1"/>
  <c r="J136" i="6" s="1"/>
  <c r="J135" i="6"/>
  <c r="I135" i="6"/>
  <c r="G135" i="6"/>
  <c r="D135" i="6"/>
  <c r="J134" i="6"/>
  <c r="I134" i="6"/>
  <c r="G134" i="6"/>
  <c r="D134" i="6"/>
  <c r="I133" i="6"/>
  <c r="J133" i="6" s="1"/>
  <c r="G133" i="6"/>
  <c r="D133" i="6"/>
  <c r="G132" i="6"/>
  <c r="G131" i="6"/>
  <c r="D131" i="6"/>
  <c r="I131" i="6" s="1"/>
  <c r="J131" i="6" s="1"/>
  <c r="H126" i="6"/>
  <c r="E126" i="6"/>
  <c r="B126" i="6"/>
  <c r="A108" i="6" s="1"/>
  <c r="D117" i="6" s="1"/>
  <c r="F125" i="6"/>
  <c r="G125" i="6" s="1"/>
  <c r="C125" i="6"/>
  <c r="A125" i="6"/>
  <c r="I124" i="6"/>
  <c r="J124" i="6" s="1"/>
  <c r="G124" i="6"/>
  <c r="F124" i="6"/>
  <c r="C124" i="6"/>
  <c r="D124" i="6" s="1"/>
  <c r="A124" i="6"/>
  <c r="F123" i="6"/>
  <c r="G123" i="6" s="1"/>
  <c r="C123" i="6"/>
  <c r="D123" i="6" s="1"/>
  <c r="A123" i="6"/>
  <c r="J122" i="6"/>
  <c r="I122" i="6"/>
  <c r="G122" i="6"/>
  <c r="F122" i="6"/>
  <c r="C122" i="6"/>
  <c r="D122" i="6" s="1"/>
  <c r="D39" i="28" s="1"/>
  <c r="A122" i="6"/>
  <c r="F121" i="6"/>
  <c r="G121" i="6" s="1"/>
  <c r="C121" i="6"/>
  <c r="D121" i="6" s="1"/>
  <c r="A121" i="6"/>
  <c r="B120" i="6"/>
  <c r="B32" i="20" s="1"/>
  <c r="G119" i="6"/>
  <c r="I118" i="6"/>
  <c r="J118" i="6" s="1"/>
  <c r="G118" i="6"/>
  <c r="D35" i="28"/>
  <c r="G117" i="6"/>
  <c r="G116" i="6"/>
  <c r="D116" i="6"/>
  <c r="G115" i="6"/>
  <c r="D115" i="6"/>
  <c r="I115" i="6" s="1"/>
  <c r="J115" i="6" s="1"/>
  <c r="J114" i="6"/>
  <c r="I114" i="6"/>
  <c r="G114" i="6"/>
  <c r="D114" i="6"/>
  <c r="D113" i="6"/>
  <c r="I113" i="6" s="1"/>
  <c r="J113" i="6" s="1"/>
  <c r="J112" i="6"/>
  <c r="I112" i="6"/>
  <c r="G112" i="6"/>
  <c r="D112" i="6"/>
  <c r="I111" i="6"/>
  <c r="J111" i="6" s="1"/>
  <c r="G111" i="6"/>
  <c r="D111" i="6"/>
  <c r="G110" i="6"/>
  <c r="D110" i="6"/>
  <c r="I110" i="6" s="1"/>
  <c r="J110" i="6" s="1"/>
  <c r="H105" i="6"/>
  <c r="I17" i="7" s="1"/>
  <c r="E105" i="6"/>
  <c r="F17" i="7" s="1"/>
  <c r="B105" i="6"/>
  <c r="A87" i="6" s="1"/>
  <c r="D92" i="6" s="1"/>
  <c r="F104" i="6"/>
  <c r="F42" i="27" s="1"/>
  <c r="C104" i="6"/>
  <c r="A104" i="6"/>
  <c r="A42" i="27" s="1"/>
  <c r="J103" i="6"/>
  <c r="J41" i="27" s="1"/>
  <c r="I103" i="6"/>
  <c r="I41" i="27" s="1"/>
  <c r="G103" i="6"/>
  <c r="G41" i="27" s="1"/>
  <c r="F103" i="6"/>
  <c r="F41" i="27" s="1"/>
  <c r="C103" i="6"/>
  <c r="D103" i="6" s="1"/>
  <c r="D41" i="27" s="1"/>
  <c r="A103" i="6"/>
  <c r="A41" i="27" s="1"/>
  <c r="J102" i="6"/>
  <c r="J40" i="27" s="1"/>
  <c r="I102" i="6"/>
  <c r="I40" i="27" s="1"/>
  <c r="G102" i="6"/>
  <c r="G40" i="27" s="1"/>
  <c r="F102" i="6"/>
  <c r="F40" i="27" s="1"/>
  <c r="C102" i="6"/>
  <c r="D102" i="6" s="1"/>
  <c r="D40" i="27" s="1"/>
  <c r="A102" i="6"/>
  <c r="A40" i="27" s="1"/>
  <c r="F101" i="6"/>
  <c r="G101" i="6" s="1"/>
  <c r="G39" i="27" s="1"/>
  <c r="C101" i="6"/>
  <c r="C39" i="27" s="1"/>
  <c r="A101" i="6"/>
  <c r="A39" i="27" s="1"/>
  <c r="B100" i="6"/>
  <c r="J15" i="20" s="1"/>
  <c r="G99" i="6"/>
  <c r="G37" i="27" s="1"/>
  <c r="G98" i="6"/>
  <c r="G36" i="27" s="1"/>
  <c r="I97" i="6"/>
  <c r="I35" i="27" s="1"/>
  <c r="G97" i="6"/>
  <c r="G35" i="27" s="1"/>
  <c r="D97" i="6"/>
  <c r="D35" i="27" s="1"/>
  <c r="I96" i="6"/>
  <c r="I34" i="27" s="1"/>
  <c r="G96" i="6"/>
  <c r="G34" i="27" s="1"/>
  <c r="D96" i="6"/>
  <c r="D34" i="27" s="1"/>
  <c r="G95" i="6"/>
  <c r="G33" i="27" s="1"/>
  <c r="J94" i="6"/>
  <c r="J32" i="27" s="1"/>
  <c r="I94" i="6"/>
  <c r="I32" i="27" s="1"/>
  <c r="G94" i="6"/>
  <c r="G32" i="27" s="1"/>
  <c r="D94" i="6"/>
  <c r="D32" i="27" s="1"/>
  <c r="J93" i="6"/>
  <c r="J31" i="27" s="1"/>
  <c r="I93" i="6"/>
  <c r="I31" i="27" s="1"/>
  <c r="G93" i="6"/>
  <c r="G31" i="27" s="1"/>
  <c r="D93" i="6"/>
  <c r="D31" i="27" s="1"/>
  <c r="G92" i="6"/>
  <c r="G30" i="27" s="1"/>
  <c r="J91" i="6"/>
  <c r="J29" i="27" s="1"/>
  <c r="I91" i="6"/>
  <c r="I29" i="27" s="1"/>
  <c r="G91" i="6"/>
  <c r="G29" i="27" s="1"/>
  <c r="D91" i="6"/>
  <c r="D29" i="27" s="1"/>
  <c r="G90" i="6"/>
  <c r="G28" i="27" s="1"/>
  <c r="G89" i="6"/>
  <c r="G27" i="27" s="1"/>
  <c r="H84" i="6"/>
  <c r="E84" i="6"/>
  <c r="B84" i="6"/>
  <c r="A66" i="6" s="1"/>
  <c r="D76" i="6" s="1"/>
  <c r="I76" i="6" s="1"/>
  <c r="J76" i="6" s="1"/>
  <c r="M76" i="6" s="1"/>
  <c r="J83" i="6"/>
  <c r="I83" i="6"/>
  <c r="G83" i="6"/>
  <c r="D83" i="6"/>
  <c r="G82" i="6"/>
  <c r="F82" i="6"/>
  <c r="C82" i="6"/>
  <c r="A82" i="6"/>
  <c r="J81" i="6"/>
  <c r="M81" i="6" s="1"/>
  <c r="I81" i="6"/>
  <c r="G81" i="6"/>
  <c r="D81" i="6"/>
  <c r="A81" i="6"/>
  <c r="G80" i="6"/>
  <c r="C343" i="6"/>
  <c r="B80" i="6"/>
  <c r="H16" i="20" s="1"/>
  <c r="I79" i="6"/>
  <c r="J79" i="6" s="1"/>
  <c r="G79" i="6"/>
  <c r="D79" i="6"/>
  <c r="I78" i="6"/>
  <c r="J78" i="6" s="1"/>
  <c r="G78" i="6"/>
  <c r="D78" i="6"/>
  <c r="G77" i="6"/>
  <c r="D77" i="6"/>
  <c r="I77" i="6" s="1"/>
  <c r="J77" i="6" s="1"/>
  <c r="G76" i="6"/>
  <c r="J75" i="6"/>
  <c r="G75" i="6"/>
  <c r="D75" i="6"/>
  <c r="J74" i="6"/>
  <c r="I74" i="6"/>
  <c r="G74" i="6"/>
  <c r="D74" i="6"/>
  <c r="I73" i="6"/>
  <c r="J73" i="6" s="1"/>
  <c r="G73" i="6"/>
  <c r="D73" i="6"/>
  <c r="G72" i="6"/>
  <c r="G71" i="6"/>
  <c r="D71" i="6"/>
  <c r="I71" i="6" s="1"/>
  <c r="J71" i="6" s="1"/>
  <c r="G70" i="6"/>
  <c r="I69" i="6"/>
  <c r="J69" i="6" s="1"/>
  <c r="G69" i="6"/>
  <c r="D69" i="6"/>
  <c r="G68" i="6"/>
  <c r="H63" i="6"/>
  <c r="I52" i="18" s="1"/>
  <c r="F63" i="6"/>
  <c r="G52" i="18" s="1"/>
  <c r="E63" i="6"/>
  <c r="F52" i="18" s="1"/>
  <c r="B63" i="6"/>
  <c r="A45" i="6" s="1"/>
  <c r="D57" i="6" s="1"/>
  <c r="I57" i="6" s="1"/>
  <c r="J57" i="6" s="1"/>
  <c r="J62" i="6"/>
  <c r="I62" i="6"/>
  <c r="G62" i="6"/>
  <c r="J61" i="6"/>
  <c r="I61" i="6"/>
  <c r="G61" i="6"/>
  <c r="J60" i="6"/>
  <c r="I60" i="6"/>
  <c r="G60" i="6"/>
  <c r="D60" i="6"/>
  <c r="B60" i="6"/>
  <c r="F17" i="20" s="1"/>
  <c r="J59" i="6"/>
  <c r="I59" i="6"/>
  <c r="G59" i="6"/>
  <c r="D59" i="6"/>
  <c r="J58" i="6"/>
  <c r="I58" i="6"/>
  <c r="G58" i="6"/>
  <c r="D58" i="6"/>
  <c r="G57" i="6"/>
  <c r="J56" i="6"/>
  <c r="I56" i="6"/>
  <c r="G56" i="6"/>
  <c r="D56" i="6"/>
  <c r="J55" i="6"/>
  <c r="I55" i="6"/>
  <c r="G55" i="6"/>
  <c r="D55" i="6"/>
  <c r="J54" i="6"/>
  <c r="I54" i="6"/>
  <c r="G54" i="6"/>
  <c r="D54" i="6"/>
  <c r="G53" i="6"/>
  <c r="D53" i="6"/>
  <c r="I53" i="6" s="1"/>
  <c r="J53" i="6" s="1"/>
  <c r="J52" i="6"/>
  <c r="I52" i="6"/>
  <c r="G52" i="6"/>
  <c r="D52" i="6"/>
  <c r="G51" i="6"/>
  <c r="J50" i="6"/>
  <c r="I50" i="6"/>
  <c r="G50" i="6"/>
  <c r="D50" i="6"/>
  <c r="I49" i="6"/>
  <c r="J49" i="6" s="1"/>
  <c r="G49" i="6"/>
  <c r="D49" i="6"/>
  <c r="J48" i="6"/>
  <c r="I48" i="6"/>
  <c r="G48" i="6"/>
  <c r="D48" i="6"/>
  <c r="G47" i="6"/>
  <c r="D47" i="6"/>
  <c r="I47" i="6" s="1"/>
  <c r="J47" i="6" s="1"/>
  <c r="I49" i="18"/>
  <c r="F49" i="18"/>
  <c r="B42" i="6"/>
  <c r="A24" i="6" s="1"/>
  <c r="G41" i="6"/>
  <c r="D41" i="6"/>
  <c r="G40" i="6"/>
  <c r="D49" i="18"/>
  <c r="B40" i="6"/>
  <c r="D18" i="20" s="1"/>
  <c r="A341" i="6"/>
  <c r="A26" i="43" s="1"/>
  <c r="J39" i="6"/>
  <c r="I39" i="6"/>
  <c r="G39" i="6"/>
  <c r="D39" i="6"/>
  <c r="J38" i="6"/>
  <c r="I38" i="6"/>
  <c r="G38" i="6"/>
  <c r="D38" i="6"/>
  <c r="J37" i="6"/>
  <c r="I37" i="6"/>
  <c r="G37" i="6"/>
  <c r="D37" i="6"/>
  <c r="J36" i="6"/>
  <c r="I36" i="6"/>
  <c r="G36" i="6"/>
  <c r="D36" i="6"/>
  <c r="J35" i="6"/>
  <c r="I35" i="6"/>
  <c r="G35" i="6"/>
  <c r="D35" i="6"/>
  <c r="J34" i="6"/>
  <c r="I34" i="6"/>
  <c r="G34" i="6"/>
  <c r="D34" i="6"/>
  <c r="J33" i="6"/>
  <c r="I33" i="6"/>
  <c r="G33" i="6"/>
  <c r="D33" i="6"/>
  <c r="J32" i="6"/>
  <c r="I32" i="6"/>
  <c r="G32" i="6"/>
  <c r="D32" i="6"/>
  <c r="J31" i="6"/>
  <c r="I31" i="6"/>
  <c r="G31" i="6"/>
  <c r="D31" i="6"/>
  <c r="J30" i="6"/>
  <c r="I30" i="6"/>
  <c r="G30" i="6"/>
  <c r="D30" i="6"/>
  <c r="J29" i="6"/>
  <c r="I29" i="6"/>
  <c r="G29" i="6"/>
  <c r="D29" i="6"/>
  <c r="J28" i="6"/>
  <c r="I28" i="6"/>
  <c r="G28" i="6"/>
  <c r="D28" i="6"/>
  <c r="J27" i="6"/>
  <c r="I27" i="6"/>
  <c r="G27" i="6"/>
  <c r="D27" i="6"/>
  <c r="J26" i="6"/>
  <c r="I26" i="6"/>
  <c r="G26" i="6"/>
  <c r="D26" i="6"/>
  <c r="H21" i="6"/>
  <c r="I4" i="7" s="1"/>
  <c r="C21" i="6"/>
  <c r="D4" i="7" s="1"/>
  <c r="B21" i="6"/>
  <c r="A3" i="6" s="1"/>
  <c r="D18" i="6" s="1"/>
  <c r="I18" i="6" s="1"/>
  <c r="J18" i="6" s="1"/>
  <c r="J20" i="6"/>
  <c r="I20" i="6"/>
  <c r="G20" i="6"/>
  <c r="D20" i="6"/>
  <c r="B20" i="6"/>
  <c r="J19" i="6"/>
  <c r="I19" i="6"/>
  <c r="G19" i="6"/>
  <c r="D19" i="6"/>
  <c r="G18" i="6"/>
  <c r="J17" i="6"/>
  <c r="K17" i="6" s="1"/>
  <c r="I17" i="6"/>
  <c r="G17" i="6"/>
  <c r="D17" i="6"/>
  <c r="I16" i="6"/>
  <c r="J16" i="6" s="1"/>
  <c r="G16" i="6"/>
  <c r="D16" i="6"/>
  <c r="G15" i="6"/>
  <c r="J14" i="6"/>
  <c r="I14" i="6"/>
  <c r="G14" i="6"/>
  <c r="D14" i="6"/>
  <c r="I13" i="6"/>
  <c r="J13" i="6" s="1"/>
  <c r="G13" i="6"/>
  <c r="D13" i="6"/>
  <c r="G12" i="6"/>
  <c r="G11" i="6"/>
  <c r="D11" i="6"/>
  <c r="I11" i="6" s="1"/>
  <c r="J11" i="6" s="1"/>
  <c r="G10" i="6"/>
  <c r="I10" i="6"/>
  <c r="J10" i="6" s="1"/>
  <c r="G9" i="6"/>
  <c r="G8" i="6"/>
  <c r="I7" i="6"/>
  <c r="J7" i="6" s="1"/>
  <c r="L7" i="6" s="1"/>
  <c r="G7" i="6"/>
  <c r="D7" i="6"/>
  <c r="G6" i="6"/>
  <c r="D6" i="6"/>
  <c r="I6" i="6" s="1"/>
  <c r="J6" i="6" s="1"/>
  <c r="I5" i="6"/>
  <c r="J5" i="6" s="1"/>
  <c r="M5" i="6" s="1"/>
  <c r="G5" i="6"/>
  <c r="D5" i="6"/>
  <c r="D341" i="4"/>
  <c r="D342" i="4"/>
  <c r="D348" i="4"/>
  <c r="D352" i="4"/>
  <c r="D16" i="43" s="1"/>
  <c r="D353" i="4"/>
  <c r="D355" i="4"/>
  <c r="F340" i="4"/>
  <c r="C340" i="4"/>
  <c r="A340" i="4"/>
  <c r="A4" i="43" s="1"/>
  <c r="B18" i="5"/>
  <c r="B210" i="4"/>
  <c r="A192" i="4" s="1"/>
  <c r="H210" i="4"/>
  <c r="I5" i="5" s="1"/>
  <c r="E210" i="4"/>
  <c r="F5" i="5" s="1"/>
  <c r="B320" i="4"/>
  <c r="B60" i="19" s="1"/>
  <c r="B300" i="4"/>
  <c r="J43" i="19" s="1"/>
  <c r="B280" i="4"/>
  <c r="H44" i="19" s="1"/>
  <c r="B8" i="34"/>
  <c r="B240" i="4"/>
  <c r="D46" i="19" s="1"/>
  <c r="B220" i="4"/>
  <c r="B47" i="19" s="1"/>
  <c r="B200" i="4"/>
  <c r="B11" i="38" s="1"/>
  <c r="B180" i="4"/>
  <c r="H30" i="19" s="1"/>
  <c r="B160" i="4"/>
  <c r="B13" i="37" s="1"/>
  <c r="B140" i="4"/>
  <c r="D32" i="19" s="1"/>
  <c r="B120" i="4"/>
  <c r="B33" i="19" s="1"/>
  <c r="B100" i="4"/>
  <c r="J15" i="19" s="1"/>
  <c r="B80" i="4"/>
  <c r="B60" i="4"/>
  <c r="F17" i="19" s="1"/>
  <c r="B40" i="4"/>
  <c r="D18" i="19" s="1"/>
  <c r="B20" i="4"/>
  <c r="B339" i="4"/>
  <c r="B356" i="4"/>
  <c r="B67" i="3"/>
  <c r="M20" i="3"/>
  <c r="J20" i="3"/>
  <c r="G20" i="3"/>
  <c r="C6" i="7" s="1"/>
  <c r="D20" i="3"/>
  <c r="D327" i="10" l="1"/>
  <c r="I327" i="10" s="1"/>
  <c r="J327" i="10" s="1"/>
  <c r="L327" i="10" s="1"/>
  <c r="D293" i="10"/>
  <c r="I293" i="10" s="1"/>
  <c r="J293" i="10" s="1"/>
  <c r="D272" i="10"/>
  <c r="M236" i="10"/>
  <c r="K236" i="10"/>
  <c r="L236" i="10"/>
  <c r="K327" i="10"/>
  <c r="M139" i="10"/>
  <c r="M314" i="8"/>
  <c r="L314" i="8"/>
  <c r="M278" i="8"/>
  <c r="K314" i="8"/>
  <c r="L278" i="8"/>
  <c r="K278" i="8"/>
  <c r="K308" i="8"/>
  <c r="M308" i="8"/>
  <c r="L308" i="8"/>
  <c r="M158" i="8"/>
  <c r="K158" i="8"/>
  <c r="L158" i="8"/>
  <c r="K332" i="8"/>
  <c r="L332" i="8"/>
  <c r="K239" i="8"/>
  <c r="M239" i="8"/>
  <c r="M205" i="8"/>
  <c r="L205" i="8"/>
  <c r="K205" i="8"/>
  <c r="L93" i="8"/>
  <c r="L51" i="27" s="1"/>
  <c r="M93" i="8"/>
  <c r="M51" i="27" s="1"/>
  <c r="K93" i="8"/>
  <c r="K51" i="27" s="1"/>
  <c r="J101" i="8"/>
  <c r="M8" i="8"/>
  <c r="K8" i="8"/>
  <c r="K201" i="8"/>
  <c r="M201" i="8"/>
  <c r="L201" i="8"/>
  <c r="L13" i="8"/>
  <c r="M13" i="8"/>
  <c r="K13" i="8"/>
  <c r="M292" i="8"/>
  <c r="L292" i="8"/>
  <c r="K292" i="8"/>
  <c r="L237" i="8"/>
  <c r="M237" i="8"/>
  <c r="K237" i="8"/>
  <c r="K272" i="8"/>
  <c r="M236" i="8"/>
  <c r="K236" i="8"/>
  <c r="L236" i="8"/>
  <c r="K313" i="8"/>
  <c r="L313" i="8"/>
  <c r="M313" i="8"/>
  <c r="M258" i="8"/>
  <c r="K258" i="8"/>
  <c r="L258" i="8"/>
  <c r="M330" i="8"/>
  <c r="K199" i="8"/>
  <c r="L199" i="8"/>
  <c r="M199" i="8"/>
  <c r="L187" i="8"/>
  <c r="K187" i="8"/>
  <c r="M187" i="8"/>
  <c r="L132" i="8"/>
  <c r="M132" i="8"/>
  <c r="K132" i="8"/>
  <c r="K167" i="8"/>
  <c r="L167" i="8"/>
  <c r="M167" i="8"/>
  <c r="K131" i="8"/>
  <c r="L131" i="8"/>
  <c r="M131" i="8"/>
  <c r="M285" i="8"/>
  <c r="L285" i="8"/>
  <c r="K285" i="8"/>
  <c r="L97" i="8"/>
  <c r="L55" i="27" s="1"/>
  <c r="M97" i="8"/>
  <c r="M55" i="27" s="1"/>
  <c r="K97" i="8"/>
  <c r="K55" i="27" s="1"/>
  <c r="K301" i="8"/>
  <c r="M301" i="8"/>
  <c r="L301" i="8"/>
  <c r="M18" i="8"/>
  <c r="K18" i="8"/>
  <c r="L18" i="8"/>
  <c r="K161" i="8"/>
  <c r="L161" i="8"/>
  <c r="L11" i="8"/>
  <c r="M11" i="8"/>
  <c r="K11" i="8"/>
  <c r="J355" i="8"/>
  <c r="M179" i="8"/>
  <c r="K329" i="8"/>
  <c r="L329" i="8"/>
  <c r="K179" i="8"/>
  <c r="K189" i="8" s="1"/>
  <c r="L179" i="8"/>
  <c r="K309" i="8"/>
  <c r="L309" i="8"/>
  <c r="L178" i="8"/>
  <c r="M178" i="8"/>
  <c r="M189" i="8" s="1"/>
  <c r="K178" i="8"/>
  <c r="K249" i="8"/>
  <c r="M249" i="8"/>
  <c r="L175" i="8"/>
  <c r="M175" i="8"/>
  <c r="K175" i="8"/>
  <c r="J347" i="8"/>
  <c r="K160" i="8" s="1"/>
  <c r="M208" i="8"/>
  <c r="K208" i="8"/>
  <c r="L208" i="8"/>
  <c r="L153" i="8"/>
  <c r="M153" i="8"/>
  <c r="K153" i="8"/>
  <c r="L307" i="8"/>
  <c r="K307" i="8"/>
  <c r="M307" i="8"/>
  <c r="M138" i="8"/>
  <c r="K138" i="8"/>
  <c r="L138" i="8"/>
  <c r="M325" i="8"/>
  <c r="L325" i="8"/>
  <c r="K325" i="8"/>
  <c r="J99" i="8"/>
  <c r="J57" i="27" s="1"/>
  <c r="L99" i="8"/>
  <c r="L57" i="27" s="1"/>
  <c r="K245" i="8"/>
  <c r="L245" i="8"/>
  <c r="J95" i="8"/>
  <c r="K95" i="8" s="1"/>
  <c r="K53" i="27" s="1"/>
  <c r="L95" i="8"/>
  <c r="L53" i="27" s="1"/>
  <c r="K145" i="8"/>
  <c r="M145" i="8"/>
  <c r="L145" i="8"/>
  <c r="J90" i="8"/>
  <c r="J48" i="27" s="1"/>
  <c r="K90" i="8"/>
  <c r="K48" i="27" s="1"/>
  <c r="K334" i="8"/>
  <c r="L334" i="8"/>
  <c r="M334" i="8"/>
  <c r="M279" i="8"/>
  <c r="K279" i="8"/>
  <c r="L279" i="8"/>
  <c r="M333" i="8"/>
  <c r="K333" i="8"/>
  <c r="L333" i="8"/>
  <c r="L259" i="8"/>
  <c r="M259" i="8"/>
  <c r="K259" i="8"/>
  <c r="L293" i="8"/>
  <c r="K293" i="8"/>
  <c r="K257" i="8"/>
  <c r="L257" i="8"/>
  <c r="K209" i="8"/>
  <c r="K173" i="8"/>
  <c r="L173" i="8"/>
  <c r="M247" i="8"/>
  <c r="L247" i="8"/>
  <c r="K247" i="8"/>
  <c r="K135" i="8"/>
  <c r="L135" i="8"/>
  <c r="M135" i="8"/>
  <c r="L204" i="8"/>
  <c r="M204" i="8"/>
  <c r="M73" i="8"/>
  <c r="K73" i="8"/>
  <c r="L73" i="8"/>
  <c r="K184" i="8"/>
  <c r="M184" i="8"/>
  <c r="L72" i="8"/>
  <c r="M72" i="8"/>
  <c r="K72" i="8"/>
  <c r="K241" i="8"/>
  <c r="L241" i="8"/>
  <c r="M241" i="8"/>
  <c r="K15" i="8"/>
  <c r="L15" i="8"/>
  <c r="M15" i="8"/>
  <c r="M141" i="8"/>
  <c r="L141" i="8"/>
  <c r="K141" i="8"/>
  <c r="M10" i="8"/>
  <c r="K10" i="8"/>
  <c r="L10" i="8"/>
  <c r="J354" i="8"/>
  <c r="K300" i="8" s="1"/>
  <c r="J343" i="8"/>
  <c r="K80" i="8" s="1"/>
  <c r="M300" i="8"/>
  <c r="L300" i="8"/>
  <c r="D290" i="8"/>
  <c r="I290" i="8" s="1"/>
  <c r="J290" i="8" s="1"/>
  <c r="D284" i="8"/>
  <c r="I284" i="8" s="1"/>
  <c r="J284" i="8" s="1"/>
  <c r="D287" i="8"/>
  <c r="I287" i="8" s="1"/>
  <c r="J287" i="8" s="1"/>
  <c r="L287" i="8" s="1"/>
  <c r="L165" i="8"/>
  <c r="M165" i="8"/>
  <c r="L312" i="8"/>
  <c r="M312" i="8"/>
  <c r="K312" i="8"/>
  <c r="L238" i="8"/>
  <c r="M238" i="8"/>
  <c r="K238" i="8"/>
  <c r="M270" i="8"/>
  <c r="L270" i="8"/>
  <c r="M196" i="8"/>
  <c r="K196" i="8"/>
  <c r="L196" i="8"/>
  <c r="D250" i="8"/>
  <c r="I250" i="8" s="1"/>
  <c r="J250" i="8" s="1"/>
  <c r="M250" i="8" s="1"/>
  <c r="L195" i="8"/>
  <c r="M195" i="8"/>
  <c r="M287" i="8"/>
  <c r="K287" i="8"/>
  <c r="M137" i="8"/>
  <c r="K137" i="8"/>
  <c r="L137" i="8"/>
  <c r="K165" i="8"/>
  <c r="J91" i="8"/>
  <c r="J49" i="27" s="1"/>
  <c r="L91" i="8"/>
  <c r="L49" i="27" s="1"/>
  <c r="M265" i="8"/>
  <c r="L265" i="8"/>
  <c r="K265" i="8"/>
  <c r="D265" i="8"/>
  <c r="L96" i="8"/>
  <c r="L54" i="27" s="1"/>
  <c r="M96" i="8"/>
  <c r="M54" i="27" s="1"/>
  <c r="K96" i="8"/>
  <c r="K54" i="27" s="1"/>
  <c r="K324" i="8"/>
  <c r="M79" i="8"/>
  <c r="L79" i="8"/>
  <c r="K79" i="8"/>
  <c r="L164" i="8"/>
  <c r="K164" i="8"/>
  <c r="M164" i="8"/>
  <c r="M71" i="8"/>
  <c r="K71" i="8"/>
  <c r="L71" i="8"/>
  <c r="K181" i="8"/>
  <c r="M181" i="8"/>
  <c r="L181" i="8"/>
  <c r="L12" i="8"/>
  <c r="M12" i="8"/>
  <c r="K12" i="8"/>
  <c r="K327" i="8"/>
  <c r="L327" i="8"/>
  <c r="M139" i="8"/>
  <c r="M207" i="8"/>
  <c r="L133" i="8"/>
  <c r="L207" i="8"/>
  <c r="K139" i="8"/>
  <c r="L139" i="8"/>
  <c r="G336" i="8"/>
  <c r="H5" i="9" s="1"/>
  <c r="M133" i="8"/>
  <c r="K133" i="8"/>
  <c r="M335" i="8"/>
  <c r="L335" i="8"/>
  <c r="K335" i="8"/>
  <c r="L299" i="8"/>
  <c r="K299" i="8"/>
  <c r="M299" i="8"/>
  <c r="M310" i="8"/>
  <c r="L310" i="8"/>
  <c r="K310" i="8"/>
  <c r="M198" i="8"/>
  <c r="K198" i="8"/>
  <c r="L198" i="8"/>
  <c r="L80" i="8"/>
  <c r="D267" i="8"/>
  <c r="I267" i="8" s="1"/>
  <c r="J267" i="8" s="1"/>
  <c r="M136" i="8" s="1"/>
  <c r="K290" i="8"/>
  <c r="D70" i="8"/>
  <c r="I70" i="8" s="1"/>
  <c r="J70" i="8" s="1"/>
  <c r="K144" i="8" s="1"/>
  <c r="D78" i="8"/>
  <c r="I78" i="8" s="1"/>
  <c r="J78" i="8" s="1"/>
  <c r="K304" i="8" s="1"/>
  <c r="M284" i="8"/>
  <c r="K7" i="8"/>
  <c r="L7" i="8"/>
  <c r="C20" i="11"/>
  <c r="C110" i="18"/>
  <c r="C15" i="9"/>
  <c r="C87" i="18"/>
  <c r="K292" i="6"/>
  <c r="M292" i="6"/>
  <c r="L292" i="6"/>
  <c r="L237" i="6"/>
  <c r="M237" i="6"/>
  <c r="K237" i="6"/>
  <c r="J344" i="6"/>
  <c r="L100" i="6" s="1"/>
  <c r="L38" i="27" s="1"/>
  <c r="L165" i="6"/>
  <c r="K91" i="6"/>
  <c r="K29" i="27" s="1"/>
  <c r="L91" i="6"/>
  <c r="L29" i="27" s="1"/>
  <c r="M91" i="6"/>
  <c r="M29" i="27" s="1"/>
  <c r="K351" i="6"/>
  <c r="K36" i="43" s="1"/>
  <c r="L351" i="6"/>
  <c r="L36" i="43" s="1"/>
  <c r="L328" i="6"/>
  <c r="K328" i="6"/>
  <c r="M328" i="6"/>
  <c r="L159" i="6"/>
  <c r="M159" i="6"/>
  <c r="K159" i="6"/>
  <c r="M166" i="6"/>
  <c r="K166" i="6"/>
  <c r="L166" i="6"/>
  <c r="L111" i="6"/>
  <c r="K111" i="6"/>
  <c r="M111" i="6"/>
  <c r="L125" i="8"/>
  <c r="M125" i="8"/>
  <c r="J89" i="8"/>
  <c r="J47" i="27" s="1"/>
  <c r="M144" i="8"/>
  <c r="M70" i="8"/>
  <c r="L70" i="8"/>
  <c r="K70" i="8"/>
  <c r="J333" i="6"/>
  <c r="L259" i="6"/>
  <c r="M259" i="6"/>
  <c r="J353" i="6"/>
  <c r="M309" i="6"/>
  <c r="K178" i="6"/>
  <c r="L178" i="6"/>
  <c r="K175" i="6"/>
  <c r="K249" i="6"/>
  <c r="L175" i="6"/>
  <c r="M175" i="6"/>
  <c r="J346" i="6"/>
  <c r="K140" i="6"/>
  <c r="L140" i="6"/>
  <c r="M140" i="6"/>
  <c r="L205" i="6"/>
  <c r="L40" i="38" s="1"/>
  <c r="M205" i="6"/>
  <c r="M40" i="38" s="1"/>
  <c r="K93" i="6"/>
  <c r="K31" i="27" s="1"/>
  <c r="L93" i="6"/>
  <c r="L31" i="27" s="1"/>
  <c r="M93" i="6"/>
  <c r="M31" i="27" s="1"/>
  <c r="M281" i="6"/>
  <c r="L17" i="6"/>
  <c r="M17" i="6"/>
  <c r="M308" i="6"/>
  <c r="L308" i="6"/>
  <c r="K308" i="6"/>
  <c r="K158" i="6"/>
  <c r="L158" i="6"/>
  <c r="M158" i="6"/>
  <c r="M208" i="6"/>
  <c r="M43" i="38" s="1"/>
  <c r="L208" i="6"/>
  <c r="L43" i="38" s="1"/>
  <c r="K208" i="6"/>
  <c r="K43" i="38" s="1"/>
  <c r="L153" i="6"/>
  <c r="M153" i="6"/>
  <c r="K153" i="6"/>
  <c r="K77" i="8"/>
  <c r="K284" i="8"/>
  <c r="L284" i="8"/>
  <c r="L77" i="8"/>
  <c r="M77" i="8"/>
  <c r="L81" i="6"/>
  <c r="M7" i="6"/>
  <c r="K7" i="6"/>
  <c r="J354" i="6"/>
  <c r="J347" i="6"/>
  <c r="M160" i="6" s="1"/>
  <c r="L188" i="6"/>
  <c r="K188" i="6"/>
  <c r="M188" i="6"/>
  <c r="K152" i="6"/>
  <c r="L152" i="6"/>
  <c r="M152" i="6"/>
  <c r="K307" i="6"/>
  <c r="L307" i="6"/>
  <c r="L138" i="6"/>
  <c r="M138" i="6"/>
  <c r="L124" i="6"/>
  <c r="K124" i="6"/>
  <c r="M124" i="6"/>
  <c r="M69" i="6"/>
  <c r="K69" i="6"/>
  <c r="L69" i="6"/>
  <c r="L201" i="6"/>
  <c r="L36" i="38" s="1"/>
  <c r="M201" i="6"/>
  <c r="M36" i="38" s="1"/>
  <c r="K201" i="6"/>
  <c r="K36" i="38" s="1"/>
  <c r="L13" i="6"/>
  <c r="M13" i="6"/>
  <c r="K13" i="6"/>
  <c r="K120" i="6"/>
  <c r="M345" i="6"/>
  <c r="M30" i="43" s="1"/>
  <c r="K345" i="6"/>
  <c r="K30" i="43" s="1"/>
  <c r="J207" i="6"/>
  <c r="M133" i="6"/>
  <c r="K133" i="6"/>
  <c r="L133" i="6"/>
  <c r="L120" i="6"/>
  <c r="M120" i="6"/>
  <c r="K285" i="6"/>
  <c r="L285" i="6"/>
  <c r="J97" i="6"/>
  <c r="J35" i="27" s="1"/>
  <c r="M97" i="6"/>
  <c r="M35" i="27" s="1"/>
  <c r="M324" i="6"/>
  <c r="L79" i="6"/>
  <c r="K324" i="6"/>
  <c r="M204" i="6"/>
  <c r="M39" i="38" s="1"/>
  <c r="L204" i="6"/>
  <c r="L39" i="38" s="1"/>
  <c r="M73" i="6"/>
  <c r="K204" i="6"/>
  <c r="K39" i="38" s="1"/>
  <c r="M79" i="6"/>
  <c r="K79" i="6"/>
  <c r="K73" i="6"/>
  <c r="L73" i="6"/>
  <c r="M321" i="6"/>
  <c r="K321" i="6"/>
  <c r="L321" i="6"/>
  <c r="M19" i="6"/>
  <c r="K19" i="6"/>
  <c r="L19" i="6"/>
  <c r="M197" i="8"/>
  <c r="L290" i="8"/>
  <c r="M290" i="8"/>
  <c r="K197" i="8"/>
  <c r="L197" i="8"/>
  <c r="K335" i="6"/>
  <c r="M335" i="6"/>
  <c r="L335" i="6"/>
  <c r="M299" i="6"/>
  <c r="K299" i="6"/>
  <c r="L299" i="6"/>
  <c r="K260" i="6"/>
  <c r="K352" i="6"/>
  <c r="K37" i="43" s="1"/>
  <c r="L352" i="6"/>
  <c r="L37" i="43" s="1"/>
  <c r="L260" i="6"/>
  <c r="M260" i="6"/>
  <c r="M329" i="6"/>
  <c r="L329" i="6"/>
  <c r="K329" i="6"/>
  <c r="M179" i="6"/>
  <c r="K179" i="6"/>
  <c r="L179" i="6"/>
  <c r="L186" i="6"/>
  <c r="M186" i="6"/>
  <c r="K186" i="6"/>
  <c r="M112" i="6"/>
  <c r="L112" i="6"/>
  <c r="K112" i="6"/>
  <c r="K265" i="6"/>
  <c r="L265" i="6"/>
  <c r="J96" i="6"/>
  <c r="M96" i="6" s="1"/>
  <c r="M34" i="27" s="1"/>
  <c r="L244" i="6"/>
  <c r="M244" i="6"/>
  <c r="M75" i="6"/>
  <c r="K75" i="6"/>
  <c r="L75" i="6"/>
  <c r="I56" i="18"/>
  <c r="I5" i="7"/>
  <c r="F56" i="18"/>
  <c r="F5" i="7"/>
  <c r="M310" i="6"/>
  <c r="L310" i="6"/>
  <c r="K310" i="6"/>
  <c r="L198" i="6"/>
  <c r="L33" i="38" s="1"/>
  <c r="M198" i="6"/>
  <c r="M33" i="38" s="1"/>
  <c r="K198" i="6"/>
  <c r="K33" i="38" s="1"/>
  <c r="I59" i="18"/>
  <c r="I15" i="7"/>
  <c r="K247" i="6"/>
  <c r="M247" i="6"/>
  <c r="L247" i="6"/>
  <c r="F59" i="18"/>
  <c r="F15" i="7"/>
  <c r="M135" i="6"/>
  <c r="K135" i="6"/>
  <c r="L135" i="6"/>
  <c r="L306" i="6"/>
  <c r="M118" i="6"/>
  <c r="M306" i="6"/>
  <c r="K118" i="6"/>
  <c r="L118" i="6"/>
  <c r="I53" i="18"/>
  <c r="I14" i="7"/>
  <c r="F53" i="18"/>
  <c r="F14" i="7"/>
  <c r="M264" i="6"/>
  <c r="K76" i="6"/>
  <c r="L76" i="6"/>
  <c r="J340" i="6"/>
  <c r="M20" i="6" s="1"/>
  <c r="K20" i="6"/>
  <c r="L20" i="6"/>
  <c r="M269" i="4"/>
  <c r="L269" i="4"/>
  <c r="K269" i="4"/>
  <c r="D273" i="4"/>
  <c r="I257" i="4"/>
  <c r="L268" i="4"/>
  <c r="M268" i="4"/>
  <c r="K268" i="4"/>
  <c r="L259" i="4"/>
  <c r="M259" i="4"/>
  <c r="K259" i="4"/>
  <c r="K267" i="4"/>
  <c r="L267" i="4"/>
  <c r="M267" i="4"/>
  <c r="K264" i="4"/>
  <c r="L264" i="4"/>
  <c r="M264" i="4"/>
  <c r="M304" i="6"/>
  <c r="L304" i="6"/>
  <c r="K304" i="6"/>
  <c r="I50" i="18"/>
  <c r="I12" i="7"/>
  <c r="M78" i="6"/>
  <c r="K78" i="6"/>
  <c r="F50" i="18"/>
  <c r="F12" i="7"/>
  <c r="L78" i="6"/>
  <c r="I61" i="18"/>
  <c r="I11" i="7"/>
  <c r="K290" i="6"/>
  <c r="M290" i="6"/>
  <c r="L290" i="6"/>
  <c r="F61" i="18"/>
  <c r="F11" i="7"/>
  <c r="J197" i="6"/>
  <c r="J32" i="38" s="1"/>
  <c r="K197" i="6"/>
  <c r="K32" i="38" s="1"/>
  <c r="I57" i="18"/>
  <c r="I10" i="7"/>
  <c r="F57" i="18"/>
  <c r="F10" i="7"/>
  <c r="I55" i="18"/>
  <c r="I16" i="7"/>
  <c r="F55" i="18"/>
  <c r="F16" i="7"/>
  <c r="H21" i="27"/>
  <c r="I10" i="5"/>
  <c r="I336" i="8"/>
  <c r="J5" i="9" s="1"/>
  <c r="I116" i="6"/>
  <c r="J116" i="6" s="1"/>
  <c r="D33" i="28"/>
  <c r="I123" i="6"/>
  <c r="J123" i="6" s="1"/>
  <c r="D40" i="28"/>
  <c r="I121" i="6"/>
  <c r="J121" i="6" s="1"/>
  <c r="K121" i="6" s="1"/>
  <c r="D38" i="28"/>
  <c r="I117" i="6"/>
  <c r="J117" i="6" s="1"/>
  <c r="D34" i="28"/>
  <c r="G203" i="6"/>
  <c r="G38" i="38" s="1"/>
  <c r="D354" i="4"/>
  <c r="D18" i="43" s="1"/>
  <c r="C18" i="43"/>
  <c r="E74" i="19"/>
  <c r="I300" i="4"/>
  <c r="I6" i="36" s="1"/>
  <c r="G354" i="4"/>
  <c r="G18" i="43" s="1"/>
  <c r="F18" i="43"/>
  <c r="C16" i="43"/>
  <c r="E72" i="19"/>
  <c r="G352" i="4"/>
  <c r="G16" i="43" s="1"/>
  <c r="F16" i="43"/>
  <c r="C10" i="43"/>
  <c r="E66" i="19"/>
  <c r="G346" i="4"/>
  <c r="G10" i="43" s="1"/>
  <c r="F10" i="43"/>
  <c r="C8" i="43"/>
  <c r="E64" i="19"/>
  <c r="G344" i="4"/>
  <c r="G8" i="43" s="1"/>
  <c r="F8" i="43"/>
  <c r="E63" i="19"/>
  <c r="C7" i="43"/>
  <c r="G343" i="4"/>
  <c r="G7" i="43" s="1"/>
  <c r="F7" i="43"/>
  <c r="E60" i="19"/>
  <c r="C4" i="43"/>
  <c r="G340" i="4"/>
  <c r="G4" i="43" s="1"/>
  <c r="F4" i="43"/>
  <c r="D30" i="38"/>
  <c r="I195" i="6"/>
  <c r="I278" i="6"/>
  <c r="J278" i="6" s="1"/>
  <c r="D279" i="6"/>
  <c r="I279" i="6" s="1"/>
  <c r="J279" i="6" s="1"/>
  <c r="D157" i="6"/>
  <c r="I157" i="6" s="1"/>
  <c r="J157" i="6" s="1"/>
  <c r="D155" i="6"/>
  <c r="I155" i="6" s="1"/>
  <c r="J155" i="6" s="1"/>
  <c r="D156" i="6"/>
  <c r="I156" i="6" s="1"/>
  <c r="J156" i="6" s="1"/>
  <c r="M268" i="6" s="1"/>
  <c r="K267" i="6"/>
  <c r="D30" i="27"/>
  <c r="I92" i="6"/>
  <c r="J334" i="6"/>
  <c r="M334" i="6" s="1"/>
  <c r="J67" i="18"/>
  <c r="D238" i="6"/>
  <c r="I238" i="6" s="1"/>
  <c r="J238" i="6" s="1"/>
  <c r="I239" i="6"/>
  <c r="J239" i="6" s="1"/>
  <c r="K239" i="6" s="1"/>
  <c r="D236" i="6"/>
  <c r="I236" i="6" s="1"/>
  <c r="J236" i="6" s="1"/>
  <c r="L236" i="6" s="1"/>
  <c r="M269" i="6"/>
  <c r="K269" i="6"/>
  <c r="G348" i="6"/>
  <c r="G33" i="43" s="1"/>
  <c r="F33" i="43"/>
  <c r="B38" i="27"/>
  <c r="D70" i="6"/>
  <c r="I70" i="6" s="1"/>
  <c r="J70" i="6" s="1"/>
  <c r="M144" i="6" s="1"/>
  <c r="M141" i="6"/>
  <c r="D184" i="6"/>
  <c r="I184" i="6" s="1"/>
  <c r="J184" i="6" s="1"/>
  <c r="K184" i="6" s="1"/>
  <c r="G209" i="6"/>
  <c r="G44" i="38" s="1"/>
  <c r="D340" i="6"/>
  <c r="D25" i="43" s="1"/>
  <c r="C25" i="43"/>
  <c r="D51" i="6"/>
  <c r="I51" i="6" s="1"/>
  <c r="J51" i="6" s="1"/>
  <c r="M163" i="6" s="1"/>
  <c r="D90" i="6"/>
  <c r="D95" i="6"/>
  <c r="D286" i="6"/>
  <c r="I286" i="6" s="1"/>
  <c r="J286" i="6" s="1"/>
  <c r="L286" i="6" s="1"/>
  <c r="D314" i="6"/>
  <c r="I314" i="6" s="1"/>
  <c r="J314" i="6" s="1"/>
  <c r="K314" i="6" s="1"/>
  <c r="I355" i="6"/>
  <c r="D40" i="43"/>
  <c r="D200" i="6"/>
  <c r="D164" i="6"/>
  <c r="I164" i="6" s="1"/>
  <c r="J164" i="6" s="1"/>
  <c r="M164" i="6" s="1"/>
  <c r="D199" i="6"/>
  <c r="D68" i="6"/>
  <c r="I68" i="6" s="1"/>
  <c r="J68" i="6" s="1"/>
  <c r="D208" i="6"/>
  <c r="D43" i="38" s="1"/>
  <c r="D325" i="6"/>
  <c r="I325" i="6" s="1"/>
  <c r="J325" i="6" s="1"/>
  <c r="D349" i="6"/>
  <c r="F63" i="18"/>
  <c r="E41" i="43"/>
  <c r="G349" i="6"/>
  <c r="G34" i="43" s="1"/>
  <c r="H41" i="43"/>
  <c r="I63" i="18"/>
  <c r="D346" i="6"/>
  <c r="D31" i="43" s="1"/>
  <c r="C31" i="43"/>
  <c r="J28" i="20"/>
  <c r="C41" i="27"/>
  <c r="D205" i="6"/>
  <c r="D40" i="38" s="1"/>
  <c r="C40" i="38"/>
  <c r="D248" i="6"/>
  <c r="I248" i="6" s="1"/>
  <c r="J248" i="6" s="1"/>
  <c r="L155" i="6" s="1"/>
  <c r="D353" i="6"/>
  <c r="D38" i="43" s="1"/>
  <c r="F65" i="18"/>
  <c r="F39" i="27"/>
  <c r="D161" i="6"/>
  <c r="I161" i="6" s="1"/>
  <c r="J161" i="6" s="1"/>
  <c r="L161" i="6" s="1"/>
  <c r="D250" i="6"/>
  <c r="I250" i="6" s="1"/>
  <c r="J250" i="6" s="1"/>
  <c r="M250" i="6" s="1"/>
  <c r="D289" i="6"/>
  <c r="I289" i="6" s="1"/>
  <c r="J289" i="6" s="1"/>
  <c r="M289" i="6" s="1"/>
  <c r="D348" i="6"/>
  <c r="C33" i="43"/>
  <c r="G355" i="6"/>
  <c r="G40" i="43" s="1"/>
  <c r="F40" i="43"/>
  <c r="C40" i="27"/>
  <c r="D99" i="6"/>
  <c r="D104" i="6"/>
  <c r="D207" i="6"/>
  <c r="D42" i="38" s="1"/>
  <c r="C42" i="38"/>
  <c r="D287" i="6"/>
  <c r="I287" i="6" s="1"/>
  <c r="J287" i="6" s="1"/>
  <c r="M287" i="6" s="1"/>
  <c r="D284" i="6"/>
  <c r="I284" i="6" s="1"/>
  <c r="J284" i="6" s="1"/>
  <c r="M284" i="6" s="1"/>
  <c r="D343" i="6"/>
  <c r="C28" i="43"/>
  <c r="D146" i="6"/>
  <c r="I146" i="6" s="1"/>
  <c r="J146" i="6" s="1"/>
  <c r="K146" i="6" s="1"/>
  <c r="D163" i="6"/>
  <c r="I163" i="6" s="1"/>
  <c r="J163" i="6" s="1"/>
  <c r="D9" i="6"/>
  <c r="I9" i="6" s="1"/>
  <c r="J9" i="6" s="1"/>
  <c r="D15" i="6"/>
  <c r="I15" i="6" s="1"/>
  <c r="J15" i="6" s="1"/>
  <c r="D72" i="6"/>
  <c r="I72" i="6" s="1"/>
  <c r="J72" i="6" s="1"/>
  <c r="D82" i="6"/>
  <c r="I82" i="6" s="1"/>
  <c r="J82" i="6" s="1"/>
  <c r="G104" i="6"/>
  <c r="G42" i="27" s="1"/>
  <c r="I196" i="6"/>
  <c r="I31" i="38" s="1"/>
  <c r="D202" i="6"/>
  <c r="D37" i="38" s="1"/>
  <c r="C37" i="38"/>
  <c r="D245" i="6"/>
  <c r="I245" i="6" s="1"/>
  <c r="J245" i="6" s="1"/>
  <c r="D313" i="6"/>
  <c r="I313" i="6" s="1"/>
  <c r="J313" i="6" s="1"/>
  <c r="D351" i="6"/>
  <c r="D36" i="43" s="1"/>
  <c r="C36" i="43"/>
  <c r="D44" i="20"/>
  <c r="D203" i="6"/>
  <c r="C38" i="38"/>
  <c r="D246" i="6"/>
  <c r="I246" i="6" s="1"/>
  <c r="J246" i="6" s="1"/>
  <c r="M246" i="6" s="1"/>
  <c r="D167" i="6"/>
  <c r="I167" i="6" s="1"/>
  <c r="J167" i="6" s="1"/>
  <c r="M167" i="6" s="1"/>
  <c r="D204" i="6"/>
  <c r="D39" i="38" s="1"/>
  <c r="C39" i="38"/>
  <c r="D293" i="6"/>
  <c r="I293" i="6" s="1"/>
  <c r="J293" i="6" s="1"/>
  <c r="M293" i="6" s="1"/>
  <c r="D352" i="6"/>
  <c r="D37" i="43" s="1"/>
  <c r="C37" i="43"/>
  <c r="B43" i="27"/>
  <c r="N63" i="8"/>
  <c r="F10" i="9"/>
  <c r="F83" i="18"/>
  <c r="I15" i="9"/>
  <c r="H62" i="43"/>
  <c r="I87" i="18"/>
  <c r="C61" i="27"/>
  <c r="I83" i="18"/>
  <c r="I10" i="9"/>
  <c r="J340" i="8"/>
  <c r="J46" i="43" s="1"/>
  <c r="I46" i="43"/>
  <c r="C60" i="27"/>
  <c r="I4" i="9"/>
  <c r="I78" i="18"/>
  <c r="I126" i="8"/>
  <c r="F19" i="9"/>
  <c r="F82" i="18"/>
  <c r="C336" i="8"/>
  <c r="D348" i="8"/>
  <c r="D54" i="43" s="1"/>
  <c r="J336" i="8"/>
  <c r="K89" i="18" s="1"/>
  <c r="I8" i="9"/>
  <c r="I79" i="18"/>
  <c r="F18" i="9"/>
  <c r="F76" i="18"/>
  <c r="J126" i="8"/>
  <c r="I19" i="9"/>
  <c r="I82" i="18"/>
  <c r="F336" i="8"/>
  <c r="D352" i="8"/>
  <c r="D58" i="43" s="1"/>
  <c r="C58" i="43"/>
  <c r="C59" i="27"/>
  <c r="D353" i="8"/>
  <c r="D59" i="43" s="1"/>
  <c r="C59" i="43"/>
  <c r="D16" i="9"/>
  <c r="D77" i="18"/>
  <c r="D18" i="9"/>
  <c r="D76" i="18"/>
  <c r="I76" i="18"/>
  <c r="I18" i="9"/>
  <c r="F74" i="18"/>
  <c r="F11" i="9"/>
  <c r="F126" i="8"/>
  <c r="D340" i="8"/>
  <c r="D46" i="43" s="1"/>
  <c r="C46" i="43"/>
  <c r="E63" i="27"/>
  <c r="I11" i="9"/>
  <c r="I74" i="18"/>
  <c r="F9" i="9"/>
  <c r="F85" i="18"/>
  <c r="J15" i="21"/>
  <c r="D57" i="21"/>
  <c r="G18" i="9"/>
  <c r="G76" i="18"/>
  <c r="F13" i="9"/>
  <c r="F80" i="18"/>
  <c r="F88" i="18"/>
  <c r="F14" i="9"/>
  <c r="I9" i="9"/>
  <c r="I85" i="18"/>
  <c r="F6" i="9"/>
  <c r="F86" i="18"/>
  <c r="D344" i="8"/>
  <c r="D50" i="43" s="1"/>
  <c r="C50" i="43"/>
  <c r="K126" i="8"/>
  <c r="C42" i="8"/>
  <c r="D73" i="18" s="1"/>
  <c r="I13" i="9"/>
  <c r="I80" i="18"/>
  <c r="F12" i="9"/>
  <c r="F81" i="18"/>
  <c r="I88" i="18"/>
  <c r="I14" i="9"/>
  <c r="I86" i="18"/>
  <c r="I6" i="9"/>
  <c r="M320" i="8"/>
  <c r="M336" i="8" s="1"/>
  <c r="N89" i="18" s="1"/>
  <c r="J61" i="43"/>
  <c r="L126" i="8"/>
  <c r="B63" i="27"/>
  <c r="I81" i="18"/>
  <c r="I12" i="9"/>
  <c r="D346" i="8"/>
  <c r="D52" i="43" s="1"/>
  <c r="C52" i="43"/>
  <c r="M126" i="8"/>
  <c r="C62" i="27"/>
  <c r="C84" i="8"/>
  <c r="F79" i="18"/>
  <c r="F8" i="9"/>
  <c r="F4" i="9"/>
  <c r="F78" i="18"/>
  <c r="F15" i="9"/>
  <c r="E62" i="43"/>
  <c r="F87" i="18"/>
  <c r="D347" i="8"/>
  <c r="D53" i="43" s="1"/>
  <c r="C53" i="43"/>
  <c r="F336" i="10"/>
  <c r="G19" i="11" s="1"/>
  <c r="C83" i="27"/>
  <c r="C82" i="27"/>
  <c r="D42" i="10"/>
  <c r="I42" i="10" s="1"/>
  <c r="J15" i="11" s="1"/>
  <c r="C81" i="27"/>
  <c r="D355" i="10"/>
  <c r="D82" i="43" s="1"/>
  <c r="C82" i="43"/>
  <c r="D344" i="10"/>
  <c r="D71" i="43" s="1"/>
  <c r="C71" i="43"/>
  <c r="D345" i="10"/>
  <c r="D72" i="43" s="1"/>
  <c r="C72" i="43"/>
  <c r="D21" i="10"/>
  <c r="B79" i="27"/>
  <c r="F147" i="10"/>
  <c r="G102" i="18" s="1"/>
  <c r="K320" i="10"/>
  <c r="J82" i="43"/>
  <c r="D348" i="10"/>
  <c r="D75" i="43" s="1"/>
  <c r="C75" i="43"/>
  <c r="D57" i="22"/>
  <c r="B84" i="27"/>
  <c r="L269" i="6"/>
  <c r="L176" i="6"/>
  <c r="M176" i="6"/>
  <c r="K176" i="6"/>
  <c r="D209" i="6"/>
  <c r="C44" i="38"/>
  <c r="K155" i="6"/>
  <c r="H43" i="27"/>
  <c r="I51" i="18"/>
  <c r="M71" i="6"/>
  <c r="K71" i="6"/>
  <c r="L71" i="6"/>
  <c r="E43" i="27"/>
  <c r="F51" i="18"/>
  <c r="C42" i="27"/>
  <c r="K123" i="6"/>
  <c r="M123" i="6"/>
  <c r="L123" i="6"/>
  <c r="M49" i="6"/>
  <c r="K49" i="6"/>
  <c r="L49" i="6"/>
  <c r="F273" i="6"/>
  <c r="G335" i="10"/>
  <c r="G336" i="10" s="1"/>
  <c r="H112" i="18" s="1"/>
  <c r="M251" i="10"/>
  <c r="M252" i="10" s="1"/>
  <c r="I89" i="10"/>
  <c r="I68" i="27" s="1"/>
  <c r="L82" i="10"/>
  <c r="L84" i="10" s="1"/>
  <c r="K82" i="10"/>
  <c r="K84" i="10" s="1"/>
  <c r="M82" i="10"/>
  <c r="M84" i="10" s="1"/>
  <c r="I84" i="10"/>
  <c r="J5" i="11" s="1"/>
  <c r="G40" i="10"/>
  <c r="I40" i="10"/>
  <c r="J40" i="10" s="1"/>
  <c r="J42" i="10" s="1"/>
  <c r="I20" i="11"/>
  <c r="I110" i="18"/>
  <c r="H83" i="43"/>
  <c r="G354" i="10"/>
  <c r="G81" i="43" s="1"/>
  <c r="E83" i="43"/>
  <c r="F110" i="18"/>
  <c r="F20" i="11"/>
  <c r="D354" i="10"/>
  <c r="I17" i="11"/>
  <c r="I109" i="18"/>
  <c r="G112" i="18"/>
  <c r="F109" i="18"/>
  <c r="F17" i="11"/>
  <c r="D335" i="10"/>
  <c r="C336" i="10"/>
  <c r="M293" i="10"/>
  <c r="M294" i="10" s="1"/>
  <c r="N108" i="18" s="1"/>
  <c r="L293" i="10"/>
  <c r="L294" i="10" s="1"/>
  <c r="M108" i="18" s="1"/>
  <c r="K293" i="10"/>
  <c r="K294" i="10" s="1"/>
  <c r="L108" i="18" s="1"/>
  <c r="M257" i="10"/>
  <c r="M273" i="10" s="1"/>
  <c r="I18" i="11"/>
  <c r="I111" i="18"/>
  <c r="F111" i="18"/>
  <c r="F18" i="11"/>
  <c r="K257" i="10"/>
  <c r="L257" i="10"/>
  <c r="L273" i="10" s="1"/>
  <c r="I16" i="11"/>
  <c r="I14" i="11"/>
  <c r="I106" i="18"/>
  <c r="F16" i="11"/>
  <c r="F14" i="11"/>
  <c r="F106" i="18"/>
  <c r="K251" i="10"/>
  <c r="L251" i="10"/>
  <c r="L252" i="10" s="1"/>
  <c r="M215" i="10"/>
  <c r="M231" i="10" s="1"/>
  <c r="I105" i="18"/>
  <c r="I13" i="11"/>
  <c r="F105" i="18"/>
  <c r="F13" i="11"/>
  <c r="K215" i="10"/>
  <c r="K231" i="10" s="1"/>
  <c r="L215" i="10"/>
  <c r="L231" i="10" s="1"/>
  <c r="I101" i="18"/>
  <c r="I9" i="11"/>
  <c r="M209" i="10"/>
  <c r="M210" i="10" s="1"/>
  <c r="L209" i="10"/>
  <c r="L210" i="10" s="1"/>
  <c r="K209" i="10"/>
  <c r="K210" i="10" s="1"/>
  <c r="F101" i="18"/>
  <c r="F9" i="11"/>
  <c r="M173" i="10"/>
  <c r="M189" i="10" s="1"/>
  <c r="I12" i="11"/>
  <c r="I104" i="18"/>
  <c r="F12" i="11"/>
  <c r="F104" i="18"/>
  <c r="K173" i="10"/>
  <c r="K189" i="10" s="1"/>
  <c r="L173" i="10"/>
  <c r="L189" i="10" s="1"/>
  <c r="I103" i="18"/>
  <c r="I11" i="11"/>
  <c r="M167" i="10"/>
  <c r="M168" i="10" s="1"/>
  <c r="L167" i="10"/>
  <c r="K167" i="10"/>
  <c r="K168" i="10" s="1"/>
  <c r="F103" i="18"/>
  <c r="F11" i="11"/>
  <c r="M131" i="10"/>
  <c r="I102" i="18"/>
  <c r="I113" i="18" s="1"/>
  <c r="I10" i="11"/>
  <c r="F10" i="11"/>
  <c r="F102" i="18"/>
  <c r="F113" i="18" s="1"/>
  <c r="K131" i="10"/>
  <c r="L131" i="10"/>
  <c r="I100" i="18"/>
  <c r="I8" i="11"/>
  <c r="F100" i="18"/>
  <c r="F8" i="11"/>
  <c r="I98" i="18"/>
  <c r="I6" i="11"/>
  <c r="H84" i="27"/>
  <c r="F6" i="11"/>
  <c r="F98" i="18"/>
  <c r="L89" i="10"/>
  <c r="L68" i="27" s="1"/>
  <c r="M89" i="10"/>
  <c r="M68" i="27" s="1"/>
  <c r="I5" i="11"/>
  <c r="I97" i="18"/>
  <c r="F97" i="18"/>
  <c r="F5" i="11"/>
  <c r="I7" i="11"/>
  <c r="I99" i="18"/>
  <c r="G7" i="11"/>
  <c r="G99" i="18"/>
  <c r="L47" i="10"/>
  <c r="L63" i="10" s="1"/>
  <c r="M47" i="10"/>
  <c r="M63" i="10" s="1"/>
  <c r="F7" i="11"/>
  <c r="F99" i="18"/>
  <c r="D99" i="18"/>
  <c r="D7" i="11"/>
  <c r="K47" i="10"/>
  <c r="K63" i="10" s="1"/>
  <c r="I15" i="11"/>
  <c r="I4" i="11"/>
  <c r="L40" i="10"/>
  <c r="L42" i="10" s="1"/>
  <c r="F15" i="11"/>
  <c r="I62" i="18"/>
  <c r="F62" i="18"/>
  <c r="H45" i="38"/>
  <c r="I54" i="18"/>
  <c r="F54" i="18"/>
  <c r="E45" i="38"/>
  <c r="J196" i="6"/>
  <c r="M196" i="6" s="1"/>
  <c r="M31" i="38" s="1"/>
  <c r="K144" i="6"/>
  <c r="L144" i="6"/>
  <c r="M70" i="6"/>
  <c r="D266" i="6"/>
  <c r="I266" i="6" s="1"/>
  <c r="J266" i="6" s="1"/>
  <c r="C273" i="6"/>
  <c r="D206" i="6"/>
  <c r="C41" i="38"/>
  <c r="L70" i="6"/>
  <c r="L320" i="10"/>
  <c r="M320" i="10"/>
  <c r="K320" i="8"/>
  <c r="K336" i="8" s="1"/>
  <c r="L320" i="8"/>
  <c r="L336" i="8" s="1"/>
  <c r="M136" i="6"/>
  <c r="L267" i="6"/>
  <c r="M267" i="6"/>
  <c r="K136" i="6"/>
  <c r="L136" i="6"/>
  <c r="M184" i="6"/>
  <c r="K82" i="6"/>
  <c r="M82" i="6"/>
  <c r="L82" i="6"/>
  <c r="L47" i="6"/>
  <c r="M47" i="6"/>
  <c r="K47" i="6"/>
  <c r="K334" i="6"/>
  <c r="M279" i="6"/>
  <c r="L279" i="6"/>
  <c r="L239" i="6"/>
  <c r="M239" i="6"/>
  <c r="K268" i="6"/>
  <c r="M156" i="6"/>
  <c r="K156" i="6"/>
  <c r="L156" i="6"/>
  <c r="M286" i="6"/>
  <c r="M146" i="6"/>
  <c r="L146" i="6"/>
  <c r="L110" i="6"/>
  <c r="K117" i="6"/>
  <c r="L117" i="6"/>
  <c r="M110" i="6"/>
  <c r="K110" i="6"/>
  <c r="K163" i="6"/>
  <c r="M51" i="6"/>
  <c r="K51" i="6"/>
  <c r="L51" i="6"/>
  <c r="L314" i="6"/>
  <c r="J300" i="4"/>
  <c r="J6" i="36" s="1"/>
  <c r="F336" i="6"/>
  <c r="G13" i="7" s="1"/>
  <c r="L115" i="6"/>
  <c r="K115" i="6"/>
  <c r="M115" i="6"/>
  <c r="C336" i="6"/>
  <c r="D13" i="7" s="1"/>
  <c r="G336" i="6"/>
  <c r="H13" i="7" s="1"/>
  <c r="M10" i="6"/>
  <c r="K141" i="6"/>
  <c r="L141" i="6"/>
  <c r="K10" i="6"/>
  <c r="L10" i="6"/>
  <c r="M11" i="6"/>
  <c r="K161" i="6"/>
  <c r="K11" i="6"/>
  <c r="I5" i="10"/>
  <c r="I21" i="10" s="1"/>
  <c r="G4" i="11"/>
  <c r="G96" i="18"/>
  <c r="G15" i="11"/>
  <c r="G42" i="10"/>
  <c r="N42" i="10" s="1"/>
  <c r="E96" i="18"/>
  <c r="E15" i="11"/>
  <c r="C42" i="10"/>
  <c r="B12" i="31"/>
  <c r="B6" i="36"/>
  <c r="B16" i="27"/>
  <c r="I7" i="35"/>
  <c r="D8" i="34"/>
  <c r="F45" i="19"/>
  <c r="J29" i="19"/>
  <c r="B7" i="35"/>
  <c r="F31" i="19"/>
  <c r="I8" i="34"/>
  <c r="I33" i="18"/>
  <c r="H21" i="38"/>
  <c r="F33" i="18"/>
  <c r="E21" i="38"/>
  <c r="G16" i="27"/>
  <c r="J320" i="6"/>
  <c r="G49" i="18"/>
  <c r="H49" i="18" s="1"/>
  <c r="G21" i="6"/>
  <c r="H4" i="7" s="1"/>
  <c r="I41" i="6"/>
  <c r="J41" i="6" s="1"/>
  <c r="K5" i="6"/>
  <c r="L5" i="6"/>
  <c r="F343" i="6"/>
  <c r="F4" i="11"/>
  <c r="G21" i="10"/>
  <c r="N21" i="10" s="1"/>
  <c r="G63" i="10"/>
  <c r="F105" i="10"/>
  <c r="J252" i="10"/>
  <c r="C273" i="10"/>
  <c r="I63" i="10"/>
  <c r="F343" i="8"/>
  <c r="F49" i="43" s="1"/>
  <c r="C231" i="8"/>
  <c r="J21" i="8"/>
  <c r="F210" i="8"/>
  <c r="F315" i="8"/>
  <c r="G315" i="8" s="1"/>
  <c r="N315" i="8" s="1"/>
  <c r="G42" i="8"/>
  <c r="G40" i="8"/>
  <c r="M82" i="8"/>
  <c r="L82" i="8"/>
  <c r="K82" i="8"/>
  <c r="M83" i="8"/>
  <c r="L83" i="8"/>
  <c r="K83" i="8"/>
  <c r="M47" i="8"/>
  <c r="M63" i="8" s="1"/>
  <c r="K47" i="8"/>
  <c r="K63" i="8" s="1"/>
  <c r="L47" i="8"/>
  <c r="L63" i="8" s="1"/>
  <c r="F341" i="8"/>
  <c r="G17" i="9"/>
  <c r="K5" i="8"/>
  <c r="L5" i="8"/>
  <c r="M5" i="8"/>
  <c r="G379" i="6"/>
  <c r="N379" i="6" s="1"/>
  <c r="D80" i="6"/>
  <c r="D261" i="10"/>
  <c r="D273" i="10" s="1"/>
  <c r="C84" i="10"/>
  <c r="F84" i="10"/>
  <c r="J84" i="10"/>
  <c r="C294" i="10"/>
  <c r="D108" i="18" s="1"/>
  <c r="J294" i="10"/>
  <c r="K108" i="18" s="1"/>
  <c r="C210" i="10"/>
  <c r="F294" i="10"/>
  <c r="G108" i="18" s="1"/>
  <c r="D61" i="10"/>
  <c r="D63" i="10" s="1"/>
  <c r="F189" i="10"/>
  <c r="J210" i="10"/>
  <c r="C105" i="10"/>
  <c r="F210" i="10"/>
  <c r="G210" i="10" s="1"/>
  <c r="D80" i="10"/>
  <c r="D84" i="10" s="1"/>
  <c r="D101" i="10"/>
  <c r="D231" i="10"/>
  <c r="C252" i="10"/>
  <c r="F68" i="43"/>
  <c r="K273" i="10"/>
  <c r="J63" i="10"/>
  <c r="I231" i="10"/>
  <c r="I315" i="10"/>
  <c r="J379" i="10"/>
  <c r="L168" i="10"/>
  <c r="J126" i="10"/>
  <c r="J231" i="10"/>
  <c r="J315" i="10"/>
  <c r="F343" i="10"/>
  <c r="F70" i="43" s="1"/>
  <c r="C189" i="10"/>
  <c r="I210" i="10"/>
  <c r="G379" i="10"/>
  <c r="N379" i="10" s="1"/>
  <c r="D126" i="10"/>
  <c r="J189" i="10"/>
  <c r="D181" i="10"/>
  <c r="F273" i="10"/>
  <c r="I379" i="10"/>
  <c r="I126" i="10"/>
  <c r="C126" i="10"/>
  <c r="C343" i="10"/>
  <c r="F126" i="10"/>
  <c r="D189" i="10"/>
  <c r="D210" i="10"/>
  <c r="D294" i="10"/>
  <c r="E108" i="18" s="1"/>
  <c r="C315" i="10"/>
  <c r="I147" i="10"/>
  <c r="F168" i="10"/>
  <c r="F231" i="10"/>
  <c r="I252" i="10"/>
  <c r="I273" i="10"/>
  <c r="F315" i="10"/>
  <c r="J147" i="10"/>
  <c r="J168" i="10"/>
  <c r="I189" i="10"/>
  <c r="F252" i="10"/>
  <c r="J273" i="10"/>
  <c r="I294" i="10"/>
  <c r="J108" i="18" s="1"/>
  <c r="D121" i="8"/>
  <c r="D126" i="8" s="1"/>
  <c r="C341" i="8"/>
  <c r="A341" i="8"/>
  <c r="A47" i="43" s="1"/>
  <c r="C294" i="8"/>
  <c r="J147" i="8"/>
  <c r="C168" i="8"/>
  <c r="D40" i="8"/>
  <c r="D42" i="8" s="1"/>
  <c r="E73" i="18" s="1"/>
  <c r="G63" i="8"/>
  <c r="D221" i="8"/>
  <c r="D231" i="8" s="1"/>
  <c r="G379" i="8"/>
  <c r="N379" i="8" s="1"/>
  <c r="I379" i="8"/>
  <c r="C210" i="8"/>
  <c r="J252" i="8"/>
  <c r="G356" i="8"/>
  <c r="D252" i="8"/>
  <c r="L231" i="8"/>
  <c r="I63" i="8"/>
  <c r="D161" i="8"/>
  <c r="D168" i="8" s="1"/>
  <c r="I210" i="8"/>
  <c r="D281" i="8"/>
  <c r="M231" i="8"/>
  <c r="M252" i="8"/>
  <c r="L189" i="8"/>
  <c r="C147" i="8"/>
  <c r="J168" i="8"/>
  <c r="F168" i="8"/>
  <c r="J210" i="8"/>
  <c r="J231" i="8"/>
  <c r="C252" i="8"/>
  <c r="F294" i="8"/>
  <c r="C343" i="8"/>
  <c r="I105" i="8"/>
  <c r="D141" i="8"/>
  <c r="D147" i="8" s="1"/>
  <c r="F231" i="8"/>
  <c r="I315" i="8"/>
  <c r="J379" i="8"/>
  <c r="J63" i="8"/>
  <c r="I84" i="8"/>
  <c r="F105" i="8"/>
  <c r="F147" i="8"/>
  <c r="F252" i="8"/>
  <c r="C273" i="8"/>
  <c r="J315" i="8"/>
  <c r="F189" i="8"/>
  <c r="F273" i="8"/>
  <c r="I231" i="8"/>
  <c r="J105" i="8"/>
  <c r="D21" i="8"/>
  <c r="I21" i="8" s="1"/>
  <c r="I147" i="8"/>
  <c r="I252" i="8"/>
  <c r="C315" i="8"/>
  <c r="G168" i="8"/>
  <c r="N168" i="8" s="1"/>
  <c r="F84" i="8"/>
  <c r="I189" i="8"/>
  <c r="J189" i="8"/>
  <c r="K231" i="8"/>
  <c r="C63" i="6"/>
  <c r="D52" i="18" s="1"/>
  <c r="C84" i="6"/>
  <c r="K231" i="6"/>
  <c r="C210" i="6"/>
  <c r="D8" i="7" s="1"/>
  <c r="C126" i="6"/>
  <c r="D187" i="6"/>
  <c r="I187" i="6" s="1"/>
  <c r="J187" i="6" s="1"/>
  <c r="J379" i="6"/>
  <c r="C189" i="6"/>
  <c r="D327" i="6"/>
  <c r="I327" i="6" s="1"/>
  <c r="J327" i="6" s="1"/>
  <c r="C105" i="6"/>
  <c r="D17" i="7" s="1"/>
  <c r="G42" i="6"/>
  <c r="J231" i="6"/>
  <c r="K58" i="18" s="1"/>
  <c r="A343" i="6"/>
  <c r="A28" i="43" s="1"/>
  <c r="C341" i="6"/>
  <c r="F341" i="6"/>
  <c r="F26" i="43" s="1"/>
  <c r="C252" i="6"/>
  <c r="F105" i="6"/>
  <c r="D241" i="6"/>
  <c r="I241" i="6" s="1"/>
  <c r="J241" i="6" s="1"/>
  <c r="M241" i="6" s="1"/>
  <c r="C294" i="6"/>
  <c r="I231" i="6"/>
  <c r="J58" i="18" s="1"/>
  <c r="C231" i="6"/>
  <c r="D58" i="18" s="1"/>
  <c r="F252" i="6"/>
  <c r="G15" i="7" s="1"/>
  <c r="L231" i="6"/>
  <c r="F84" i="6"/>
  <c r="G12" i="7" s="1"/>
  <c r="F231" i="6"/>
  <c r="G58" i="18" s="1"/>
  <c r="M231" i="6"/>
  <c r="F147" i="6"/>
  <c r="G16" i="7" s="1"/>
  <c r="F168" i="6"/>
  <c r="F126" i="6"/>
  <c r="G14" i="7" s="1"/>
  <c r="D201" i="6"/>
  <c r="F210" i="6"/>
  <c r="G8" i="7" s="1"/>
  <c r="I379" i="6"/>
  <c r="I356" i="8"/>
  <c r="I62" i="43" s="1"/>
  <c r="D344" i="6"/>
  <c r="D29" i="43" s="1"/>
  <c r="D168" i="10"/>
  <c r="D252" i="10"/>
  <c r="D147" i="10"/>
  <c r="G126" i="10"/>
  <c r="C231" i="10"/>
  <c r="D301" i="10"/>
  <c r="D315" i="10" s="1"/>
  <c r="C147" i="10"/>
  <c r="C168" i="10"/>
  <c r="D340" i="10"/>
  <c r="D67" i="43" s="1"/>
  <c r="D273" i="8"/>
  <c r="D105" i="8"/>
  <c r="D210" i="8"/>
  <c r="D189" i="8"/>
  <c r="D301" i="8"/>
  <c r="D315" i="8" s="1"/>
  <c r="G21" i="8"/>
  <c r="N21" i="8" s="1"/>
  <c r="C189" i="8"/>
  <c r="D61" i="8"/>
  <c r="D63" i="8" s="1"/>
  <c r="D80" i="8"/>
  <c r="D84" i="8" s="1"/>
  <c r="C105" i="8"/>
  <c r="D321" i="8"/>
  <c r="D336" i="8" s="1"/>
  <c r="E5" i="9" s="1"/>
  <c r="F315" i="6"/>
  <c r="G7" i="7" s="1"/>
  <c r="C315" i="6"/>
  <c r="D7" i="7" s="1"/>
  <c r="F294" i="6"/>
  <c r="G11" i="7" s="1"/>
  <c r="D125" i="6"/>
  <c r="I125" i="6" s="1"/>
  <c r="J125" i="6" s="1"/>
  <c r="G63" i="6"/>
  <c r="D283" i="6"/>
  <c r="I283" i="6" s="1"/>
  <c r="J283" i="6" s="1"/>
  <c r="G168" i="6"/>
  <c r="H5" i="7" s="1"/>
  <c r="D12" i="6"/>
  <c r="I12" i="6" s="1"/>
  <c r="J12" i="6" s="1"/>
  <c r="M181" i="6" s="1"/>
  <c r="D8" i="6"/>
  <c r="I8" i="6" s="1"/>
  <c r="J8" i="6" s="1"/>
  <c r="I63" i="6"/>
  <c r="J52" i="18" s="1"/>
  <c r="J312" i="6"/>
  <c r="D63" i="6"/>
  <c r="E52" i="18" s="1"/>
  <c r="J63" i="6"/>
  <c r="K52" i="18" s="1"/>
  <c r="D89" i="6"/>
  <c r="D27" i="27" s="1"/>
  <c r="D101" i="6"/>
  <c r="I258" i="6"/>
  <c r="J258" i="6" s="1"/>
  <c r="K313" i="6" s="1"/>
  <c r="C147" i="6"/>
  <c r="D221" i="6"/>
  <c r="D231" i="6" s="1"/>
  <c r="E58" i="18" s="1"/>
  <c r="D261" i="6"/>
  <c r="I261" i="6" s="1"/>
  <c r="J261" i="6" s="1"/>
  <c r="L16" i="6" s="1"/>
  <c r="D301" i="6"/>
  <c r="D40" i="6"/>
  <c r="D42" i="6" s="1"/>
  <c r="D119" i="6"/>
  <c r="D288" i="6"/>
  <c r="I288" i="6" s="1"/>
  <c r="J288" i="6" s="1"/>
  <c r="D139" i="6"/>
  <c r="I139" i="6" s="1"/>
  <c r="J139" i="6" s="1"/>
  <c r="F189" i="6"/>
  <c r="G10" i="7" s="1"/>
  <c r="C168" i="6"/>
  <c r="D326" i="6"/>
  <c r="I326" i="6" s="1"/>
  <c r="H8" i="3"/>
  <c r="E8" i="3"/>
  <c r="B8" i="3"/>
  <c r="K8" i="3"/>
  <c r="G115" i="4"/>
  <c r="G113" i="4"/>
  <c r="E189" i="4"/>
  <c r="F4" i="5" s="1"/>
  <c r="H189" i="4"/>
  <c r="I4" i="5" s="1"/>
  <c r="E379" i="4"/>
  <c r="F379" i="4"/>
  <c r="D379" i="4"/>
  <c r="G236" i="4"/>
  <c r="G237" i="4"/>
  <c r="G238" i="4"/>
  <c r="G239" i="4"/>
  <c r="A241" i="4"/>
  <c r="C241" i="4"/>
  <c r="F241" i="4"/>
  <c r="G241" i="4" s="1"/>
  <c r="A242" i="4"/>
  <c r="C242" i="4"/>
  <c r="F242" i="4"/>
  <c r="G242" i="4" s="1"/>
  <c r="A243" i="4"/>
  <c r="C243" i="4"/>
  <c r="D243" i="4" s="1"/>
  <c r="F243" i="4"/>
  <c r="G243" i="4"/>
  <c r="I243" i="4"/>
  <c r="J243" i="4"/>
  <c r="K243" i="4"/>
  <c r="L243" i="4"/>
  <c r="M243" i="4"/>
  <c r="A244" i="4"/>
  <c r="C244" i="4"/>
  <c r="D244" i="4" s="1"/>
  <c r="I244" i="4" s="1"/>
  <c r="J244" i="4" s="1"/>
  <c r="F244" i="4"/>
  <c r="G244" i="4" s="1"/>
  <c r="A245" i="4"/>
  <c r="C245" i="4"/>
  <c r="F245" i="4"/>
  <c r="G245" i="4" s="1"/>
  <c r="A246" i="4"/>
  <c r="C246" i="4"/>
  <c r="F246" i="4"/>
  <c r="G246" i="4" s="1"/>
  <c r="A247" i="4"/>
  <c r="C247" i="4"/>
  <c r="F247" i="4"/>
  <c r="G247" i="4" s="1"/>
  <c r="A248" i="4"/>
  <c r="C248" i="4"/>
  <c r="F248" i="4"/>
  <c r="G248" i="4" s="1"/>
  <c r="A249" i="4"/>
  <c r="C249" i="4"/>
  <c r="F249" i="4"/>
  <c r="G249" i="4" s="1"/>
  <c r="A250" i="4"/>
  <c r="C250" i="4"/>
  <c r="F250" i="4"/>
  <c r="G250" i="4" s="1"/>
  <c r="A251" i="4"/>
  <c r="C251" i="4"/>
  <c r="D251" i="4" s="1"/>
  <c r="I251" i="4" s="1"/>
  <c r="J251" i="4" s="1"/>
  <c r="F251" i="4"/>
  <c r="G251" i="4" s="1"/>
  <c r="B252" i="4"/>
  <c r="A234" i="4" s="1"/>
  <c r="E252" i="4"/>
  <c r="F16" i="5" s="1"/>
  <c r="H252" i="4"/>
  <c r="I16" i="5" s="1"/>
  <c r="G114" i="4"/>
  <c r="C209" i="4"/>
  <c r="A209" i="4"/>
  <c r="F209" i="4"/>
  <c r="F310" i="4"/>
  <c r="G112" i="4"/>
  <c r="G111" i="4"/>
  <c r="F121" i="4"/>
  <c r="G121" i="4" s="1"/>
  <c r="G118" i="4"/>
  <c r="G119" i="4"/>
  <c r="A321" i="4"/>
  <c r="C321" i="4"/>
  <c r="F321" i="4"/>
  <c r="G321" i="4" s="1"/>
  <c r="A322" i="4"/>
  <c r="C322" i="4"/>
  <c r="F322" i="4"/>
  <c r="G322" i="4" s="1"/>
  <c r="A323" i="4"/>
  <c r="C323" i="4"/>
  <c r="F323" i="4"/>
  <c r="G323" i="4" s="1"/>
  <c r="A324" i="4"/>
  <c r="C324" i="4"/>
  <c r="F324" i="4"/>
  <c r="G324" i="4"/>
  <c r="A325" i="4"/>
  <c r="C325" i="4"/>
  <c r="G325" i="4"/>
  <c r="A326" i="4"/>
  <c r="C326" i="4"/>
  <c r="F326" i="4"/>
  <c r="G326" i="4" s="1"/>
  <c r="A327" i="4"/>
  <c r="C327" i="4"/>
  <c r="F327" i="4"/>
  <c r="G327" i="4" s="1"/>
  <c r="A328" i="4"/>
  <c r="C328" i="4"/>
  <c r="F328" i="4"/>
  <c r="G328" i="4" s="1"/>
  <c r="A329" i="4"/>
  <c r="C329" i="4"/>
  <c r="F329" i="4"/>
  <c r="G329" i="4" s="1"/>
  <c r="A330" i="4"/>
  <c r="C330" i="4"/>
  <c r="F330" i="4"/>
  <c r="G330" i="4" s="1"/>
  <c r="A331" i="4"/>
  <c r="C331" i="4"/>
  <c r="F331" i="4"/>
  <c r="G331" i="4" s="1"/>
  <c r="A332" i="4"/>
  <c r="C332" i="4"/>
  <c r="F332" i="4"/>
  <c r="G332" i="4" s="1"/>
  <c r="A333" i="4"/>
  <c r="C333" i="4"/>
  <c r="F333" i="4"/>
  <c r="G333" i="4" s="1"/>
  <c r="A334" i="4"/>
  <c r="C334" i="4"/>
  <c r="C74" i="19" s="1"/>
  <c r="F334" i="4"/>
  <c r="G334" i="4" s="1"/>
  <c r="A335" i="4"/>
  <c r="C335" i="4"/>
  <c r="F335" i="4"/>
  <c r="G335" i="4" s="1"/>
  <c r="B336" i="4"/>
  <c r="A318" i="4" s="1"/>
  <c r="E336" i="4"/>
  <c r="F9" i="5" s="1"/>
  <c r="G311" i="4"/>
  <c r="G116" i="4"/>
  <c r="G117" i="4"/>
  <c r="G110" i="4"/>
  <c r="O252" i="4"/>
  <c r="O273" i="4" s="1"/>
  <c r="O168" i="4"/>
  <c r="O42" i="4"/>
  <c r="O84" i="4"/>
  <c r="O63" i="4"/>
  <c r="L139" i="10" l="1"/>
  <c r="L147" i="10" s="1"/>
  <c r="K139" i="10"/>
  <c r="K147" i="10" s="1"/>
  <c r="L102" i="18" s="1"/>
  <c r="M327" i="10"/>
  <c r="M147" i="10"/>
  <c r="N102" i="18" s="1"/>
  <c r="J96" i="18"/>
  <c r="J4" i="11"/>
  <c r="E4" i="11"/>
  <c r="K252" i="10"/>
  <c r="L16" i="11" s="1"/>
  <c r="G147" i="10"/>
  <c r="G10" i="11"/>
  <c r="G113" i="18"/>
  <c r="K168" i="8"/>
  <c r="J59" i="27"/>
  <c r="K101" i="8"/>
  <c r="K59" i="27" s="1"/>
  <c r="M101" i="8"/>
  <c r="M59" i="27" s="1"/>
  <c r="L101" i="8"/>
  <c r="L59" i="27" s="1"/>
  <c r="L8" i="8"/>
  <c r="L355" i="8"/>
  <c r="L61" i="43" s="1"/>
  <c r="K355" i="8"/>
  <c r="K61" i="43" s="1"/>
  <c r="M355" i="8"/>
  <c r="M61" i="43" s="1"/>
  <c r="L160" i="8"/>
  <c r="L168" i="8" s="1"/>
  <c r="J53" i="43"/>
  <c r="M347" i="8"/>
  <c r="M53" i="43" s="1"/>
  <c r="L347" i="8"/>
  <c r="L53" i="43" s="1"/>
  <c r="K347" i="8"/>
  <c r="K53" i="43" s="1"/>
  <c r="M160" i="8"/>
  <c r="M168" i="8" s="1"/>
  <c r="N13" i="9" s="1"/>
  <c r="K99" i="8"/>
  <c r="K57" i="27" s="1"/>
  <c r="M99" i="8"/>
  <c r="M57" i="27" s="1"/>
  <c r="J53" i="27"/>
  <c r="M95" i="8"/>
  <c r="M53" i="27" s="1"/>
  <c r="M90" i="8"/>
  <c r="M48" i="27" s="1"/>
  <c r="L90" i="8"/>
  <c r="L48" i="27" s="1"/>
  <c r="M340" i="8"/>
  <c r="M46" i="43" s="1"/>
  <c r="M20" i="8"/>
  <c r="K340" i="8"/>
  <c r="L340" i="8"/>
  <c r="L20" i="8"/>
  <c r="K20" i="8"/>
  <c r="J356" i="8"/>
  <c r="J62" i="43" s="1"/>
  <c r="H89" i="18"/>
  <c r="M147" i="8"/>
  <c r="N8" i="9" s="1"/>
  <c r="K315" i="8"/>
  <c r="L86" i="18" s="1"/>
  <c r="J60" i="43"/>
  <c r="K354" i="8"/>
  <c r="K60" i="43" s="1"/>
  <c r="M354" i="8"/>
  <c r="M60" i="43" s="1"/>
  <c r="L354" i="8"/>
  <c r="L60" i="43" s="1"/>
  <c r="J49" i="43"/>
  <c r="L343" i="8"/>
  <c r="L49" i="43" s="1"/>
  <c r="K343" i="8"/>
  <c r="K49" i="43" s="1"/>
  <c r="M343" i="8"/>
  <c r="M49" i="43" s="1"/>
  <c r="M80" i="8"/>
  <c r="D294" i="8"/>
  <c r="E9" i="9" s="1"/>
  <c r="I281" i="8"/>
  <c r="L250" i="8"/>
  <c r="L252" i="8" s="1"/>
  <c r="M83" i="18" s="1"/>
  <c r="K195" i="8"/>
  <c r="K250" i="8"/>
  <c r="K252" i="8" s="1"/>
  <c r="L83" i="18" s="1"/>
  <c r="K210" i="8"/>
  <c r="L4" i="9" s="1"/>
  <c r="K91" i="8"/>
  <c r="K49" i="27" s="1"/>
  <c r="M91" i="8"/>
  <c r="M49" i="27" s="1"/>
  <c r="L136" i="8"/>
  <c r="I273" i="8"/>
  <c r="J14" i="9" s="1"/>
  <c r="L267" i="8"/>
  <c r="L273" i="8" s="1"/>
  <c r="M88" i="18" s="1"/>
  <c r="K267" i="8"/>
  <c r="K273" i="8" s="1"/>
  <c r="L88" i="18" s="1"/>
  <c r="J273" i="8"/>
  <c r="K14" i="9" s="1"/>
  <c r="J89" i="18"/>
  <c r="K78" i="8"/>
  <c r="J84" i="8"/>
  <c r="K74" i="18" s="1"/>
  <c r="L304" i="8"/>
  <c r="L78" i="8"/>
  <c r="L84" i="8" s="1"/>
  <c r="M304" i="8"/>
  <c r="M315" i="8" s="1"/>
  <c r="N6" i="9" s="1"/>
  <c r="N336" i="8"/>
  <c r="O89" i="18" s="1"/>
  <c r="L315" i="8"/>
  <c r="M6" i="9" s="1"/>
  <c r="M210" i="8"/>
  <c r="N4" i="9" s="1"/>
  <c r="L210" i="8"/>
  <c r="M4" i="9" s="1"/>
  <c r="K136" i="8"/>
  <c r="M267" i="8"/>
  <c r="M273" i="8" s="1"/>
  <c r="N88" i="18" s="1"/>
  <c r="K147" i="8"/>
  <c r="L8" i="9" s="1"/>
  <c r="L144" i="8"/>
  <c r="L147" i="8" s="1"/>
  <c r="M79" i="18" s="1"/>
  <c r="M78" i="8"/>
  <c r="M84" i="8" s="1"/>
  <c r="L257" i="6"/>
  <c r="L293" i="6"/>
  <c r="K257" i="6"/>
  <c r="M257" i="6"/>
  <c r="M236" i="6"/>
  <c r="K236" i="6"/>
  <c r="M155" i="6"/>
  <c r="M100" i="6"/>
  <c r="M38" i="27" s="1"/>
  <c r="J29" i="43"/>
  <c r="M344" i="6"/>
  <c r="M29" i="43" s="1"/>
  <c r="L344" i="6"/>
  <c r="L29" i="43" s="1"/>
  <c r="K100" i="6"/>
  <c r="K38" i="27" s="1"/>
  <c r="K344" i="6"/>
  <c r="K29" i="43" s="1"/>
  <c r="M240" i="6"/>
  <c r="L240" i="6"/>
  <c r="K240" i="6"/>
  <c r="M177" i="6"/>
  <c r="L289" i="6"/>
  <c r="K289" i="6"/>
  <c r="L177" i="6"/>
  <c r="K177" i="6"/>
  <c r="L137" i="6"/>
  <c r="M137" i="6"/>
  <c r="M89" i="8"/>
  <c r="M47" i="27" s="1"/>
  <c r="L89" i="8"/>
  <c r="K89" i="8"/>
  <c r="M333" i="6"/>
  <c r="L333" i="6"/>
  <c r="K333" i="6"/>
  <c r="K259" i="6"/>
  <c r="J38" i="43"/>
  <c r="L353" i="6"/>
  <c r="L38" i="43" s="1"/>
  <c r="K280" i="6"/>
  <c r="L280" i="6"/>
  <c r="K353" i="6"/>
  <c r="K38" i="43" s="1"/>
  <c r="M280" i="6"/>
  <c r="M353" i="6"/>
  <c r="M38" i="43" s="1"/>
  <c r="J31" i="43"/>
  <c r="M346" i="6"/>
  <c r="M31" i="43" s="1"/>
  <c r="K346" i="6"/>
  <c r="K31" i="43" s="1"/>
  <c r="L346" i="6"/>
  <c r="L31" i="43" s="1"/>
  <c r="K278" i="6"/>
  <c r="M314" i="6"/>
  <c r="L278" i="6"/>
  <c r="M278" i="6"/>
  <c r="M294" i="6" s="1"/>
  <c r="M125" i="6"/>
  <c r="L125" i="6"/>
  <c r="K125" i="6"/>
  <c r="M72" i="6"/>
  <c r="L15" i="6"/>
  <c r="K15" i="6"/>
  <c r="J39" i="43"/>
  <c r="L354" i="6"/>
  <c r="L39" i="43" s="1"/>
  <c r="M300" i="6"/>
  <c r="M354" i="6"/>
  <c r="M39" i="43" s="1"/>
  <c r="K354" i="6"/>
  <c r="K39" i="43" s="1"/>
  <c r="L300" i="6"/>
  <c r="K300" i="6"/>
  <c r="L334" i="6"/>
  <c r="K279" i="6"/>
  <c r="K160" i="6"/>
  <c r="J32" i="43"/>
  <c r="M347" i="6"/>
  <c r="M32" i="43" s="1"/>
  <c r="L347" i="6"/>
  <c r="L32" i="43" s="1"/>
  <c r="K347" i="6"/>
  <c r="K32" i="43" s="1"/>
  <c r="L160" i="6"/>
  <c r="K327" i="6"/>
  <c r="L327" i="6"/>
  <c r="M327" i="6"/>
  <c r="J147" i="6"/>
  <c r="K55" i="18" s="1"/>
  <c r="L139" i="6"/>
  <c r="M139" i="6"/>
  <c r="K139" i="6"/>
  <c r="M77" i="6"/>
  <c r="L77" i="6"/>
  <c r="M9" i="6"/>
  <c r="L9" i="6"/>
  <c r="L121" i="6"/>
  <c r="K9" i="6"/>
  <c r="J42" i="38"/>
  <c r="K207" i="6"/>
  <c r="K42" i="38" s="1"/>
  <c r="M207" i="6"/>
  <c r="M42" i="38" s="1"/>
  <c r="L207" i="6"/>
  <c r="L42" i="38" s="1"/>
  <c r="K167" i="6"/>
  <c r="M131" i="6"/>
  <c r="L167" i="6"/>
  <c r="L131" i="6"/>
  <c r="K131" i="6"/>
  <c r="M117" i="6"/>
  <c r="L97" i="6"/>
  <c r="L35" i="27" s="1"/>
  <c r="K97" i="6"/>
  <c r="K35" i="27" s="1"/>
  <c r="M288" i="6"/>
  <c r="L288" i="6"/>
  <c r="K288" i="6"/>
  <c r="M157" i="6"/>
  <c r="K157" i="6"/>
  <c r="L157" i="6"/>
  <c r="K246" i="6"/>
  <c r="L246" i="6"/>
  <c r="K96" i="6"/>
  <c r="K34" i="27" s="1"/>
  <c r="J34" i="27"/>
  <c r="L96" i="6"/>
  <c r="L34" i="27" s="1"/>
  <c r="K70" i="6"/>
  <c r="G56" i="18"/>
  <c r="G5" i="7"/>
  <c r="D56" i="18"/>
  <c r="D5" i="7"/>
  <c r="D59" i="18"/>
  <c r="D15" i="7"/>
  <c r="D53" i="18"/>
  <c r="D14" i="7"/>
  <c r="G64" i="18"/>
  <c r="G9" i="7"/>
  <c r="D64" i="18"/>
  <c r="D9" i="7"/>
  <c r="J25" i="43"/>
  <c r="M340" i="6"/>
  <c r="M25" i="43" s="1"/>
  <c r="L340" i="6"/>
  <c r="L25" i="43" s="1"/>
  <c r="K340" i="6"/>
  <c r="K25" i="43" s="1"/>
  <c r="I273" i="4"/>
  <c r="J257" i="4"/>
  <c r="G51" i="18"/>
  <c r="G17" i="7"/>
  <c r="D50" i="18"/>
  <c r="D12" i="7"/>
  <c r="M197" i="6"/>
  <c r="M32" i="38" s="1"/>
  <c r="L197" i="6"/>
  <c r="L32" i="38" s="1"/>
  <c r="D61" i="18"/>
  <c r="D11" i="7"/>
  <c r="D55" i="18"/>
  <c r="D16" i="7"/>
  <c r="D57" i="18"/>
  <c r="D10" i="7"/>
  <c r="D324" i="4"/>
  <c r="I324" i="4" s="1"/>
  <c r="J324" i="4" s="1"/>
  <c r="K324" i="4" s="1"/>
  <c r="D168" i="6"/>
  <c r="E5" i="7" s="1"/>
  <c r="I119" i="6"/>
  <c r="J119" i="6" s="1"/>
  <c r="D36" i="28"/>
  <c r="M324" i="4"/>
  <c r="L58" i="18"/>
  <c r="L20" i="7"/>
  <c r="M58" i="18"/>
  <c r="M20" i="7"/>
  <c r="N58" i="18"/>
  <c r="N20" i="7"/>
  <c r="I336" i="6"/>
  <c r="J13" i="7" s="1"/>
  <c r="K293" i="6"/>
  <c r="K272" i="6"/>
  <c r="D252" i="6"/>
  <c r="M272" i="6"/>
  <c r="K332" i="6"/>
  <c r="M332" i="6"/>
  <c r="L270" i="6"/>
  <c r="J168" i="6"/>
  <c r="L248" i="6"/>
  <c r="M248" i="6"/>
  <c r="L268" i="6"/>
  <c r="K248" i="6"/>
  <c r="L287" i="6"/>
  <c r="K287" i="6"/>
  <c r="K286" i="6"/>
  <c r="G231" i="6"/>
  <c r="H58" i="18" s="1"/>
  <c r="K164" i="6"/>
  <c r="K168" i="6" s="1"/>
  <c r="L164" i="6"/>
  <c r="K284" i="6"/>
  <c r="L184" i="6"/>
  <c r="L163" i="6"/>
  <c r="M121" i="6"/>
  <c r="M38" i="28" s="1"/>
  <c r="J252" i="6"/>
  <c r="I252" i="6"/>
  <c r="K181" i="6"/>
  <c r="J3" i="19"/>
  <c r="F381" i="8"/>
  <c r="B305" i="8"/>
  <c r="B165" i="6"/>
  <c r="F35" i="20" s="1"/>
  <c r="B125" i="6"/>
  <c r="B125" i="10"/>
  <c r="B37" i="22" s="1"/>
  <c r="B68" i="10"/>
  <c r="H4" i="22" s="1"/>
  <c r="B28" i="10"/>
  <c r="D6" i="22" s="1"/>
  <c r="B7" i="20"/>
  <c r="B225" i="10"/>
  <c r="B185" i="10"/>
  <c r="B165" i="10"/>
  <c r="F35" i="22" s="1"/>
  <c r="B185" i="8"/>
  <c r="B225" i="6"/>
  <c r="B50" i="20" s="1"/>
  <c r="B305" i="10"/>
  <c r="J46" i="22" s="1"/>
  <c r="B285" i="10"/>
  <c r="B245" i="10"/>
  <c r="B245" i="6"/>
  <c r="B145" i="10"/>
  <c r="D36" i="22" s="1"/>
  <c r="B325" i="8"/>
  <c r="F381" i="6"/>
  <c r="B285" i="8"/>
  <c r="H47" i="21" s="1"/>
  <c r="B325" i="6"/>
  <c r="B265" i="10"/>
  <c r="B48" i="8"/>
  <c r="F5" i="21" s="1"/>
  <c r="B8" i="8"/>
  <c r="B7" i="21" s="1"/>
  <c r="B205" i="6"/>
  <c r="B145" i="6"/>
  <c r="D36" i="20" s="1"/>
  <c r="B88" i="6"/>
  <c r="B205" i="10"/>
  <c r="B8" i="10"/>
  <c r="B7" i="22" s="1"/>
  <c r="B205" i="8"/>
  <c r="J33" i="21" s="1"/>
  <c r="F381" i="10"/>
  <c r="B325" i="10"/>
  <c r="B165" i="8"/>
  <c r="F35" i="21" s="1"/>
  <c r="B265" i="8"/>
  <c r="B68" i="8"/>
  <c r="H4" i="21" s="1"/>
  <c r="B185" i="6"/>
  <c r="B48" i="10"/>
  <c r="F5" i="22" s="1"/>
  <c r="B245" i="8"/>
  <c r="D49" i="21" s="1"/>
  <c r="B225" i="8"/>
  <c r="B145" i="8"/>
  <c r="D36" i="21" s="1"/>
  <c r="B125" i="8"/>
  <c r="B37" i="21" s="1"/>
  <c r="B88" i="8"/>
  <c r="J3" i="21" s="1"/>
  <c r="B28" i="8"/>
  <c r="D6" i="21" s="1"/>
  <c r="B285" i="6"/>
  <c r="B265" i="6"/>
  <c r="F48" i="20" s="1"/>
  <c r="B305" i="6"/>
  <c r="J46" i="20" s="1"/>
  <c r="B48" i="6"/>
  <c r="F5" i="20" s="1"/>
  <c r="B28" i="6"/>
  <c r="D6" i="20" s="1"/>
  <c r="B68" i="6"/>
  <c r="H4" i="20" s="1"/>
  <c r="B88" i="10"/>
  <c r="J3" i="22" s="1"/>
  <c r="B8" i="6"/>
  <c r="B17" i="7"/>
  <c r="B344" i="10"/>
  <c r="B344" i="6"/>
  <c r="B344" i="8"/>
  <c r="B344" i="4"/>
  <c r="L116" i="6"/>
  <c r="M116" i="6"/>
  <c r="K116" i="6"/>
  <c r="L181" i="6"/>
  <c r="K16" i="6"/>
  <c r="D28" i="43"/>
  <c r="I343" i="6"/>
  <c r="L272" i="6"/>
  <c r="D315" i="6"/>
  <c r="E7" i="7" s="1"/>
  <c r="I301" i="6"/>
  <c r="M16" i="6"/>
  <c r="D210" i="6"/>
  <c r="D36" i="38"/>
  <c r="M161" i="6"/>
  <c r="H65" i="18"/>
  <c r="G65" i="18"/>
  <c r="L72" i="6"/>
  <c r="L30" i="26" s="1"/>
  <c r="K77" i="6"/>
  <c r="M15" i="6"/>
  <c r="K261" i="6"/>
  <c r="D44" i="38"/>
  <c r="I209" i="6"/>
  <c r="D65" i="18"/>
  <c r="D336" i="6"/>
  <c r="E13" i="7" s="1"/>
  <c r="K72" i="6"/>
  <c r="K30" i="26" s="1"/>
  <c r="L313" i="6"/>
  <c r="K241" i="6"/>
  <c r="L261" i="6"/>
  <c r="L241" i="6"/>
  <c r="M261" i="6"/>
  <c r="D38" i="38"/>
  <c r="I203" i="6"/>
  <c r="M313" i="6"/>
  <c r="D34" i="43"/>
  <c r="I349" i="6"/>
  <c r="D41" i="38"/>
  <c r="I206" i="6"/>
  <c r="K196" i="6"/>
  <c r="K31" i="38" s="1"/>
  <c r="D42" i="27"/>
  <c r="I104" i="6"/>
  <c r="L332" i="6"/>
  <c r="I101" i="6"/>
  <c r="D39" i="27"/>
  <c r="D21" i="6"/>
  <c r="E4" i="7" s="1"/>
  <c r="D37" i="27"/>
  <c r="I99" i="6"/>
  <c r="D35" i="38"/>
  <c r="I200" i="6"/>
  <c r="J355" i="6"/>
  <c r="I40" i="43"/>
  <c r="D36" i="27"/>
  <c r="I98" i="6"/>
  <c r="I30" i="27"/>
  <c r="J92" i="6"/>
  <c r="K270" i="6"/>
  <c r="I348" i="6"/>
  <c r="D33" i="43"/>
  <c r="D341" i="6"/>
  <c r="C26" i="43"/>
  <c r="D84" i="6"/>
  <c r="I80" i="6"/>
  <c r="F28" i="43"/>
  <c r="G343" i="6"/>
  <c r="G28" i="43" s="1"/>
  <c r="I273" i="6"/>
  <c r="N42" i="6"/>
  <c r="D34" i="38"/>
  <c r="I199" i="6"/>
  <c r="D33" i="27"/>
  <c r="I95" i="6"/>
  <c r="K137" i="6"/>
  <c r="J195" i="6"/>
  <c r="I30" i="38"/>
  <c r="L11" i="6"/>
  <c r="L284" i="6"/>
  <c r="D28" i="27"/>
  <c r="I90" i="6"/>
  <c r="M270" i="6"/>
  <c r="O13" i="9"/>
  <c r="O80" i="18"/>
  <c r="E16" i="9"/>
  <c r="E77" i="18"/>
  <c r="K11" i="9"/>
  <c r="G294" i="8"/>
  <c r="G42" i="31" s="1"/>
  <c r="G85" i="18"/>
  <c r="G9" i="9"/>
  <c r="E6" i="9"/>
  <c r="E86" i="18"/>
  <c r="D6" i="9"/>
  <c r="D86" i="18"/>
  <c r="G147" i="8"/>
  <c r="G79" i="18"/>
  <c r="G8" i="9"/>
  <c r="D10" i="9"/>
  <c r="D83" i="18"/>
  <c r="E10" i="9"/>
  <c r="E83" i="18"/>
  <c r="K5" i="9"/>
  <c r="D74" i="18"/>
  <c r="D11" i="9"/>
  <c r="D17" i="9"/>
  <c r="G252" i="8"/>
  <c r="G44" i="34" s="1"/>
  <c r="G10" i="9"/>
  <c r="G83" i="18"/>
  <c r="K8" i="9"/>
  <c r="K79" i="18"/>
  <c r="E12" i="9"/>
  <c r="E81" i="18"/>
  <c r="J10" i="9"/>
  <c r="J83" i="18"/>
  <c r="G105" i="8"/>
  <c r="G75" i="18"/>
  <c r="F63" i="27"/>
  <c r="K19" i="9"/>
  <c r="K82" i="18"/>
  <c r="N12" i="9"/>
  <c r="N81" i="18"/>
  <c r="H87" i="18"/>
  <c r="G62" i="43"/>
  <c r="D9" i="9"/>
  <c r="D85" i="18"/>
  <c r="O6" i="9"/>
  <c r="O86" i="18"/>
  <c r="E88" i="18"/>
  <c r="E14" i="9"/>
  <c r="L12" i="9"/>
  <c r="L81" i="18"/>
  <c r="K75" i="18"/>
  <c r="J63" i="27"/>
  <c r="K13" i="9"/>
  <c r="K80" i="18"/>
  <c r="D341" i="8"/>
  <c r="D47" i="43" s="1"/>
  <c r="C47" i="43"/>
  <c r="M18" i="9"/>
  <c r="M76" i="18"/>
  <c r="G6" i="9"/>
  <c r="G86" i="18"/>
  <c r="E89" i="18"/>
  <c r="E4" i="9"/>
  <c r="E78" i="18"/>
  <c r="K10" i="9"/>
  <c r="K83" i="18"/>
  <c r="K18" i="9"/>
  <c r="K76" i="18"/>
  <c r="E85" i="18"/>
  <c r="G210" i="8"/>
  <c r="G78" i="18"/>
  <c r="G4" i="9"/>
  <c r="O18" i="9"/>
  <c r="O76" i="18"/>
  <c r="J11" i="9"/>
  <c r="J74" i="18"/>
  <c r="G13" i="9"/>
  <c r="G80" i="18"/>
  <c r="D79" i="18"/>
  <c r="D8" i="9"/>
  <c r="J19" i="9"/>
  <c r="J82" i="18"/>
  <c r="G231" i="8"/>
  <c r="G82" i="18"/>
  <c r="G19" i="9"/>
  <c r="M12" i="9"/>
  <c r="M81" i="18"/>
  <c r="N18" i="9"/>
  <c r="N76" i="18"/>
  <c r="L16" i="9"/>
  <c r="L77" i="18"/>
  <c r="G5" i="9"/>
  <c r="G89" i="18"/>
  <c r="D89" i="18"/>
  <c r="D5" i="9"/>
  <c r="J8" i="9"/>
  <c r="J79" i="18"/>
  <c r="E74" i="18"/>
  <c r="E11" i="9"/>
  <c r="E79" i="18"/>
  <c r="E8" i="9"/>
  <c r="J4" i="9"/>
  <c r="J78" i="18"/>
  <c r="E19" i="9"/>
  <c r="E82" i="18"/>
  <c r="D82" i="18"/>
  <c r="D19" i="9"/>
  <c r="L46" i="43"/>
  <c r="E75" i="18"/>
  <c r="D63" i="27"/>
  <c r="D78" i="18"/>
  <c r="D4" i="9"/>
  <c r="G273" i="8"/>
  <c r="G88" i="18"/>
  <c r="G14" i="9"/>
  <c r="E18" i="9"/>
  <c r="E76" i="18"/>
  <c r="K12" i="9"/>
  <c r="K81" i="18"/>
  <c r="G189" i="8"/>
  <c r="G12" i="9"/>
  <c r="G81" i="18"/>
  <c r="J75" i="18"/>
  <c r="I63" i="27"/>
  <c r="I168" i="8"/>
  <c r="E80" i="18"/>
  <c r="E13" i="9"/>
  <c r="H76" i="18"/>
  <c r="H18" i="9"/>
  <c r="K46" i="43"/>
  <c r="N5" i="9"/>
  <c r="L19" i="9"/>
  <c r="L82" i="18"/>
  <c r="L13" i="9"/>
  <c r="L80" i="18"/>
  <c r="H86" i="18"/>
  <c r="H6" i="9"/>
  <c r="J12" i="9"/>
  <c r="J81" i="18"/>
  <c r="K6" i="9"/>
  <c r="K86" i="18"/>
  <c r="K88" i="18"/>
  <c r="J76" i="18"/>
  <c r="J18" i="9"/>
  <c r="N16" i="9"/>
  <c r="N77" i="18"/>
  <c r="K16" i="9"/>
  <c r="K77" i="18"/>
  <c r="J16" i="9"/>
  <c r="J77" i="18"/>
  <c r="K4" i="9"/>
  <c r="K78" i="18"/>
  <c r="J6" i="9"/>
  <c r="J86" i="18"/>
  <c r="L18" i="9"/>
  <c r="L76" i="18"/>
  <c r="D75" i="18"/>
  <c r="C63" i="27"/>
  <c r="J88" i="18"/>
  <c r="D12" i="9"/>
  <c r="D81" i="18"/>
  <c r="G84" i="8"/>
  <c r="G74" i="18"/>
  <c r="G11" i="9"/>
  <c r="D14" i="9"/>
  <c r="D88" i="18"/>
  <c r="D343" i="8"/>
  <c r="D49" i="43" s="1"/>
  <c r="C49" i="43"/>
  <c r="N10" i="9"/>
  <c r="N83" i="18"/>
  <c r="M19" i="9"/>
  <c r="M82" i="18"/>
  <c r="D80" i="18"/>
  <c r="D13" i="9"/>
  <c r="G16" i="9"/>
  <c r="G77" i="18"/>
  <c r="G126" i="8"/>
  <c r="F356" i="8"/>
  <c r="F62" i="43" s="1"/>
  <c r="F47" i="43"/>
  <c r="H80" i="18"/>
  <c r="H13" i="9"/>
  <c r="N19" i="9"/>
  <c r="N82" i="18"/>
  <c r="M16" i="9"/>
  <c r="M77" i="18"/>
  <c r="I105" i="10"/>
  <c r="J98" i="18" s="1"/>
  <c r="D105" i="10"/>
  <c r="D80" i="27"/>
  <c r="D343" i="10"/>
  <c r="D70" i="43" s="1"/>
  <c r="C70" i="43"/>
  <c r="G189" i="6"/>
  <c r="G57" i="18"/>
  <c r="N168" i="6"/>
  <c r="H56" i="18"/>
  <c r="C43" i="27"/>
  <c r="D51" i="18"/>
  <c r="N63" i="6"/>
  <c r="O52" i="18" s="1"/>
  <c r="H52" i="18"/>
  <c r="G273" i="6"/>
  <c r="D273" i="6"/>
  <c r="H19" i="11"/>
  <c r="N336" i="10"/>
  <c r="O19" i="11" s="1"/>
  <c r="G356" i="10"/>
  <c r="G83" i="43" s="1"/>
  <c r="D81" i="43"/>
  <c r="I354" i="10"/>
  <c r="D336" i="10"/>
  <c r="E112" i="18" s="1"/>
  <c r="I335" i="10"/>
  <c r="G294" i="10"/>
  <c r="H108" i="18" s="1"/>
  <c r="F18" i="18"/>
  <c r="J89" i="10"/>
  <c r="J68" i="27" s="1"/>
  <c r="J97" i="18"/>
  <c r="M40" i="10"/>
  <c r="M42" i="10" s="1"/>
  <c r="N15" i="11" s="1"/>
  <c r="K40" i="10"/>
  <c r="K42" i="10" s="1"/>
  <c r="L96" i="18" s="1"/>
  <c r="H20" i="11"/>
  <c r="G315" i="10"/>
  <c r="N315" i="10" s="1"/>
  <c r="N61" i="39" s="1"/>
  <c r="G109" i="18"/>
  <c r="G17" i="11"/>
  <c r="E17" i="11"/>
  <c r="E109" i="18"/>
  <c r="D17" i="11"/>
  <c r="D109" i="18"/>
  <c r="K109" i="18"/>
  <c r="K17" i="11"/>
  <c r="J109" i="18"/>
  <c r="J17" i="11"/>
  <c r="D19" i="11"/>
  <c r="D112" i="18"/>
  <c r="G273" i="10"/>
  <c r="H111" i="18" s="1"/>
  <c r="G111" i="18"/>
  <c r="G18" i="11"/>
  <c r="K111" i="18"/>
  <c r="K18" i="11"/>
  <c r="L111" i="18"/>
  <c r="L18" i="11"/>
  <c r="J111" i="18"/>
  <c r="J18" i="11"/>
  <c r="D18" i="11"/>
  <c r="D111" i="18"/>
  <c r="N111" i="18"/>
  <c r="N18" i="11"/>
  <c r="M111" i="18"/>
  <c r="M18" i="11"/>
  <c r="E18" i="11"/>
  <c r="E111" i="18"/>
  <c r="G252" i="10"/>
  <c r="G65" i="34" s="1"/>
  <c r="G106" i="18"/>
  <c r="G14" i="11"/>
  <c r="G16" i="11"/>
  <c r="G231" i="10"/>
  <c r="N231" i="10" s="1"/>
  <c r="O13" i="11" s="1"/>
  <c r="G105" i="18"/>
  <c r="G13" i="11"/>
  <c r="D105" i="18"/>
  <c r="D13" i="11"/>
  <c r="M105" i="18"/>
  <c r="M13" i="11"/>
  <c r="J106" i="18"/>
  <c r="J16" i="11"/>
  <c r="J14" i="11"/>
  <c r="E106" i="18"/>
  <c r="E16" i="11"/>
  <c r="E14" i="11"/>
  <c r="J105" i="18"/>
  <c r="J13" i="11"/>
  <c r="L105" i="18"/>
  <c r="L13" i="11"/>
  <c r="K105" i="18"/>
  <c r="K13" i="11"/>
  <c r="N106" i="18"/>
  <c r="N16" i="11"/>
  <c r="N14" i="11"/>
  <c r="D106" i="18"/>
  <c r="D16" i="11"/>
  <c r="D14" i="11"/>
  <c r="N105" i="18"/>
  <c r="N13" i="11"/>
  <c r="M106" i="18"/>
  <c r="M16" i="11"/>
  <c r="M14" i="11"/>
  <c r="E105" i="18"/>
  <c r="E13" i="11"/>
  <c r="K106" i="18"/>
  <c r="K16" i="11"/>
  <c r="K14" i="11"/>
  <c r="I18" i="18"/>
  <c r="G101" i="18"/>
  <c r="G9" i="11"/>
  <c r="G189" i="10"/>
  <c r="N189" i="10" s="1"/>
  <c r="O12" i="11" s="1"/>
  <c r="G12" i="11"/>
  <c r="G104" i="18"/>
  <c r="H101" i="18"/>
  <c r="H9" i="11"/>
  <c r="N210" i="10"/>
  <c r="N63" i="32" s="1"/>
  <c r="L104" i="18"/>
  <c r="L12" i="11"/>
  <c r="M104" i="18"/>
  <c r="M12" i="11"/>
  <c r="N101" i="18"/>
  <c r="N9" i="11"/>
  <c r="E101" i="18"/>
  <c r="E9" i="11"/>
  <c r="N104" i="18"/>
  <c r="N12" i="11"/>
  <c r="M101" i="18"/>
  <c r="M9" i="11"/>
  <c r="J9" i="11"/>
  <c r="J101" i="18"/>
  <c r="D104" i="18"/>
  <c r="D12" i="11"/>
  <c r="E104" i="18"/>
  <c r="E12" i="11"/>
  <c r="L101" i="18"/>
  <c r="L9" i="11"/>
  <c r="K9" i="11"/>
  <c r="K101" i="18"/>
  <c r="J12" i="11"/>
  <c r="J104" i="18"/>
  <c r="K12" i="11"/>
  <c r="K104" i="18"/>
  <c r="D101" i="18"/>
  <c r="D9" i="11"/>
  <c r="G11" i="11"/>
  <c r="G103" i="18"/>
  <c r="G168" i="10"/>
  <c r="H10" i="11"/>
  <c r="H102" i="18"/>
  <c r="N147" i="10"/>
  <c r="J102" i="18"/>
  <c r="J10" i="11"/>
  <c r="L103" i="18"/>
  <c r="L11" i="11"/>
  <c r="E10" i="11"/>
  <c r="E102" i="18"/>
  <c r="N11" i="11"/>
  <c r="N103" i="18"/>
  <c r="I168" i="10"/>
  <c r="E103" i="18"/>
  <c r="E11" i="11"/>
  <c r="K103" i="18"/>
  <c r="K11" i="11"/>
  <c r="N10" i="11"/>
  <c r="K102" i="18"/>
  <c r="K10" i="11"/>
  <c r="M11" i="11"/>
  <c r="M103" i="18"/>
  <c r="D11" i="11"/>
  <c r="D103" i="18"/>
  <c r="M10" i="11"/>
  <c r="M102" i="18"/>
  <c r="D10" i="11"/>
  <c r="D102" i="18"/>
  <c r="D113" i="18" s="1"/>
  <c r="H8" i="11"/>
  <c r="H100" i="18"/>
  <c r="N126" i="10"/>
  <c r="G8" i="11"/>
  <c r="G100" i="18"/>
  <c r="G105" i="10"/>
  <c r="H98" i="18" s="1"/>
  <c r="G6" i="11"/>
  <c r="G98" i="18"/>
  <c r="K89" i="10"/>
  <c r="K100" i="18"/>
  <c r="K8" i="11"/>
  <c r="L105" i="10"/>
  <c r="I84" i="27"/>
  <c r="D6" i="11"/>
  <c r="D98" i="18"/>
  <c r="E100" i="18"/>
  <c r="E8" i="11"/>
  <c r="D8" i="11"/>
  <c r="D100" i="18"/>
  <c r="M105" i="10"/>
  <c r="J100" i="18"/>
  <c r="J8" i="11"/>
  <c r="E6" i="11"/>
  <c r="E98" i="18"/>
  <c r="G84" i="10"/>
  <c r="G97" i="18"/>
  <c r="G5" i="11"/>
  <c r="H99" i="18"/>
  <c r="H7" i="11"/>
  <c r="N63" i="10"/>
  <c r="J7" i="11"/>
  <c r="J99" i="18"/>
  <c r="K5" i="11"/>
  <c r="K97" i="18"/>
  <c r="M5" i="11"/>
  <c r="M97" i="18"/>
  <c r="E5" i="11"/>
  <c r="E97" i="18"/>
  <c r="M99" i="18"/>
  <c r="M7" i="11"/>
  <c r="D5" i="11"/>
  <c r="D97" i="18"/>
  <c r="N99" i="18"/>
  <c r="N7" i="11"/>
  <c r="K7" i="11"/>
  <c r="K99" i="18"/>
  <c r="L99" i="18"/>
  <c r="L7" i="11"/>
  <c r="N5" i="11"/>
  <c r="N97" i="18"/>
  <c r="L5" i="11"/>
  <c r="L97" i="18"/>
  <c r="E99" i="18"/>
  <c r="E7" i="11"/>
  <c r="D341" i="10"/>
  <c r="D68" i="43" s="1"/>
  <c r="C68" i="43"/>
  <c r="J273" i="6"/>
  <c r="M266" i="6"/>
  <c r="L266" i="6"/>
  <c r="K266" i="6"/>
  <c r="J31" i="38"/>
  <c r="L196" i="6"/>
  <c r="L31" i="38" s="1"/>
  <c r="G126" i="6"/>
  <c r="G53" i="18"/>
  <c r="G210" i="6"/>
  <c r="H8" i="7" s="1"/>
  <c r="F45" i="38"/>
  <c r="G54" i="18"/>
  <c r="C45" i="38"/>
  <c r="D54" i="18"/>
  <c r="G294" i="6"/>
  <c r="H11" i="7" s="1"/>
  <c r="G61" i="18"/>
  <c r="G84" i="6"/>
  <c r="G50" i="18"/>
  <c r="G147" i="6"/>
  <c r="H16" i="7" s="1"/>
  <c r="G55" i="18"/>
  <c r="G315" i="6"/>
  <c r="H7" i="7" s="1"/>
  <c r="G62" i="18"/>
  <c r="D62" i="18"/>
  <c r="G252" i="6"/>
  <c r="H15" i="7" s="1"/>
  <c r="G59" i="18"/>
  <c r="N21" i="6"/>
  <c r="O4" i="7" s="1"/>
  <c r="H17" i="9"/>
  <c r="N42" i="8"/>
  <c r="O73" i="18" s="1"/>
  <c r="H73" i="18"/>
  <c r="M89" i="18"/>
  <c r="M5" i="9"/>
  <c r="L5" i="9"/>
  <c r="L89" i="18"/>
  <c r="J15" i="9"/>
  <c r="J87" i="18"/>
  <c r="H15" i="9"/>
  <c r="N356" i="8"/>
  <c r="N62" i="43" s="1"/>
  <c r="K258" i="6"/>
  <c r="M258" i="6"/>
  <c r="L258" i="6"/>
  <c r="K238" i="6"/>
  <c r="L312" i="6"/>
  <c r="K312" i="6"/>
  <c r="M312" i="6"/>
  <c r="M238" i="6"/>
  <c r="L238" i="6"/>
  <c r="J21" i="6"/>
  <c r="K4" i="7" s="1"/>
  <c r="M12" i="6"/>
  <c r="L12" i="6"/>
  <c r="K12" i="6"/>
  <c r="J189" i="6"/>
  <c r="M187" i="6"/>
  <c r="L187" i="6"/>
  <c r="K187" i="6"/>
  <c r="L132" i="6"/>
  <c r="K132" i="6"/>
  <c r="M132" i="6"/>
  <c r="G105" i="6"/>
  <c r="F43" i="27"/>
  <c r="N336" i="6"/>
  <c r="O13" i="7" s="1"/>
  <c r="J5" i="10"/>
  <c r="L5" i="10" s="1"/>
  <c r="L21" i="10" s="1"/>
  <c r="H4" i="11"/>
  <c r="H96" i="18"/>
  <c r="H15" i="11"/>
  <c r="D4" i="11"/>
  <c r="D96" i="18"/>
  <c r="D15" i="11"/>
  <c r="K15" i="11"/>
  <c r="K96" i="18"/>
  <c r="K4" i="11"/>
  <c r="M4" i="11"/>
  <c r="M96" i="18"/>
  <c r="M15" i="11"/>
  <c r="L320" i="6"/>
  <c r="J42" i="6"/>
  <c r="K41" i="6"/>
  <c r="M41" i="6"/>
  <c r="L41" i="6"/>
  <c r="E17" i="9"/>
  <c r="I40" i="8"/>
  <c r="J40" i="8" s="1"/>
  <c r="J42" i="8" s="1"/>
  <c r="K73" i="18" s="1"/>
  <c r="K84" i="8"/>
  <c r="I189" i="6"/>
  <c r="D189" i="6"/>
  <c r="F356" i="10"/>
  <c r="F83" i="43" s="1"/>
  <c r="C356" i="10"/>
  <c r="C83" i="43" s="1"/>
  <c r="C356" i="8"/>
  <c r="C62" i="43" s="1"/>
  <c r="D325" i="4"/>
  <c r="I325" i="4" s="1"/>
  <c r="J325" i="4" s="1"/>
  <c r="I40" i="6"/>
  <c r="J40" i="6" s="1"/>
  <c r="M341" i="6" s="1"/>
  <c r="F356" i="6"/>
  <c r="G6" i="7" s="1"/>
  <c r="G341" i="6"/>
  <c r="G26" i="43" s="1"/>
  <c r="C356" i="6"/>
  <c r="D6" i="7" s="1"/>
  <c r="D356" i="6"/>
  <c r="E6" i="7" s="1"/>
  <c r="J326" i="6"/>
  <c r="J126" i="6"/>
  <c r="I126" i="6"/>
  <c r="I147" i="6"/>
  <c r="D105" i="6"/>
  <c r="E17" i="7" s="1"/>
  <c r="I89" i="6"/>
  <c r="I27" i="27" s="1"/>
  <c r="D126" i="6"/>
  <c r="D294" i="6"/>
  <c r="I294" i="6"/>
  <c r="D147" i="6"/>
  <c r="J294" i="6"/>
  <c r="C252" i="4"/>
  <c r="D16" i="5" s="1"/>
  <c r="D236" i="4"/>
  <c r="I236" i="4" s="1"/>
  <c r="D237" i="4"/>
  <c r="I237" i="4" s="1"/>
  <c r="J237" i="4" s="1"/>
  <c r="D238" i="4"/>
  <c r="I238" i="4" s="1"/>
  <c r="J238" i="4" s="1"/>
  <c r="D327" i="4"/>
  <c r="I327" i="4" s="1"/>
  <c r="J327" i="4" s="1"/>
  <c r="D334" i="4"/>
  <c r="I334" i="4" s="1"/>
  <c r="J334" i="4" s="1"/>
  <c r="D335" i="4"/>
  <c r="I335" i="4" s="1"/>
  <c r="J335" i="4" s="1"/>
  <c r="D333" i="4"/>
  <c r="I333" i="4" s="1"/>
  <c r="J333" i="4" s="1"/>
  <c r="J17" i="39" s="1"/>
  <c r="D250" i="4"/>
  <c r="I250" i="4" s="1"/>
  <c r="J250" i="4" s="1"/>
  <c r="D329" i="4"/>
  <c r="I329" i="4" s="1"/>
  <c r="J329" i="4" s="1"/>
  <c r="D242" i="4"/>
  <c r="I242" i="4" s="1"/>
  <c r="J242" i="4" s="1"/>
  <c r="D326" i="4"/>
  <c r="I326" i="4" s="1"/>
  <c r="J326" i="4" s="1"/>
  <c r="J10" i="39" s="1"/>
  <c r="D321" i="4"/>
  <c r="I321" i="4" s="1"/>
  <c r="J321" i="4" s="1"/>
  <c r="D328" i="4"/>
  <c r="I328" i="4" s="1"/>
  <c r="J328" i="4" s="1"/>
  <c r="D332" i="4"/>
  <c r="I332" i="4" s="1"/>
  <c r="J332" i="4" s="1"/>
  <c r="M332" i="4" s="1"/>
  <c r="D330" i="4"/>
  <c r="I330" i="4" s="1"/>
  <c r="J330" i="4" s="1"/>
  <c r="D322" i="4"/>
  <c r="I322" i="4" s="1"/>
  <c r="J322" i="4" s="1"/>
  <c r="F252" i="4"/>
  <c r="G16" i="5" s="1"/>
  <c r="D239" i="4"/>
  <c r="I239" i="4" s="1"/>
  <c r="J239" i="4" s="1"/>
  <c r="D249" i="4"/>
  <c r="I249" i="4" s="1"/>
  <c r="J249" i="4" s="1"/>
  <c r="J17" i="33" s="1"/>
  <c r="D248" i="4"/>
  <c r="I248" i="4" s="1"/>
  <c r="J248" i="4" s="1"/>
  <c r="D247" i="4"/>
  <c r="I247" i="4" s="1"/>
  <c r="J247" i="4" s="1"/>
  <c r="D246" i="4"/>
  <c r="I246" i="4" s="1"/>
  <c r="J246" i="4" s="1"/>
  <c r="J14" i="33" s="1"/>
  <c r="D245" i="4"/>
  <c r="I245" i="4" s="1"/>
  <c r="J245" i="4" s="1"/>
  <c r="J13" i="33" s="1"/>
  <c r="D241" i="4"/>
  <c r="I241" i="4" s="1"/>
  <c r="J241" i="4" s="1"/>
  <c r="C336" i="4"/>
  <c r="D9" i="5" s="1"/>
  <c r="G336" i="4"/>
  <c r="H9" i="5" s="1"/>
  <c r="F336" i="4"/>
  <c r="G9" i="5" s="1"/>
  <c r="D331" i="4"/>
  <c r="I331" i="4" s="1"/>
  <c r="J331" i="4" s="1"/>
  <c r="D323" i="4"/>
  <c r="I323" i="4" s="1"/>
  <c r="I7" i="39" s="1"/>
  <c r="B189" i="4"/>
  <c r="A78" i="39"/>
  <c r="H77" i="39"/>
  <c r="E77" i="39"/>
  <c r="H76" i="39"/>
  <c r="E76" i="39"/>
  <c r="H75" i="39"/>
  <c r="E75" i="39"/>
  <c r="H74" i="39"/>
  <c r="E74" i="39"/>
  <c r="H73" i="39"/>
  <c r="E73" i="39"/>
  <c r="H72" i="39"/>
  <c r="E72" i="39"/>
  <c r="H71" i="39"/>
  <c r="E71" i="39"/>
  <c r="H70" i="39"/>
  <c r="E70" i="39"/>
  <c r="H69" i="39"/>
  <c r="E69" i="39"/>
  <c r="H68" i="39"/>
  <c r="E68" i="39"/>
  <c r="H67" i="39"/>
  <c r="E67" i="39"/>
  <c r="H66" i="39"/>
  <c r="E66" i="39"/>
  <c r="H65" i="39"/>
  <c r="E65" i="39"/>
  <c r="H64" i="39"/>
  <c r="E64" i="39"/>
  <c r="J61" i="39"/>
  <c r="I61" i="39"/>
  <c r="H61" i="39"/>
  <c r="F61" i="39"/>
  <c r="E61" i="39"/>
  <c r="D61" i="39"/>
  <c r="C61" i="39"/>
  <c r="A59" i="39"/>
  <c r="A57" i="39"/>
  <c r="H56" i="39"/>
  <c r="E56" i="39"/>
  <c r="H55" i="39"/>
  <c r="E55" i="39"/>
  <c r="H54" i="39"/>
  <c r="E54" i="39"/>
  <c r="H53" i="39"/>
  <c r="E53" i="39"/>
  <c r="H52" i="39"/>
  <c r="E52" i="39"/>
  <c r="H51" i="39"/>
  <c r="E51" i="39"/>
  <c r="H50" i="39"/>
  <c r="E50" i="39"/>
  <c r="H49" i="39"/>
  <c r="E49" i="39"/>
  <c r="H48" i="39"/>
  <c r="E48" i="39"/>
  <c r="H47" i="39"/>
  <c r="E47" i="39"/>
  <c r="H46" i="39"/>
  <c r="E46" i="39"/>
  <c r="H45" i="39"/>
  <c r="E45" i="39"/>
  <c r="H44" i="39"/>
  <c r="E44" i="39"/>
  <c r="H43" i="39"/>
  <c r="E43" i="39"/>
  <c r="H42" i="39"/>
  <c r="E42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N40" i="39"/>
  <c r="J40" i="39"/>
  <c r="I40" i="39"/>
  <c r="H40" i="39"/>
  <c r="G40" i="39"/>
  <c r="F40" i="39"/>
  <c r="E40" i="39"/>
  <c r="D40" i="39"/>
  <c r="C40" i="39"/>
  <c r="A39" i="39"/>
  <c r="A37" i="39"/>
  <c r="H36" i="39"/>
  <c r="E36" i="39"/>
  <c r="H35" i="39"/>
  <c r="E35" i="39"/>
  <c r="H34" i="39"/>
  <c r="E34" i="39"/>
  <c r="H33" i="39"/>
  <c r="E33" i="39"/>
  <c r="H32" i="39"/>
  <c r="E32" i="39"/>
  <c r="H31" i="39"/>
  <c r="E31" i="39"/>
  <c r="H30" i="39"/>
  <c r="E30" i="39"/>
  <c r="H29" i="39"/>
  <c r="E29" i="39"/>
  <c r="H28" i="39"/>
  <c r="E28" i="39"/>
  <c r="H27" i="39"/>
  <c r="E27" i="39"/>
  <c r="H26" i="39"/>
  <c r="E26" i="39"/>
  <c r="H25" i="39"/>
  <c r="E25" i="39"/>
  <c r="H24" i="39"/>
  <c r="E24" i="39"/>
  <c r="H23" i="39"/>
  <c r="E23" i="39"/>
  <c r="H22" i="39"/>
  <c r="E22" i="39"/>
  <c r="H19" i="39"/>
  <c r="E19" i="39"/>
  <c r="H18" i="39"/>
  <c r="E18" i="39"/>
  <c r="H17" i="39"/>
  <c r="E17" i="39"/>
  <c r="H16" i="39"/>
  <c r="E16" i="39"/>
  <c r="H15" i="39"/>
  <c r="E15" i="39"/>
  <c r="H14" i="39"/>
  <c r="E14" i="39"/>
  <c r="H13" i="39"/>
  <c r="E13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H5" i="39"/>
  <c r="E5" i="39"/>
  <c r="N3" i="39"/>
  <c r="M3" i="39"/>
  <c r="L3" i="39"/>
  <c r="K3" i="39"/>
  <c r="J3" i="39"/>
  <c r="I3" i="39"/>
  <c r="H3" i="39"/>
  <c r="G3" i="39"/>
  <c r="F3" i="39"/>
  <c r="E3" i="39"/>
  <c r="D3" i="39"/>
  <c r="C3" i="39"/>
  <c r="A3" i="39"/>
  <c r="N2" i="39"/>
  <c r="M2" i="39"/>
  <c r="L2" i="39"/>
  <c r="K2" i="39"/>
  <c r="J2" i="39"/>
  <c r="I2" i="39"/>
  <c r="H2" i="39"/>
  <c r="G2" i="39"/>
  <c r="F2" i="39"/>
  <c r="E2" i="39"/>
  <c r="D2" i="39"/>
  <c r="C2" i="39"/>
  <c r="B2" i="39"/>
  <c r="B1" i="39"/>
  <c r="A1" i="39"/>
  <c r="A82" i="38"/>
  <c r="H81" i="38"/>
  <c r="E81" i="38"/>
  <c r="H80" i="38"/>
  <c r="E80" i="38"/>
  <c r="H79" i="38"/>
  <c r="E79" i="38"/>
  <c r="H78" i="38"/>
  <c r="E78" i="38"/>
  <c r="H77" i="38"/>
  <c r="E77" i="38"/>
  <c r="H76" i="38"/>
  <c r="E76" i="38"/>
  <c r="H75" i="38"/>
  <c r="E75" i="38"/>
  <c r="H74" i="38"/>
  <c r="E74" i="38"/>
  <c r="H73" i="38"/>
  <c r="E73" i="38"/>
  <c r="H72" i="38"/>
  <c r="F72" i="38"/>
  <c r="E72" i="38"/>
  <c r="C72" i="38"/>
  <c r="A72" i="38"/>
  <c r="H71" i="38"/>
  <c r="F71" i="38"/>
  <c r="E71" i="38"/>
  <c r="C71" i="38"/>
  <c r="A71" i="38"/>
  <c r="H70" i="38"/>
  <c r="F70" i="38"/>
  <c r="E70" i="38"/>
  <c r="C70" i="38"/>
  <c r="A70" i="38"/>
  <c r="H69" i="38"/>
  <c r="F69" i="38"/>
  <c r="E69" i="38"/>
  <c r="C69" i="38"/>
  <c r="A69" i="38"/>
  <c r="H68" i="38"/>
  <c r="F68" i="38"/>
  <c r="E68" i="38"/>
  <c r="C68" i="38"/>
  <c r="A68" i="38"/>
  <c r="A64" i="38"/>
  <c r="A62" i="38"/>
  <c r="H61" i="38"/>
  <c r="E61" i="38"/>
  <c r="H60" i="38"/>
  <c r="E60" i="38"/>
  <c r="H59" i="38"/>
  <c r="E59" i="38"/>
  <c r="H58" i="38"/>
  <c r="E58" i="38"/>
  <c r="H57" i="38"/>
  <c r="E57" i="38"/>
  <c r="H56" i="38"/>
  <c r="E56" i="38"/>
  <c r="H55" i="38"/>
  <c r="E55" i="38"/>
  <c r="H54" i="38"/>
  <c r="E54" i="38"/>
  <c r="H53" i="38"/>
  <c r="E53" i="38"/>
  <c r="H52" i="38"/>
  <c r="F52" i="38"/>
  <c r="E52" i="38"/>
  <c r="C52" i="38"/>
  <c r="A52" i="38"/>
  <c r="H51" i="38"/>
  <c r="F51" i="38"/>
  <c r="E51" i="38"/>
  <c r="C51" i="38"/>
  <c r="A51" i="38"/>
  <c r="H50" i="38"/>
  <c r="F50" i="38"/>
  <c r="E50" i="38"/>
  <c r="C50" i="38"/>
  <c r="A50" i="38"/>
  <c r="H49" i="38"/>
  <c r="F49" i="38"/>
  <c r="E49" i="38"/>
  <c r="C49" i="38"/>
  <c r="A49" i="38"/>
  <c r="H48" i="38"/>
  <c r="F48" i="38"/>
  <c r="E48" i="38"/>
  <c r="C48" i="38"/>
  <c r="H47" i="38"/>
  <c r="F47" i="38"/>
  <c r="E47" i="38"/>
  <c r="C47" i="38"/>
  <c r="H28" i="38"/>
  <c r="F28" i="38"/>
  <c r="E28" i="38"/>
  <c r="C28" i="38"/>
  <c r="A28" i="38"/>
  <c r="H27" i="38"/>
  <c r="F27" i="38"/>
  <c r="E27" i="38"/>
  <c r="C27" i="38"/>
  <c r="A27" i="38"/>
  <c r="H26" i="38"/>
  <c r="F26" i="38"/>
  <c r="E26" i="38"/>
  <c r="C26" i="38"/>
  <c r="A26" i="38"/>
  <c r="A25" i="38"/>
  <c r="A23" i="38"/>
  <c r="H20" i="38"/>
  <c r="E20" i="38"/>
  <c r="H19" i="38"/>
  <c r="E19" i="38"/>
  <c r="H18" i="38"/>
  <c r="E18" i="38"/>
  <c r="H17" i="38"/>
  <c r="E17" i="38"/>
  <c r="H16" i="38"/>
  <c r="E16" i="38"/>
  <c r="H15" i="38"/>
  <c r="E15" i="38"/>
  <c r="H14" i="38"/>
  <c r="E14" i="38"/>
  <c r="H13" i="38"/>
  <c r="E13" i="38"/>
  <c r="H12" i="38"/>
  <c r="H10" i="38"/>
  <c r="F10" i="38"/>
  <c r="E10" i="38"/>
  <c r="C10" i="38"/>
  <c r="A10" i="38"/>
  <c r="H9" i="38"/>
  <c r="F9" i="38"/>
  <c r="E9" i="38"/>
  <c r="C9" i="38"/>
  <c r="A9" i="38"/>
  <c r="H8" i="38"/>
  <c r="F8" i="38"/>
  <c r="E8" i="38"/>
  <c r="C8" i="38"/>
  <c r="A8" i="38"/>
  <c r="H7" i="38"/>
  <c r="F7" i="38"/>
  <c r="E7" i="38"/>
  <c r="C7" i="38"/>
  <c r="A7" i="38"/>
  <c r="H6" i="38"/>
  <c r="F6" i="38"/>
  <c r="E6" i="38"/>
  <c r="C6" i="38"/>
  <c r="A6" i="38"/>
  <c r="H5" i="38"/>
  <c r="F5" i="38"/>
  <c r="E5" i="38"/>
  <c r="C5" i="38"/>
  <c r="A5" i="38"/>
  <c r="N4" i="38"/>
  <c r="J4" i="38"/>
  <c r="I4" i="38"/>
  <c r="H4" i="38"/>
  <c r="G4" i="38"/>
  <c r="F4" i="38"/>
  <c r="E4" i="38"/>
  <c r="D4" i="38"/>
  <c r="C4" i="38"/>
  <c r="A4" i="38"/>
  <c r="N3" i="38"/>
  <c r="M3" i="38"/>
  <c r="L3" i="38"/>
  <c r="K3" i="38"/>
  <c r="J3" i="38"/>
  <c r="I3" i="38"/>
  <c r="H3" i="38"/>
  <c r="G3" i="38"/>
  <c r="F3" i="38"/>
  <c r="E3" i="38"/>
  <c r="D3" i="38"/>
  <c r="C3" i="38"/>
  <c r="B3" i="38"/>
  <c r="A2" i="38"/>
  <c r="A82" i="37"/>
  <c r="N81" i="37"/>
  <c r="H81" i="37"/>
  <c r="G81" i="37"/>
  <c r="C81" i="37"/>
  <c r="A81" i="37"/>
  <c r="H80" i="37"/>
  <c r="E80" i="37"/>
  <c r="H79" i="37"/>
  <c r="E79" i="37"/>
  <c r="H78" i="37"/>
  <c r="E78" i="37"/>
  <c r="H77" i="37"/>
  <c r="E77" i="37"/>
  <c r="H76" i="37"/>
  <c r="E76" i="37"/>
  <c r="H75" i="37"/>
  <c r="E75" i="37"/>
  <c r="H74" i="37"/>
  <c r="E74" i="37"/>
  <c r="H73" i="37"/>
  <c r="F73" i="37"/>
  <c r="E73" i="37"/>
  <c r="C73" i="37"/>
  <c r="A73" i="37"/>
  <c r="H72" i="37"/>
  <c r="F72" i="37"/>
  <c r="E72" i="37"/>
  <c r="C72" i="37"/>
  <c r="A72" i="37"/>
  <c r="H71" i="37"/>
  <c r="F71" i="37"/>
  <c r="E71" i="37"/>
  <c r="C71" i="37"/>
  <c r="A71" i="37"/>
  <c r="H70" i="37"/>
  <c r="F70" i="37"/>
  <c r="E70" i="37"/>
  <c r="C70" i="37"/>
  <c r="A70" i="37"/>
  <c r="H69" i="37"/>
  <c r="F69" i="37"/>
  <c r="E69" i="37"/>
  <c r="C69" i="37"/>
  <c r="A69" i="37"/>
  <c r="H68" i="37"/>
  <c r="F68" i="37"/>
  <c r="E68" i="37"/>
  <c r="C68" i="37"/>
  <c r="A68" i="37"/>
  <c r="H67" i="37"/>
  <c r="F67" i="37"/>
  <c r="E67" i="37"/>
  <c r="C67" i="37"/>
  <c r="A67" i="37"/>
  <c r="A61" i="37"/>
  <c r="H60" i="37"/>
  <c r="E60" i="37"/>
  <c r="H59" i="37"/>
  <c r="E59" i="37"/>
  <c r="H58" i="37"/>
  <c r="E58" i="37"/>
  <c r="H57" i="37"/>
  <c r="E57" i="37"/>
  <c r="H56" i="37"/>
  <c r="E56" i="37"/>
  <c r="H55" i="37"/>
  <c r="E55" i="37"/>
  <c r="H54" i="37"/>
  <c r="E54" i="37"/>
  <c r="H53" i="37"/>
  <c r="F53" i="37"/>
  <c r="E53" i="37"/>
  <c r="C53" i="37"/>
  <c r="A53" i="37"/>
  <c r="H52" i="37"/>
  <c r="F52" i="37"/>
  <c r="E52" i="37"/>
  <c r="C52" i="37"/>
  <c r="A52" i="37"/>
  <c r="H51" i="37"/>
  <c r="F51" i="37"/>
  <c r="E51" i="37"/>
  <c r="C51" i="37"/>
  <c r="A51" i="37"/>
  <c r="H50" i="37"/>
  <c r="F50" i="37"/>
  <c r="E50" i="37"/>
  <c r="C50" i="37"/>
  <c r="A50" i="37"/>
  <c r="H49" i="37"/>
  <c r="F49" i="37"/>
  <c r="E49" i="37"/>
  <c r="C49" i="37"/>
  <c r="A49" i="37"/>
  <c r="H48" i="37"/>
  <c r="F48" i="37"/>
  <c r="E48" i="37"/>
  <c r="C48" i="37"/>
  <c r="A48" i="37"/>
  <c r="H47" i="37"/>
  <c r="F47" i="37"/>
  <c r="E47" i="37"/>
  <c r="C47" i="37"/>
  <c r="A47" i="37"/>
  <c r="A41" i="37"/>
  <c r="H40" i="37"/>
  <c r="E40" i="37"/>
  <c r="H39" i="37"/>
  <c r="E39" i="37"/>
  <c r="H38" i="37"/>
  <c r="E38" i="37"/>
  <c r="H37" i="37"/>
  <c r="E37" i="37"/>
  <c r="H36" i="37"/>
  <c r="E36" i="37"/>
  <c r="H35" i="37"/>
  <c r="E35" i="37"/>
  <c r="H34" i="37"/>
  <c r="E34" i="37"/>
  <c r="H33" i="37"/>
  <c r="F33" i="37"/>
  <c r="E33" i="37"/>
  <c r="C33" i="37"/>
  <c r="A33" i="37"/>
  <c r="H32" i="37"/>
  <c r="F32" i="37"/>
  <c r="E32" i="37"/>
  <c r="C32" i="37"/>
  <c r="A32" i="37"/>
  <c r="H31" i="37"/>
  <c r="F31" i="37"/>
  <c r="E31" i="37"/>
  <c r="C31" i="37"/>
  <c r="A31" i="37"/>
  <c r="H30" i="37"/>
  <c r="F30" i="37"/>
  <c r="E30" i="37"/>
  <c r="C30" i="37"/>
  <c r="A30" i="37"/>
  <c r="H29" i="37"/>
  <c r="F29" i="37"/>
  <c r="E29" i="37"/>
  <c r="C29" i="37"/>
  <c r="A29" i="37"/>
  <c r="H28" i="37"/>
  <c r="F28" i="37"/>
  <c r="E28" i="37"/>
  <c r="C28" i="37"/>
  <c r="A28" i="37"/>
  <c r="H27" i="37"/>
  <c r="F27" i="37"/>
  <c r="E27" i="37"/>
  <c r="C27" i="37"/>
  <c r="A27" i="37"/>
  <c r="H26" i="37"/>
  <c r="F26" i="37"/>
  <c r="E26" i="37"/>
  <c r="C26" i="37"/>
  <c r="A26" i="37"/>
  <c r="A21" i="37"/>
  <c r="H20" i="37"/>
  <c r="E20" i="37"/>
  <c r="H19" i="37"/>
  <c r="E19" i="37"/>
  <c r="H18" i="37"/>
  <c r="E18" i="37"/>
  <c r="H17" i="37"/>
  <c r="E17" i="37"/>
  <c r="H16" i="37"/>
  <c r="E16" i="37"/>
  <c r="H15" i="37"/>
  <c r="E15" i="37"/>
  <c r="H14" i="37"/>
  <c r="E14" i="37"/>
  <c r="H12" i="37"/>
  <c r="F12" i="37"/>
  <c r="E12" i="37"/>
  <c r="C12" i="37"/>
  <c r="A12" i="37"/>
  <c r="H11" i="37"/>
  <c r="F11" i="37"/>
  <c r="E11" i="37"/>
  <c r="C11" i="37"/>
  <c r="A11" i="37"/>
  <c r="H10" i="37"/>
  <c r="F10" i="37"/>
  <c r="E10" i="37"/>
  <c r="C10" i="37"/>
  <c r="A10" i="37"/>
  <c r="H9" i="37"/>
  <c r="F9" i="37"/>
  <c r="E9" i="37"/>
  <c r="C9" i="37"/>
  <c r="A9" i="37"/>
  <c r="H8" i="37"/>
  <c r="F8" i="37"/>
  <c r="E8" i="37"/>
  <c r="C8" i="37"/>
  <c r="A8" i="37"/>
  <c r="H7" i="37"/>
  <c r="F7" i="37"/>
  <c r="E7" i="37"/>
  <c r="C7" i="37"/>
  <c r="A7" i="37"/>
  <c r="H6" i="37"/>
  <c r="F6" i="37"/>
  <c r="E6" i="37"/>
  <c r="C6" i="37"/>
  <c r="A6" i="37"/>
  <c r="H5" i="37"/>
  <c r="F5" i="37"/>
  <c r="E5" i="37"/>
  <c r="C5" i="37"/>
  <c r="A5" i="37"/>
  <c r="N4" i="37"/>
  <c r="J4" i="37"/>
  <c r="I4" i="37"/>
  <c r="H4" i="37"/>
  <c r="G4" i="37"/>
  <c r="F4" i="37"/>
  <c r="E4" i="37"/>
  <c r="D4" i="37"/>
  <c r="C4" i="37"/>
  <c r="A4" i="37"/>
  <c r="N3" i="37"/>
  <c r="M3" i="37"/>
  <c r="L3" i="37"/>
  <c r="K3" i="37"/>
  <c r="J3" i="37"/>
  <c r="I3" i="37"/>
  <c r="H3" i="37"/>
  <c r="G3" i="37"/>
  <c r="F3" i="37"/>
  <c r="E3" i="37"/>
  <c r="D3" i="37"/>
  <c r="C3" i="37"/>
  <c r="B3" i="37"/>
  <c r="A2" i="37"/>
  <c r="N85" i="36"/>
  <c r="M85" i="36"/>
  <c r="L85" i="36"/>
  <c r="K85" i="36"/>
  <c r="H85" i="36"/>
  <c r="F85" i="36"/>
  <c r="E85" i="36"/>
  <c r="D85" i="36"/>
  <c r="C85" i="36"/>
  <c r="A85" i="36"/>
  <c r="H84" i="36"/>
  <c r="E84" i="36"/>
  <c r="H83" i="36"/>
  <c r="E83" i="36"/>
  <c r="H82" i="36"/>
  <c r="E82" i="36"/>
  <c r="H81" i="36"/>
  <c r="E81" i="36"/>
  <c r="H80" i="36"/>
  <c r="E80" i="36"/>
  <c r="H79" i="36"/>
  <c r="E79" i="36"/>
  <c r="H78" i="36"/>
  <c r="E78" i="36"/>
  <c r="H77" i="36"/>
  <c r="E77" i="36"/>
  <c r="H76" i="36"/>
  <c r="E76" i="36"/>
  <c r="H75" i="36"/>
  <c r="E75" i="36"/>
  <c r="H74" i="36"/>
  <c r="E74" i="36"/>
  <c r="H73" i="36"/>
  <c r="E73" i="36"/>
  <c r="H72" i="36"/>
  <c r="E72" i="36"/>
  <c r="H71" i="36"/>
  <c r="E71" i="36"/>
  <c r="N70" i="36"/>
  <c r="H70" i="36"/>
  <c r="F70" i="36"/>
  <c r="E70" i="36"/>
  <c r="C70" i="36"/>
  <c r="A70" i="36"/>
  <c r="N69" i="36"/>
  <c r="J69" i="36"/>
  <c r="I69" i="36"/>
  <c r="H69" i="36"/>
  <c r="G69" i="36"/>
  <c r="F69" i="36"/>
  <c r="E69" i="36"/>
  <c r="D69" i="36"/>
  <c r="C69" i="36"/>
  <c r="A69" i="36"/>
  <c r="N68" i="36"/>
  <c r="J68" i="36"/>
  <c r="I68" i="36"/>
  <c r="H68" i="36"/>
  <c r="G68" i="36"/>
  <c r="F68" i="36"/>
  <c r="E68" i="36"/>
  <c r="D68" i="36"/>
  <c r="C68" i="36"/>
  <c r="H63" i="36"/>
  <c r="E63" i="36"/>
  <c r="H62" i="36"/>
  <c r="E62" i="36"/>
  <c r="H61" i="36"/>
  <c r="E61" i="36"/>
  <c r="H60" i="36"/>
  <c r="E60" i="36"/>
  <c r="H59" i="36"/>
  <c r="E59" i="36"/>
  <c r="H58" i="36"/>
  <c r="E58" i="36"/>
  <c r="H57" i="36"/>
  <c r="E57" i="36"/>
  <c r="H56" i="36"/>
  <c r="E56" i="36"/>
  <c r="H55" i="36"/>
  <c r="E55" i="36"/>
  <c r="H54" i="36"/>
  <c r="E54" i="36"/>
  <c r="H53" i="36"/>
  <c r="E53" i="36"/>
  <c r="H52" i="36"/>
  <c r="E52" i="36"/>
  <c r="H51" i="36"/>
  <c r="E51" i="36"/>
  <c r="H50" i="36"/>
  <c r="E50" i="36"/>
  <c r="A46" i="36"/>
  <c r="A43" i="36"/>
  <c r="M42" i="36"/>
  <c r="L42" i="36"/>
  <c r="K42" i="36"/>
  <c r="H42" i="36"/>
  <c r="F42" i="36"/>
  <c r="E42" i="36"/>
  <c r="D42" i="36"/>
  <c r="C42" i="36"/>
  <c r="A42" i="36"/>
  <c r="H41" i="36"/>
  <c r="E41" i="36"/>
  <c r="A41" i="36"/>
  <c r="H40" i="36"/>
  <c r="E40" i="36"/>
  <c r="H39" i="36"/>
  <c r="E39" i="36"/>
  <c r="H38" i="36"/>
  <c r="E38" i="36"/>
  <c r="H37" i="36"/>
  <c r="E37" i="36"/>
  <c r="H36" i="36"/>
  <c r="E36" i="36"/>
  <c r="H35" i="36"/>
  <c r="E35" i="36"/>
  <c r="H34" i="36"/>
  <c r="E34" i="36"/>
  <c r="H33" i="36"/>
  <c r="E33" i="36"/>
  <c r="H32" i="36"/>
  <c r="E32" i="36"/>
  <c r="H31" i="36"/>
  <c r="E31" i="36"/>
  <c r="H30" i="36"/>
  <c r="E30" i="36"/>
  <c r="H29" i="36"/>
  <c r="E29" i="36"/>
  <c r="H28" i="36"/>
  <c r="E28" i="36"/>
  <c r="A27" i="36"/>
  <c r="N20" i="36"/>
  <c r="M20" i="36"/>
  <c r="L20" i="36"/>
  <c r="K20" i="36"/>
  <c r="I20" i="36"/>
  <c r="H20" i="36"/>
  <c r="G20" i="36"/>
  <c r="F20" i="36"/>
  <c r="E20" i="36"/>
  <c r="D20" i="36"/>
  <c r="C20" i="36"/>
  <c r="A20" i="36"/>
  <c r="H19" i="36"/>
  <c r="E19" i="36"/>
  <c r="H18" i="36"/>
  <c r="E18" i="36"/>
  <c r="H17" i="36"/>
  <c r="E17" i="36"/>
  <c r="H16" i="36"/>
  <c r="H15" i="36"/>
  <c r="E15" i="36"/>
  <c r="H14" i="36"/>
  <c r="E14" i="36"/>
  <c r="H13" i="36"/>
  <c r="E13" i="36"/>
  <c r="H12" i="36"/>
  <c r="E12" i="36"/>
  <c r="H11" i="36"/>
  <c r="E11" i="36"/>
  <c r="H10" i="36"/>
  <c r="E10" i="36"/>
  <c r="H9" i="36"/>
  <c r="E9" i="36"/>
  <c r="H8" i="36"/>
  <c r="E8" i="36"/>
  <c r="H5" i="36"/>
  <c r="F5" i="36"/>
  <c r="E5" i="36"/>
  <c r="C5" i="36"/>
  <c r="A5" i="36"/>
  <c r="N4" i="36"/>
  <c r="J4" i="36"/>
  <c r="I4" i="36"/>
  <c r="H4" i="36"/>
  <c r="G4" i="36"/>
  <c r="F4" i="36"/>
  <c r="E4" i="36"/>
  <c r="D4" i="36"/>
  <c r="C4" i="36"/>
  <c r="A4" i="36"/>
  <c r="N3" i="36"/>
  <c r="M3" i="36"/>
  <c r="L3" i="36"/>
  <c r="K3" i="36"/>
  <c r="J3" i="36"/>
  <c r="I3" i="36"/>
  <c r="H3" i="36"/>
  <c r="G3" i="36"/>
  <c r="F3" i="36"/>
  <c r="E3" i="36"/>
  <c r="D3" i="36"/>
  <c r="C3" i="36"/>
  <c r="B3" i="36"/>
  <c r="B2" i="36"/>
  <c r="A2" i="36"/>
  <c r="A81" i="35"/>
  <c r="H80" i="35"/>
  <c r="E80" i="35"/>
  <c r="H79" i="35"/>
  <c r="E79" i="35"/>
  <c r="H78" i="35"/>
  <c r="E78" i="35"/>
  <c r="H77" i="35"/>
  <c r="E77" i="35"/>
  <c r="H76" i="35"/>
  <c r="E76" i="35"/>
  <c r="H75" i="35"/>
  <c r="E75" i="35"/>
  <c r="H74" i="35"/>
  <c r="E74" i="35"/>
  <c r="H73" i="35"/>
  <c r="E73" i="35"/>
  <c r="H72" i="35"/>
  <c r="E72" i="35"/>
  <c r="H71" i="35"/>
  <c r="E71" i="35"/>
  <c r="H70" i="35"/>
  <c r="E70" i="35"/>
  <c r="H69" i="35"/>
  <c r="E69" i="35"/>
  <c r="H68" i="35"/>
  <c r="E68" i="35"/>
  <c r="H67" i="35"/>
  <c r="F67" i="35"/>
  <c r="E67" i="35"/>
  <c r="C67" i="35"/>
  <c r="M64" i="35"/>
  <c r="L64" i="35"/>
  <c r="K64" i="35"/>
  <c r="J64" i="35"/>
  <c r="I64" i="35"/>
  <c r="H64" i="35"/>
  <c r="F64" i="35"/>
  <c r="E64" i="35"/>
  <c r="D64" i="35"/>
  <c r="C64" i="35"/>
  <c r="B64" i="35"/>
  <c r="A62" i="35"/>
  <c r="H60" i="35"/>
  <c r="E60" i="35"/>
  <c r="H59" i="35"/>
  <c r="E59" i="35"/>
  <c r="H58" i="35"/>
  <c r="E58" i="35"/>
  <c r="H57" i="35"/>
  <c r="E57" i="35"/>
  <c r="H56" i="35"/>
  <c r="E56" i="35"/>
  <c r="H55" i="35"/>
  <c r="E55" i="35"/>
  <c r="H54" i="35"/>
  <c r="E54" i="35"/>
  <c r="H53" i="35"/>
  <c r="E53" i="35"/>
  <c r="H52" i="35"/>
  <c r="E52" i="35"/>
  <c r="H51" i="35"/>
  <c r="E51" i="35"/>
  <c r="H50" i="35"/>
  <c r="E50" i="35"/>
  <c r="H49" i="35"/>
  <c r="E49" i="35"/>
  <c r="H48" i="35"/>
  <c r="E48" i="35"/>
  <c r="H47" i="35"/>
  <c r="F47" i="35"/>
  <c r="E47" i="35"/>
  <c r="C47" i="35"/>
  <c r="A47" i="35"/>
  <c r="H44" i="35"/>
  <c r="F44" i="35"/>
  <c r="E44" i="35"/>
  <c r="C44" i="35"/>
  <c r="A46" i="35"/>
  <c r="A40" i="35"/>
  <c r="H39" i="35"/>
  <c r="E39" i="35"/>
  <c r="H38" i="35"/>
  <c r="E38" i="35"/>
  <c r="H37" i="35"/>
  <c r="E37" i="35"/>
  <c r="H36" i="35"/>
  <c r="E36" i="35"/>
  <c r="H35" i="35"/>
  <c r="E35" i="35"/>
  <c r="H34" i="35"/>
  <c r="E34" i="35"/>
  <c r="H33" i="35"/>
  <c r="E33" i="35"/>
  <c r="H32" i="35"/>
  <c r="E32" i="35"/>
  <c r="H31" i="35"/>
  <c r="E31" i="35"/>
  <c r="H30" i="35"/>
  <c r="E30" i="35"/>
  <c r="H29" i="35"/>
  <c r="E29" i="35"/>
  <c r="H28" i="35"/>
  <c r="E28" i="35"/>
  <c r="H27" i="35"/>
  <c r="E27" i="35"/>
  <c r="H26" i="35"/>
  <c r="F26" i="35"/>
  <c r="E26" i="35"/>
  <c r="C26" i="35"/>
  <c r="A26" i="35"/>
  <c r="H25" i="35"/>
  <c r="F25" i="35"/>
  <c r="E25" i="35"/>
  <c r="C25" i="35"/>
  <c r="A25" i="35"/>
  <c r="A20" i="35"/>
  <c r="H19" i="35"/>
  <c r="E19" i="35"/>
  <c r="H18" i="35"/>
  <c r="E18" i="35"/>
  <c r="H17" i="35"/>
  <c r="E17" i="35"/>
  <c r="H16" i="35"/>
  <c r="E16" i="35"/>
  <c r="H15" i="35"/>
  <c r="E15" i="35"/>
  <c r="H14" i="35"/>
  <c r="E14" i="35"/>
  <c r="H13" i="35"/>
  <c r="E13" i="35"/>
  <c r="H12" i="35"/>
  <c r="E12" i="35"/>
  <c r="H11" i="35"/>
  <c r="E11" i="35"/>
  <c r="H10" i="35"/>
  <c r="E10" i="35"/>
  <c r="H9" i="35"/>
  <c r="E9" i="35"/>
  <c r="H8" i="35"/>
  <c r="E8" i="35"/>
  <c r="H6" i="35"/>
  <c r="F6" i="35"/>
  <c r="E6" i="35"/>
  <c r="C6" i="35"/>
  <c r="A6" i="35"/>
  <c r="H5" i="35"/>
  <c r="F5" i="35"/>
  <c r="E5" i="35"/>
  <c r="C5" i="35"/>
  <c r="A5" i="35"/>
  <c r="N4" i="35"/>
  <c r="J4" i="35"/>
  <c r="I4" i="35"/>
  <c r="H4" i="35"/>
  <c r="G4" i="35"/>
  <c r="F4" i="35"/>
  <c r="E4" i="35"/>
  <c r="D4" i="35"/>
  <c r="C4" i="35"/>
  <c r="A4" i="35"/>
  <c r="N3" i="35"/>
  <c r="M3" i="35"/>
  <c r="L3" i="35"/>
  <c r="K3" i="35"/>
  <c r="J3" i="35"/>
  <c r="I3" i="35"/>
  <c r="H3" i="35"/>
  <c r="G3" i="35"/>
  <c r="F3" i="35"/>
  <c r="E3" i="35"/>
  <c r="D3" i="35"/>
  <c r="C3" i="35"/>
  <c r="B3" i="35"/>
  <c r="N2" i="35"/>
  <c r="M2" i="35"/>
  <c r="L2" i="35"/>
  <c r="K2" i="35"/>
  <c r="J2" i="35"/>
  <c r="I2" i="35"/>
  <c r="H2" i="35"/>
  <c r="G2" i="35"/>
  <c r="F2" i="35"/>
  <c r="E2" i="35"/>
  <c r="D2" i="35"/>
  <c r="C2" i="35"/>
  <c r="A2" i="35"/>
  <c r="A83" i="34"/>
  <c r="H81" i="34"/>
  <c r="E81" i="34"/>
  <c r="H80" i="34"/>
  <c r="E80" i="34"/>
  <c r="H79" i="34"/>
  <c r="E79" i="34"/>
  <c r="H78" i="34"/>
  <c r="E78" i="34"/>
  <c r="H77" i="34"/>
  <c r="E77" i="34"/>
  <c r="H76" i="34"/>
  <c r="E76" i="34"/>
  <c r="H75" i="34"/>
  <c r="E75" i="34"/>
  <c r="H74" i="34"/>
  <c r="E74" i="34"/>
  <c r="H73" i="34"/>
  <c r="E73" i="34"/>
  <c r="H72" i="34"/>
  <c r="E72" i="34"/>
  <c r="H71" i="34"/>
  <c r="E71" i="34"/>
  <c r="H70" i="34"/>
  <c r="E70" i="34"/>
  <c r="H69" i="34"/>
  <c r="F69" i="34"/>
  <c r="E69" i="34"/>
  <c r="C69" i="34"/>
  <c r="A69" i="34"/>
  <c r="H68" i="34"/>
  <c r="F68" i="34"/>
  <c r="E68" i="34"/>
  <c r="C68" i="34"/>
  <c r="A68" i="34"/>
  <c r="H67" i="34"/>
  <c r="F67" i="34"/>
  <c r="E67" i="34"/>
  <c r="C67" i="34"/>
  <c r="A67" i="34"/>
  <c r="M65" i="34"/>
  <c r="L65" i="34"/>
  <c r="K65" i="34"/>
  <c r="J65" i="34"/>
  <c r="I65" i="34"/>
  <c r="H65" i="34"/>
  <c r="F65" i="34"/>
  <c r="E65" i="34"/>
  <c r="D65" i="34"/>
  <c r="C65" i="34"/>
  <c r="A64" i="34"/>
  <c r="A62" i="34"/>
  <c r="H61" i="34"/>
  <c r="F61" i="34"/>
  <c r="E61" i="34"/>
  <c r="D61" i="34"/>
  <c r="C61" i="34"/>
  <c r="A61" i="34"/>
  <c r="H60" i="34"/>
  <c r="E60" i="34"/>
  <c r="H59" i="34"/>
  <c r="E59" i="34"/>
  <c r="H58" i="34"/>
  <c r="E58" i="34"/>
  <c r="H57" i="34"/>
  <c r="E57" i="34"/>
  <c r="H56" i="34"/>
  <c r="E56" i="34"/>
  <c r="H55" i="34"/>
  <c r="E55" i="34"/>
  <c r="H54" i="34"/>
  <c r="E54" i="34"/>
  <c r="H53" i="34"/>
  <c r="E53" i="34"/>
  <c r="H52" i="34"/>
  <c r="E52" i="34"/>
  <c r="H51" i="34"/>
  <c r="E51" i="34"/>
  <c r="H50" i="34"/>
  <c r="E50" i="34"/>
  <c r="H49" i="34"/>
  <c r="E49" i="34"/>
  <c r="H48" i="34"/>
  <c r="F48" i="34"/>
  <c r="E48" i="34"/>
  <c r="C48" i="34"/>
  <c r="A48" i="34"/>
  <c r="H47" i="34"/>
  <c r="F47" i="34"/>
  <c r="E47" i="34"/>
  <c r="C47" i="34"/>
  <c r="A47" i="34"/>
  <c r="H46" i="34"/>
  <c r="F46" i="34"/>
  <c r="E46" i="34"/>
  <c r="C46" i="34"/>
  <c r="A46" i="34"/>
  <c r="N45" i="34"/>
  <c r="J45" i="34"/>
  <c r="I45" i="34"/>
  <c r="H45" i="34"/>
  <c r="G45" i="34"/>
  <c r="F45" i="34"/>
  <c r="E45" i="34"/>
  <c r="D45" i="34"/>
  <c r="C45" i="34"/>
  <c r="M44" i="34"/>
  <c r="J44" i="34"/>
  <c r="I44" i="34"/>
  <c r="H44" i="34"/>
  <c r="F44" i="34"/>
  <c r="E44" i="34"/>
  <c r="D44" i="34"/>
  <c r="C44" i="34"/>
  <c r="A43" i="34"/>
  <c r="A41" i="34"/>
  <c r="H40" i="34"/>
  <c r="F40" i="34"/>
  <c r="E40" i="34"/>
  <c r="D40" i="34"/>
  <c r="C40" i="34"/>
  <c r="A40" i="34"/>
  <c r="H39" i="34"/>
  <c r="E39" i="34"/>
  <c r="H38" i="34"/>
  <c r="E38" i="34"/>
  <c r="H37" i="34"/>
  <c r="E37" i="34"/>
  <c r="H36" i="34"/>
  <c r="E36" i="34"/>
  <c r="H35" i="34"/>
  <c r="E35" i="34"/>
  <c r="H34" i="34"/>
  <c r="E34" i="34"/>
  <c r="H33" i="34"/>
  <c r="E33" i="34"/>
  <c r="H32" i="34"/>
  <c r="E32" i="34"/>
  <c r="H31" i="34"/>
  <c r="E31" i="34"/>
  <c r="H30" i="34"/>
  <c r="E30" i="34"/>
  <c r="H29" i="34"/>
  <c r="E29" i="34"/>
  <c r="H28" i="34"/>
  <c r="E28" i="34"/>
  <c r="A28" i="34"/>
  <c r="H27" i="34"/>
  <c r="F27" i="34"/>
  <c r="E27" i="34"/>
  <c r="C27" i="34"/>
  <c r="A27" i="34"/>
  <c r="H26" i="34"/>
  <c r="F26" i="34"/>
  <c r="E26" i="34"/>
  <c r="C26" i="34"/>
  <c r="A26" i="34"/>
  <c r="H25" i="34"/>
  <c r="F25" i="34"/>
  <c r="E25" i="34"/>
  <c r="C25" i="34"/>
  <c r="A25" i="34"/>
  <c r="A20" i="34"/>
  <c r="H7" i="34"/>
  <c r="F7" i="34"/>
  <c r="E7" i="34"/>
  <c r="C7" i="34"/>
  <c r="A7" i="34"/>
  <c r="H6" i="34"/>
  <c r="F6" i="34"/>
  <c r="E6" i="34"/>
  <c r="C6" i="34"/>
  <c r="A6" i="34"/>
  <c r="H5" i="34"/>
  <c r="F5" i="34"/>
  <c r="E5" i="34"/>
  <c r="C5" i="34"/>
  <c r="A5" i="34"/>
  <c r="N4" i="34"/>
  <c r="J4" i="34"/>
  <c r="I4" i="34"/>
  <c r="H4" i="34"/>
  <c r="G4" i="34"/>
  <c r="F4" i="34"/>
  <c r="E4" i="34"/>
  <c r="D4" i="34"/>
  <c r="C4" i="34"/>
  <c r="A4" i="34"/>
  <c r="N3" i="34"/>
  <c r="M3" i="34"/>
  <c r="L3" i="34"/>
  <c r="K3" i="34"/>
  <c r="J3" i="34"/>
  <c r="I3" i="34"/>
  <c r="H3" i="34"/>
  <c r="G3" i="34"/>
  <c r="F3" i="34"/>
  <c r="E3" i="34"/>
  <c r="D3" i="34"/>
  <c r="C3" i="34"/>
  <c r="B3" i="34"/>
  <c r="A2" i="34"/>
  <c r="A81" i="33"/>
  <c r="H80" i="33"/>
  <c r="E80" i="33"/>
  <c r="H79" i="33"/>
  <c r="E79" i="33"/>
  <c r="H78" i="33"/>
  <c r="E78" i="33"/>
  <c r="H77" i="33"/>
  <c r="E77" i="33"/>
  <c r="H76" i="33"/>
  <c r="E76" i="33"/>
  <c r="H75" i="33"/>
  <c r="E75" i="33"/>
  <c r="H74" i="33"/>
  <c r="E74" i="33"/>
  <c r="H73" i="33"/>
  <c r="E73" i="33"/>
  <c r="H72" i="33"/>
  <c r="E72" i="33"/>
  <c r="H71" i="33"/>
  <c r="E71" i="33"/>
  <c r="H70" i="33"/>
  <c r="E70" i="33"/>
  <c r="H69" i="33"/>
  <c r="F69" i="33"/>
  <c r="E69" i="33"/>
  <c r="C69" i="33"/>
  <c r="A69" i="33"/>
  <c r="H68" i="33"/>
  <c r="F68" i="33"/>
  <c r="E68" i="33"/>
  <c r="C68" i="33"/>
  <c r="A68" i="33"/>
  <c r="H67" i="33"/>
  <c r="F67" i="33"/>
  <c r="E67" i="33"/>
  <c r="C67" i="33"/>
  <c r="A67" i="33"/>
  <c r="H66" i="33"/>
  <c r="F66" i="33"/>
  <c r="E66" i="33"/>
  <c r="C66" i="33"/>
  <c r="A66" i="33"/>
  <c r="N64" i="33"/>
  <c r="M64" i="33"/>
  <c r="L64" i="33"/>
  <c r="K64" i="33"/>
  <c r="J64" i="33"/>
  <c r="I64" i="33"/>
  <c r="H64" i="33"/>
  <c r="F64" i="33"/>
  <c r="E64" i="33"/>
  <c r="D64" i="33"/>
  <c r="C64" i="33"/>
  <c r="B64" i="33"/>
  <c r="A63" i="33"/>
  <c r="A61" i="33"/>
  <c r="H60" i="33"/>
  <c r="E60" i="33"/>
  <c r="H59" i="33"/>
  <c r="E59" i="33"/>
  <c r="H58" i="33"/>
  <c r="E58" i="33"/>
  <c r="H57" i="33"/>
  <c r="E57" i="33"/>
  <c r="H56" i="33"/>
  <c r="E56" i="33"/>
  <c r="H55" i="33"/>
  <c r="E55" i="33"/>
  <c r="H54" i="33"/>
  <c r="E54" i="33"/>
  <c r="H53" i="33"/>
  <c r="E53" i="33"/>
  <c r="H52" i="33"/>
  <c r="E52" i="33"/>
  <c r="H51" i="33"/>
  <c r="E51" i="33"/>
  <c r="H50" i="33"/>
  <c r="E50" i="33"/>
  <c r="H49" i="33"/>
  <c r="F49" i="33"/>
  <c r="E49" i="33"/>
  <c r="C49" i="33"/>
  <c r="A49" i="33"/>
  <c r="H48" i="33"/>
  <c r="F48" i="33"/>
  <c r="E48" i="33"/>
  <c r="C48" i="33"/>
  <c r="A48" i="33"/>
  <c r="H47" i="33"/>
  <c r="F47" i="33"/>
  <c r="E47" i="33"/>
  <c r="C47" i="33"/>
  <c r="A45" i="33"/>
  <c r="M44" i="33"/>
  <c r="L44" i="33"/>
  <c r="K44" i="33"/>
  <c r="J44" i="33"/>
  <c r="I44" i="33"/>
  <c r="H44" i="33"/>
  <c r="G44" i="33"/>
  <c r="F44" i="33"/>
  <c r="E44" i="33"/>
  <c r="D44" i="33"/>
  <c r="C44" i="33"/>
  <c r="A42" i="33"/>
  <c r="A40" i="33"/>
  <c r="H39" i="33"/>
  <c r="E39" i="33"/>
  <c r="H38" i="33"/>
  <c r="E38" i="33"/>
  <c r="H37" i="33"/>
  <c r="E37" i="33"/>
  <c r="H36" i="33"/>
  <c r="E36" i="33"/>
  <c r="H35" i="33"/>
  <c r="E35" i="33"/>
  <c r="H34" i="33"/>
  <c r="E34" i="33"/>
  <c r="H33" i="33"/>
  <c r="E33" i="33"/>
  <c r="H32" i="33"/>
  <c r="E32" i="33"/>
  <c r="H31" i="33"/>
  <c r="E31" i="33"/>
  <c r="H30" i="33"/>
  <c r="E30" i="33"/>
  <c r="H29" i="33"/>
  <c r="E29" i="33"/>
  <c r="H28" i="33"/>
  <c r="F28" i="33"/>
  <c r="E28" i="33"/>
  <c r="C28" i="33"/>
  <c r="A28" i="33"/>
  <c r="H27" i="33"/>
  <c r="F27" i="33"/>
  <c r="E27" i="33"/>
  <c r="C27" i="33"/>
  <c r="A27" i="33"/>
  <c r="H26" i="33"/>
  <c r="F26" i="33"/>
  <c r="E26" i="33"/>
  <c r="C26" i="33"/>
  <c r="A26" i="33"/>
  <c r="H25" i="33"/>
  <c r="F25" i="33"/>
  <c r="E25" i="33"/>
  <c r="C25" i="33"/>
  <c r="A25" i="33"/>
  <c r="B23" i="33"/>
  <c r="A22" i="33"/>
  <c r="A20" i="33"/>
  <c r="H19" i="33"/>
  <c r="E19" i="33"/>
  <c r="H18" i="33"/>
  <c r="E18" i="33"/>
  <c r="H17" i="33"/>
  <c r="E17" i="33"/>
  <c r="H16" i="33"/>
  <c r="E16" i="33"/>
  <c r="H15" i="33"/>
  <c r="E15" i="33"/>
  <c r="H14" i="33"/>
  <c r="E14" i="33"/>
  <c r="H13" i="33"/>
  <c r="E13" i="33"/>
  <c r="H12" i="33"/>
  <c r="E12" i="33"/>
  <c r="H11" i="33"/>
  <c r="E11" i="33"/>
  <c r="H10" i="33"/>
  <c r="E10" i="33"/>
  <c r="H9" i="33"/>
  <c r="E9" i="33"/>
  <c r="H8" i="33"/>
  <c r="F8" i="33"/>
  <c r="E8" i="33"/>
  <c r="C8" i="33"/>
  <c r="A8" i="33"/>
  <c r="H7" i="33"/>
  <c r="F7" i="33"/>
  <c r="E7" i="33"/>
  <c r="C7" i="33"/>
  <c r="A7" i="33"/>
  <c r="H6" i="33"/>
  <c r="F6" i="33"/>
  <c r="E6" i="33"/>
  <c r="C6" i="33"/>
  <c r="A6" i="33"/>
  <c r="H5" i="33"/>
  <c r="F5" i="33"/>
  <c r="E5" i="33"/>
  <c r="C5" i="33"/>
  <c r="A5" i="33"/>
  <c r="N4" i="33"/>
  <c r="J4" i="33"/>
  <c r="I4" i="33"/>
  <c r="H4" i="33"/>
  <c r="G4" i="33"/>
  <c r="F4" i="33"/>
  <c r="E4" i="33"/>
  <c r="D4" i="33"/>
  <c r="C4" i="33"/>
  <c r="A4" i="33"/>
  <c r="N3" i="33"/>
  <c r="M3" i="33"/>
  <c r="L3" i="33"/>
  <c r="K3" i="33"/>
  <c r="J3" i="33"/>
  <c r="I3" i="33"/>
  <c r="H3" i="33"/>
  <c r="G3" i="33"/>
  <c r="F3" i="33"/>
  <c r="E3" i="33"/>
  <c r="D3" i="33"/>
  <c r="C3" i="33"/>
  <c r="B3" i="33"/>
  <c r="A2" i="33"/>
  <c r="A81" i="32"/>
  <c r="H80" i="32"/>
  <c r="E80" i="32"/>
  <c r="H79" i="32"/>
  <c r="E79" i="32"/>
  <c r="H78" i="32"/>
  <c r="E78" i="32"/>
  <c r="H77" i="32"/>
  <c r="E77" i="32"/>
  <c r="H76" i="32"/>
  <c r="E76" i="32"/>
  <c r="H75" i="32"/>
  <c r="E75" i="32"/>
  <c r="H74" i="32"/>
  <c r="E74" i="32"/>
  <c r="H73" i="32"/>
  <c r="E73" i="32"/>
  <c r="H72" i="32"/>
  <c r="E72" i="32"/>
  <c r="H71" i="32"/>
  <c r="E71" i="32"/>
  <c r="H70" i="32"/>
  <c r="F70" i="32"/>
  <c r="E70" i="32"/>
  <c r="C70" i="32"/>
  <c r="A70" i="32"/>
  <c r="H69" i="32"/>
  <c r="F69" i="32"/>
  <c r="E69" i="32"/>
  <c r="C69" i="32"/>
  <c r="A69" i="32"/>
  <c r="H68" i="32"/>
  <c r="F68" i="32"/>
  <c r="E68" i="32"/>
  <c r="C68" i="32"/>
  <c r="A68" i="32"/>
  <c r="H67" i="32"/>
  <c r="F67" i="32"/>
  <c r="E67" i="32"/>
  <c r="C67" i="32"/>
  <c r="A67" i="32"/>
  <c r="H66" i="32"/>
  <c r="F66" i="32"/>
  <c r="E66" i="32"/>
  <c r="C66" i="32"/>
  <c r="A66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M63" i="32"/>
  <c r="L63" i="32"/>
  <c r="K63" i="32"/>
  <c r="J63" i="32"/>
  <c r="I63" i="32"/>
  <c r="H63" i="32"/>
  <c r="G63" i="32"/>
  <c r="F63" i="32"/>
  <c r="E63" i="32"/>
  <c r="D63" i="32"/>
  <c r="C63" i="32"/>
  <c r="A62" i="32"/>
  <c r="A60" i="32"/>
  <c r="H59" i="32"/>
  <c r="E59" i="32"/>
  <c r="H58" i="32"/>
  <c r="E58" i="32"/>
  <c r="H57" i="32"/>
  <c r="E57" i="32"/>
  <c r="H56" i="32"/>
  <c r="E56" i="32"/>
  <c r="H55" i="32"/>
  <c r="E55" i="32"/>
  <c r="H54" i="32"/>
  <c r="E54" i="32"/>
  <c r="C54" i="32"/>
  <c r="H53" i="32"/>
  <c r="E53" i="32"/>
  <c r="H52" i="32"/>
  <c r="E52" i="32"/>
  <c r="H51" i="32"/>
  <c r="E51" i="32"/>
  <c r="H50" i="32"/>
  <c r="E50" i="32"/>
  <c r="H49" i="32"/>
  <c r="F49" i="32"/>
  <c r="E49" i="32"/>
  <c r="C49" i="32"/>
  <c r="A49" i="32"/>
  <c r="H48" i="32"/>
  <c r="F48" i="32"/>
  <c r="E48" i="32"/>
  <c r="C48" i="32"/>
  <c r="A48" i="32"/>
  <c r="H47" i="32"/>
  <c r="F47" i="32"/>
  <c r="E47" i="32"/>
  <c r="C47" i="32"/>
  <c r="A47" i="32"/>
  <c r="H46" i="32"/>
  <c r="F46" i="32"/>
  <c r="E46" i="32"/>
  <c r="C46" i="32"/>
  <c r="A46" i="32"/>
  <c r="H45" i="32"/>
  <c r="F45" i="32"/>
  <c r="E45" i="32"/>
  <c r="C45" i="32"/>
  <c r="A45" i="32"/>
  <c r="A42" i="32"/>
  <c r="A40" i="32"/>
  <c r="H39" i="32"/>
  <c r="E39" i="32"/>
  <c r="H38" i="32"/>
  <c r="E38" i="32"/>
  <c r="H37" i="32"/>
  <c r="E37" i="32"/>
  <c r="H36" i="32"/>
  <c r="E36" i="32"/>
  <c r="H35" i="32"/>
  <c r="E35" i="32"/>
  <c r="H34" i="32"/>
  <c r="E34" i="32"/>
  <c r="H33" i="32"/>
  <c r="E33" i="32"/>
  <c r="H32" i="32"/>
  <c r="E32" i="32"/>
  <c r="H31" i="32"/>
  <c r="E31" i="32"/>
  <c r="H30" i="32"/>
  <c r="E30" i="32"/>
  <c r="H29" i="32"/>
  <c r="F29" i="32"/>
  <c r="E29" i="32"/>
  <c r="C29" i="32"/>
  <c r="A29" i="32"/>
  <c r="H28" i="32"/>
  <c r="F28" i="32"/>
  <c r="E28" i="32"/>
  <c r="C28" i="32"/>
  <c r="A28" i="32"/>
  <c r="H27" i="32"/>
  <c r="F27" i="32"/>
  <c r="E27" i="32"/>
  <c r="C27" i="32"/>
  <c r="A27" i="32"/>
  <c r="H26" i="32"/>
  <c r="F26" i="32"/>
  <c r="E26" i="32"/>
  <c r="C26" i="32"/>
  <c r="A26" i="32"/>
  <c r="H25" i="32"/>
  <c r="F25" i="32"/>
  <c r="E25" i="32"/>
  <c r="C25" i="32"/>
  <c r="A25" i="32"/>
  <c r="A20" i="32"/>
  <c r="H19" i="32"/>
  <c r="E19" i="32"/>
  <c r="H18" i="32"/>
  <c r="E18" i="32"/>
  <c r="H17" i="32"/>
  <c r="E17" i="32"/>
  <c r="H16" i="32"/>
  <c r="E16" i="32"/>
  <c r="H15" i="32"/>
  <c r="E15" i="32"/>
  <c r="H14" i="32"/>
  <c r="E14" i="32"/>
  <c r="H13" i="32"/>
  <c r="E13" i="32"/>
  <c r="H12" i="32"/>
  <c r="E12" i="32"/>
  <c r="H11" i="32"/>
  <c r="E11" i="32"/>
  <c r="H10" i="32"/>
  <c r="E10" i="32"/>
  <c r="H9" i="32"/>
  <c r="E9" i="32"/>
  <c r="C9" i="32"/>
  <c r="A9" i="32"/>
  <c r="H8" i="32"/>
  <c r="F8" i="32"/>
  <c r="E8" i="32"/>
  <c r="C8" i="32"/>
  <c r="A8" i="32"/>
  <c r="H7" i="32"/>
  <c r="F7" i="32"/>
  <c r="E7" i="32"/>
  <c r="C7" i="32"/>
  <c r="A7" i="32"/>
  <c r="H6" i="32"/>
  <c r="F6" i="32"/>
  <c r="E6" i="32"/>
  <c r="C6" i="32"/>
  <c r="A6" i="32"/>
  <c r="H5" i="32"/>
  <c r="F5" i="32"/>
  <c r="E5" i="32"/>
  <c r="C5" i="32"/>
  <c r="A5" i="32"/>
  <c r="N4" i="32"/>
  <c r="J4" i="32"/>
  <c r="I4" i="32"/>
  <c r="H4" i="32"/>
  <c r="G4" i="32"/>
  <c r="F4" i="32"/>
  <c r="E4" i="32"/>
  <c r="D4" i="32"/>
  <c r="C4" i="32"/>
  <c r="A4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A2" i="32"/>
  <c r="A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A81" i="31"/>
  <c r="H80" i="31"/>
  <c r="E80" i="31"/>
  <c r="H79" i="31"/>
  <c r="H78" i="31"/>
  <c r="E78" i="31"/>
  <c r="H77" i="31"/>
  <c r="E77" i="31"/>
  <c r="H76" i="31"/>
  <c r="E76" i="31"/>
  <c r="H75" i="31"/>
  <c r="E75" i="31"/>
  <c r="H74" i="31"/>
  <c r="E74" i="31"/>
  <c r="H73" i="31"/>
  <c r="E73" i="31"/>
  <c r="H72" i="31"/>
  <c r="F72" i="31"/>
  <c r="E72" i="31"/>
  <c r="C72" i="31"/>
  <c r="A72" i="31"/>
  <c r="H71" i="31"/>
  <c r="F71" i="31"/>
  <c r="E71" i="31"/>
  <c r="C71" i="31"/>
  <c r="A71" i="31"/>
  <c r="H70" i="31"/>
  <c r="F70" i="31"/>
  <c r="E70" i="31"/>
  <c r="C70" i="31"/>
  <c r="A70" i="31"/>
  <c r="H69" i="31"/>
  <c r="F69" i="31"/>
  <c r="E69" i="31"/>
  <c r="C69" i="31"/>
  <c r="A69" i="31"/>
  <c r="H68" i="31"/>
  <c r="F68" i="31"/>
  <c r="E68" i="31"/>
  <c r="C68" i="31"/>
  <c r="A68" i="31"/>
  <c r="H67" i="31"/>
  <c r="F67" i="31"/>
  <c r="E67" i="31"/>
  <c r="C67" i="31"/>
  <c r="A67" i="31"/>
  <c r="N64" i="31"/>
  <c r="M64" i="31"/>
  <c r="L64" i="31"/>
  <c r="K64" i="31"/>
  <c r="J64" i="31"/>
  <c r="I64" i="31"/>
  <c r="H64" i="31"/>
  <c r="G64" i="31"/>
  <c r="F64" i="31"/>
  <c r="E64" i="31"/>
  <c r="D64" i="31"/>
  <c r="A63" i="31"/>
  <c r="A61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A60" i="31"/>
  <c r="H59" i="31"/>
  <c r="E59" i="31"/>
  <c r="H58" i="31"/>
  <c r="E58" i="31"/>
  <c r="H57" i="31"/>
  <c r="E57" i="31"/>
  <c r="H56" i="31"/>
  <c r="E56" i="31"/>
  <c r="H55" i="31"/>
  <c r="E55" i="31"/>
  <c r="H54" i="31"/>
  <c r="E54" i="31"/>
  <c r="H53" i="31"/>
  <c r="E53" i="31"/>
  <c r="H52" i="31"/>
  <c r="E52" i="31"/>
  <c r="H51" i="31"/>
  <c r="F51" i="31"/>
  <c r="E51" i="31"/>
  <c r="C51" i="31"/>
  <c r="A51" i="31"/>
  <c r="H50" i="31"/>
  <c r="F50" i="31"/>
  <c r="E50" i="31"/>
  <c r="C50" i="31"/>
  <c r="A50" i="31"/>
  <c r="H49" i="31"/>
  <c r="F49" i="31"/>
  <c r="E49" i="31"/>
  <c r="C49" i="31"/>
  <c r="A49" i="31"/>
  <c r="H48" i="31"/>
  <c r="F48" i="31"/>
  <c r="E48" i="31"/>
  <c r="C48" i="31"/>
  <c r="A48" i="31"/>
  <c r="H47" i="31"/>
  <c r="F47" i="31"/>
  <c r="E47" i="31"/>
  <c r="C47" i="31"/>
  <c r="A47" i="31"/>
  <c r="H46" i="31"/>
  <c r="F46" i="31"/>
  <c r="E46" i="31"/>
  <c r="C46" i="31"/>
  <c r="A46" i="31"/>
  <c r="A45" i="31"/>
  <c r="H42" i="31"/>
  <c r="F42" i="31"/>
  <c r="E42" i="31"/>
  <c r="D42" i="31"/>
  <c r="C42" i="31"/>
  <c r="A41" i="31"/>
  <c r="A39" i="31"/>
  <c r="N38" i="31"/>
  <c r="J38" i="31"/>
  <c r="I38" i="31"/>
  <c r="H38" i="31"/>
  <c r="G38" i="31"/>
  <c r="F38" i="31"/>
  <c r="E38" i="31"/>
  <c r="D38" i="31"/>
  <c r="C38" i="31"/>
  <c r="A38" i="31"/>
  <c r="H37" i="31"/>
  <c r="E37" i="31"/>
  <c r="H36" i="31"/>
  <c r="E36" i="31"/>
  <c r="H35" i="31"/>
  <c r="E35" i="31"/>
  <c r="H34" i="31"/>
  <c r="E34" i="31"/>
  <c r="H33" i="31"/>
  <c r="E33" i="31"/>
  <c r="H32" i="31"/>
  <c r="E32" i="31"/>
  <c r="H31" i="31"/>
  <c r="E31" i="31"/>
  <c r="H30" i="31"/>
  <c r="E30" i="31"/>
  <c r="H29" i="31"/>
  <c r="F29" i="31"/>
  <c r="E29" i="31"/>
  <c r="C29" i="31"/>
  <c r="A29" i="31"/>
  <c r="H28" i="31"/>
  <c r="F28" i="31"/>
  <c r="E28" i="31"/>
  <c r="C28" i="31"/>
  <c r="A28" i="31"/>
  <c r="H27" i="31"/>
  <c r="F27" i="31"/>
  <c r="E27" i="31"/>
  <c r="C27" i="31"/>
  <c r="A27" i="31"/>
  <c r="H26" i="31"/>
  <c r="F26" i="31"/>
  <c r="E26" i="31"/>
  <c r="C26" i="31"/>
  <c r="A26" i="31"/>
  <c r="H25" i="31"/>
  <c r="F25" i="31"/>
  <c r="E25" i="31"/>
  <c r="C25" i="31"/>
  <c r="A25" i="31"/>
  <c r="H24" i="31"/>
  <c r="F24" i="31"/>
  <c r="E24" i="31"/>
  <c r="C24" i="31"/>
  <c r="A24" i="31"/>
  <c r="H23" i="31"/>
  <c r="F23" i="31"/>
  <c r="E23" i="31"/>
  <c r="C23" i="31"/>
  <c r="A21" i="31"/>
  <c r="H20" i="31"/>
  <c r="E20" i="31"/>
  <c r="H19" i="31"/>
  <c r="E19" i="31"/>
  <c r="H18" i="31"/>
  <c r="E18" i="31"/>
  <c r="H17" i="31"/>
  <c r="E17" i="31"/>
  <c r="H16" i="31"/>
  <c r="E16" i="31"/>
  <c r="H15" i="31"/>
  <c r="E15" i="31"/>
  <c r="H14" i="31"/>
  <c r="E14" i="31"/>
  <c r="H13" i="31"/>
  <c r="E13" i="31"/>
  <c r="H11" i="31"/>
  <c r="F11" i="31"/>
  <c r="E11" i="31"/>
  <c r="C11" i="31"/>
  <c r="A11" i="31"/>
  <c r="H10" i="31"/>
  <c r="F10" i="31"/>
  <c r="E10" i="31"/>
  <c r="C10" i="31"/>
  <c r="A10" i="31"/>
  <c r="H9" i="31"/>
  <c r="F9" i="31"/>
  <c r="E9" i="31"/>
  <c r="C9" i="31"/>
  <c r="A9" i="31"/>
  <c r="H8" i="31"/>
  <c r="F8" i="31"/>
  <c r="E8" i="31"/>
  <c r="C8" i="31"/>
  <c r="A8" i="31"/>
  <c r="H7" i="31"/>
  <c r="F7" i="31"/>
  <c r="E7" i="31"/>
  <c r="C7" i="31"/>
  <c r="A7" i="31"/>
  <c r="H6" i="31"/>
  <c r="F6" i="31"/>
  <c r="E6" i="31"/>
  <c r="C6" i="31"/>
  <c r="A6" i="31"/>
  <c r="H5" i="31"/>
  <c r="F5" i="31"/>
  <c r="E5" i="31"/>
  <c r="C5" i="31"/>
  <c r="A5" i="31"/>
  <c r="N4" i="31"/>
  <c r="J4" i="31"/>
  <c r="I4" i="31"/>
  <c r="H4" i="31"/>
  <c r="G4" i="31"/>
  <c r="F4" i="31"/>
  <c r="E4" i="31"/>
  <c r="D4" i="31"/>
  <c r="C4" i="31"/>
  <c r="A4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A2" i="31"/>
  <c r="A78" i="29"/>
  <c r="H77" i="29"/>
  <c r="E77" i="29"/>
  <c r="H76" i="29"/>
  <c r="E76" i="29"/>
  <c r="H75" i="29"/>
  <c r="E75" i="29"/>
  <c r="H74" i="29"/>
  <c r="E74" i="29"/>
  <c r="H73" i="29"/>
  <c r="E73" i="29"/>
  <c r="H72" i="29"/>
  <c r="E72" i="29"/>
  <c r="A72" i="29"/>
  <c r="H71" i="29"/>
  <c r="F71" i="29"/>
  <c r="E71" i="29"/>
  <c r="C71" i="29"/>
  <c r="A71" i="29"/>
  <c r="H70" i="29"/>
  <c r="F70" i="29"/>
  <c r="E70" i="29"/>
  <c r="C70" i="29"/>
  <c r="A70" i="29"/>
  <c r="H69" i="29"/>
  <c r="F69" i="29"/>
  <c r="E69" i="29"/>
  <c r="C69" i="29"/>
  <c r="A69" i="29"/>
  <c r="H68" i="29"/>
  <c r="F68" i="29"/>
  <c r="E68" i="29"/>
  <c r="C68" i="29"/>
  <c r="A68" i="29"/>
  <c r="H67" i="29"/>
  <c r="F67" i="29"/>
  <c r="E67" i="29"/>
  <c r="C67" i="29"/>
  <c r="A67" i="29"/>
  <c r="H66" i="29"/>
  <c r="F66" i="29"/>
  <c r="E66" i="29"/>
  <c r="C66" i="29"/>
  <c r="A66" i="29"/>
  <c r="H65" i="29"/>
  <c r="F65" i="29"/>
  <c r="E65" i="29"/>
  <c r="C65" i="29"/>
  <c r="A65" i="29"/>
  <c r="H64" i="29"/>
  <c r="F64" i="29"/>
  <c r="E64" i="29"/>
  <c r="C64" i="29"/>
  <c r="A64" i="29"/>
  <c r="H63" i="29"/>
  <c r="F63" i="29"/>
  <c r="E63" i="29"/>
  <c r="C63" i="29"/>
  <c r="A63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A62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B60" i="29"/>
  <c r="A60" i="29"/>
  <c r="A58" i="29"/>
  <c r="H57" i="29"/>
  <c r="E57" i="29"/>
  <c r="H56" i="29"/>
  <c r="E56" i="29"/>
  <c r="H55" i="29"/>
  <c r="E55" i="29"/>
  <c r="H54" i="29"/>
  <c r="E54" i="29"/>
  <c r="H53" i="29"/>
  <c r="E53" i="29"/>
  <c r="H52" i="29"/>
  <c r="F52" i="29"/>
  <c r="E52" i="29"/>
  <c r="C52" i="29"/>
  <c r="A52" i="29"/>
  <c r="H51" i="29"/>
  <c r="F51" i="29"/>
  <c r="E51" i="29"/>
  <c r="C51" i="29"/>
  <c r="A51" i="29"/>
  <c r="H50" i="29"/>
  <c r="F50" i="29"/>
  <c r="E50" i="29"/>
  <c r="C50" i="29"/>
  <c r="A50" i="29"/>
  <c r="H49" i="29"/>
  <c r="F49" i="29"/>
  <c r="E49" i="29"/>
  <c r="C49" i="29"/>
  <c r="A49" i="29"/>
  <c r="H48" i="29"/>
  <c r="F48" i="29"/>
  <c r="E48" i="29"/>
  <c r="C48" i="29"/>
  <c r="A48" i="29"/>
  <c r="H47" i="29"/>
  <c r="F47" i="29"/>
  <c r="E47" i="29"/>
  <c r="C47" i="29"/>
  <c r="A47" i="29"/>
  <c r="H46" i="29"/>
  <c r="F46" i="29"/>
  <c r="E46" i="29"/>
  <c r="C46" i="29"/>
  <c r="A46" i="29"/>
  <c r="H45" i="29"/>
  <c r="F45" i="29"/>
  <c r="E45" i="29"/>
  <c r="C45" i="29"/>
  <c r="A45" i="29"/>
  <c r="H44" i="29"/>
  <c r="F44" i="29"/>
  <c r="E44" i="29"/>
  <c r="C44" i="29"/>
  <c r="A44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A43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B41" i="29"/>
  <c r="A41" i="29"/>
  <c r="A39" i="29"/>
  <c r="H38" i="29"/>
  <c r="E38" i="29"/>
  <c r="H37" i="29"/>
  <c r="E37" i="29"/>
  <c r="H36" i="29"/>
  <c r="E36" i="29"/>
  <c r="H35" i="29"/>
  <c r="E35" i="29"/>
  <c r="H34" i="29"/>
  <c r="E34" i="29"/>
  <c r="H33" i="29"/>
  <c r="F33" i="29"/>
  <c r="E33" i="29"/>
  <c r="C33" i="29"/>
  <c r="A33" i="29"/>
  <c r="H32" i="29"/>
  <c r="F32" i="29"/>
  <c r="E32" i="29"/>
  <c r="C32" i="29"/>
  <c r="A32" i="29"/>
  <c r="H31" i="29"/>
  <c r="F31" i="29"/>
  <c r="E31" i="29"/>
  <c r="C31" i="29"/>
  <c r="A31" i="29"/>
  <c r="H30" i="29"/>
  <c r="F30" i="29"/>
  <c r="E30" i="29"/>
  <c r="C30" i="29"/>
  <c r="A30" i="29"/>
  <c r="H29" i="29"/>
  <c r="F29" i="29"/>
  <c r="E29" i="29"/>
  <c r="C29" i="29"/>
  <c r="A29" i="29"/>
  <c r="H28" i="29"/>
  <c r="F28" i="29"/>
  <c r="E28" i="29"/>
  <c r="C28" i="29"/>
  <c r="A28" i="29"/>
  <c r="H27" i="29"/>
  <c r="F27" i="29"/>
  <c r="E27" i="29"/>
  <c r="C27" i="29"/>
  <c r="A27" i="29"/>
  <c r="H26" i="29"/>
  <c r="F26" i="29"/>
  <c r="E26" i="29"/>
  <c r="C26" i="29"/>
  <c r="A26" i="29"/>
  <c r="H25" i="29"/>
  <c r="F25" i="29"/>
  <c r="E25" i="29"/>
  <c r="C25" i="29"/>
  <c r="A25" i="29"/>
  <c r="N24" i="29"/>
  <c r="J24" i="29"/>
  <c r="I24" i="29"/>
  <c r="H24" i="29"/>
  <c r="G24" i="29"/>
  <c r="F24" i="29"/>
  <c r="E24" i="29"/>
  <c r="D24" i="29"/>
  <c r="C24" i="29"/>
  <c r="A24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B22" i="29"/>
  <c r="A22" i="29"/>
  <c r="A20" i="29"/>
  <c r="H19" i="29"/>
  <c r="E19" i="29"/>
  <c r="H18" i="29"/>
  <c r="E18" i="29"/>
  <c r="H17" i="29"/>
  <c r="E17" i="29"/>
  <c r="H16" i="29"/>
  <c r="E16" i="29"/>
  <c r="H15" i="29"/>
  <c r="E15" i="29"/>
  <c r="H14" i="29"/>
  <c r="E14" i="29"/>
  <c r="H13" i="29"/>
  <c r="F13" i="29"/>
  <c r="E13" i="29"/>
  <c r="C13" i="29"/>
  <c r="A13" i="29"/>
  <c r="H12" i="29"/>
  <c r="F12" i="29"/>
  <c r="E12" i="29"/>
  <c r="C12" i="29"/>
  <c r="A12" i="29"/>
  <c r="H11" i="29"/>
  <c r="F11" i="29"/>
  <c r="E11" i="29"/>
  <c r="C11" i="29"/>
  <c r="A11" i="29"/>
  <c r="H10" i="29"/>
  <c r="F10" i="29"/>
  <c r="E10" i="29"/>
  <c r="C10" i="29"/>
  <c r="A10" i="29"/>
  <c r="H9" i="29"/>
  <c r="F9" i="29"/>
  <c r="E9" i="29"/>
  <c r="C9" i="29"/>
  <c r="A9" i="29"/>
  <c r="H8" i="29"/>
  <c r="F8" i="29"/>
  <c r="E8" i="29"/>
  <c r="C8" i="29"/>
  <c r="A8" i="29"/>
  <c r="H7" i="29"/>
  <c r="F7" i="29"/>
  <c r="E7" i="29"/>
  <c r="C7" i="29"/>
  <c r="A7" i="29"/>
  <c r="H6" i="29"/>
  <c r="F6" i="29"/>
  <c r="E6" i="29"/>
  <c r="C6" i="29"/>
  <c r="A6" i="29"/>
  <c r="H5" i="29"/>
  <c r="F5" i="29"/>
  <c r="E5" i="29"/>
  <c r="C5" i="29"/>
  <c r="A5" i="29"/>
  <c r="N4" i="29"/>
  <c r="J4" i="29"/>
  <c r="I4" i="29"/>
  <c r="H4" i="29"/>
  <c r="G4" i="29"/>
  <c r="F4" i="29"/>
  <c r="E4" i="29"/>
  <c r="D4" i="29"/>
  <c r="C4" i="29"/>
  <c r="A4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A2" i="29"/>
  <c r="A80" i="28"/>
  <c r="H79" i="28"/>
  <c r="E79" i="28"/>
  <c r="H78" i="28"/>
  <c r="E78" i="28"/>
  <c r="H77" i="28"/>
  <c r="E77" i="28"/>
  <c r="H76" i="28"/>
  <c r="E76" i="28"/>
  <c r="H75" i="28"/>
  <c r="E75" i="28"/>
  <c r="H74" i="28"/>
  <c r="F74" i="28"/>
  <c r="E74" i="28"/>
  <c r="C74" i="28"/>
  <c r="A74" i="28"/>
  <c r="H73" i="28"/>
  <c r="F73" i="28"/>
  <c r="E73" i="28"/>
  <c r="C73" i="28"/>
  <c r="A73" i="28"/>
  <c r="H72" i="28"/>
  <c r="F72" i="28"/>
  <c r="E72" i="28"/>
  <c r="C72" i="28"/>
  <c r="A72" i="28"/>
  <c r="H71" i="28"/>
  <c r="F71" i="28"/>
  <c r="E71" i="28"/>
  <c r="C71" i="28"/>
  <c r="A71" i="28"/>
  <c r="H70" i="28"/>
  <c r="F70" i="28"/>
  <c r="E70" i="28"/>
  <c r="C70" i="28"/>
  <c r="A70" i="28"/>
  <c r="H69" i="28"/>
  <c r="F69" i="28"/>
  <c r="E69" i="28"/>
  <c r="C69" i="28"/>
  <c r="A69" i="28"/>
  <c r="H68" i="28"/>
  <c r="F68" i="28"/>
  <c r="E68" i="28"/>
  <c r="C68" i="28"/>
  <c r="A68" i="28"/>
  <c r="H67" i="28"/>
  <c r="F67" i="28"/>
  <c r="E67" i="28"/>
  <c r="C67" i="28"/>
  <c r="A67" i="28"/>
  <c r="H66" i="28"/>
  <c r="F66" i="28"/>
  <c r="E66" i="28"/>
  <c r="C66" i="28"/>
  <c r="A66" i="28"/>
  <c r="H65" i="28"/>
  <c r="F65" i="28"/>
  <c r="E65" i="28"/>
  <c r="C65" i="28"/>
  <c r="A65" i="28"/>
  <c r="N64" i="28"/>
  <c r="J64" i="28"/>
  <c r="I64" i="28"/>
  <c r="H64" i="28"/>
  <c r="G64" i="28"/>
  <c r="F64" i="28"/>
  <c r="E64" i="28"/>
  <c r="D64" i="28"/>
  <c r="C64" i="28"/>
  <c r="A64" i="28"/>
  <c r="A60" i="28"/>
  <c r="H59" i="28"/>
  <c r="E59" i="28"/>
  <c r="H58" i="28"/>
  <c r="E58" i="28"/>
  <c r="H57" i="28"/>
  <c r="E57" i="28"/>
  <c r="H56" i="28"/>
  <c r="E56" i="28"/>
  <c r="H55" i="28"/>
  <c r="E55" i="28"/>
  <c r="H54" i="28"/>
  <c r="F54" i="28"/>
  <c r="E54" i="28"/>
  <c r="C54" i="28"/>
  <c r="A54" i="28"/>
  <c r="H53" i="28"/>
  <c r="F53" i="28"/>
  <c r="E53" i="28"/>
  <c r="C53" i="28"/>
  <c r="A53" i="28"/>
  <c r="H52" i="28"/>
  <c r="F52" i="28"/>
  <c r="E52" i="28"/>
  <c r="C52" i="28"/>
  <c r="A52" i="28"/>
  <c r="H51" i="28"/>
  <c r="F51" i="28"/>
  <c r="E51" i="28"/>
  <c r="C51" i="28"/>
  <c r="A51" i="28"/>
  <c r="H50" i="28"/>
  <c r="F50" i="28"/>
  <c r="E50" i="28"/>
  <c r="C50" i="28"/>
  <c r="A50" i="28"/>
  <c r="H49" i="28"/>
  <c r="F49" i="28"/>
  <c r="E49" i="28"/>
  <c r="C49" i="28"/>
  <c r="A49" i="28"/>
  <c r="H48" i="28"/>
  <c r="F48" i="28"/>
  <c r="E48" i="28"/>
  <c r="C48" i="28"/>
  <c r="A48" i="28"/>
  <c r="H47" i="28"/>
  <c r="F47" i="28"/>
  <c r="E47" i="28"/>
  <c r="C47" i="28"/>
  <c r="A47" i="28"/>
  <c r="H46" i="28"/>
  <c r="F46" i="28"/>
  <c r="E46" i="28"/>
  <c r="C46" i="28"/>
  <c r="A46" i="28"/>
  <c r="H45" i="28"/>
  <c r="F45" i="28"/>
  <c r="E45" i="28"/>
  <c r="C45" i="28"/>
  <c r="A45" i="28"/>
  <c r="A40" i="28"/>
  <c r="H39" i="28"/>
  <c r="E39" i="28"/>
  <c r="H38" i="28"/>
  <c r="E38" i="28"/>
  <c r="H37" i="28"/>
  <c r="E37" i="28"/>
  <c r="H36" i="28"/>
  <c r="E36" i="28"/>
  <c r="H35" i="28"/>
  <c r="E35" i="28"/>
  <c r="C35" i="28"/>
  <c r="H34" i="28"/>
  <c r="F34" i="28"/>
  <c r="C34" i="28"/>
  <c r="A34" i="28"/>
  <c r="H33" i="28"/>
  <c r="F33" i="28"/>
  <c r="E33" i="28"/>
  <c r="C33" i="28"/>
  <c r="A33" i="28"/>
  <c r="H32" i="28"/>
  <c r="F32" i="28"/>
  <c r="E32" i="28"/>
  <c r="C32" i="28"/>
  <c r="A32" i="28"/>
  <c r="H31" i="28"/>
  <c r="F31" i="28"/>
  <c r="E31" i="28"/>
  <c r="C31" i="28"/>
  <c r="A31" i="28"/>
  <c r="H30" i="28"/>
  <c r="F30" i="28"/>
  <c r="E30" i="28"/>
  <c r="C30" i="28"/>
  <c r="A30" i="28"/>
  <c r="H29" i="28"/>
  <c r="F29" i="28"/>
  <c r="E29" i="28"/>
  <c r="C29" i="28"/>
  <c r="A29" i="28"/>
  <c r="H28" i="28"/>
  <c r="F28" i="28"/>
  <c r="E28" i="28"/>
  <c r="C28" i="28"/>
  <c r="A28" i="28"/>
  <c r="H27" i="28"/>
  <c r="F27" i="28"/>
  <c r="E27" i="28"/>
  <c r="C27" i="28"/>
  <c r="A27" i="28"/>
  <c r="H26" i="28"/>
  <c r="F26" i="28"/>
  <c r="E26" i="28"/>
  <c r="C26" i="28"/>
  <c r="A26" i="28"/>
  <c r="H25" i="28"/>
  <c r="F25" i="28"/>
  <c r="E25" i="28"/>
  <c r="C25" i="28"/>
  <c r="A25" i="28"/>
  <c r="N24" i="28"/>
  <c r="J24" i="28"/>
  <c r="I24" i="28"/>
  <c r="H24" i="28"/>
  <c r="G24" i="28"/>
  <c r="F24" i="28"/>
  <c r="E24" i="28"/>
  <c r="D24" i="28"/>
  <c r="C24" i="28"/>
  <c r="A24" i="28"/>
  <c r="A20" i="28"/>
  <c r="H19" i="28"/>
  <c r="H18" i="28"/>
  <c r="E18" i="28"/>
  <c r="H17" i="28"/>
  <c r="E17" i="28"/>
  <c r="H16" i="28"/>
  <c r="E16" i="28"/>
  <c r="H15" i="28"/>
  <c r="F15" i="28"/>
  <c r="E15" i="28"/>
  <c r="H14" i="28"/>
  <c r="F14" i="28"/>
  <c r="E14" i="28"/>
  <c r="C14" i="28"/>
  <c r="A14" i="28"/>
  <c r="H13" i="28"/>
  <c r="F13" i="28"/>
  <c r="E13" i="28"/>
  <c r="C13" i="28"/>
  <c r="A13" i="28"/>
  <c r="H12" i="28"/>
  <c r="F12" i="28"/>
  <c r="E12" i="28"/>
  <c r="C12" i="28"/>
  <c r="A12" i="28"/>
  <c r="H11" i="28"/>
  <c r="F11" i="28"/>
  <c r="E11" i="28"/>
  <c r="C11" i="28"/>
  <c r="A11" i="28"/>
  <c r="H10" i="28"/>
  <c r="F10" i="28"/>
  <c r="E10" i="28"/>
  <c r="C10" i="28"/>
  <c r="A10" i="28"/>
  <c r="H9" i="28"/>
  <c r="F9" i="28"/>
  <c r="E9" i="28"/>
  <c r="C9" i="28"/>
  <c r="A9" i="28"/>
  <c r="H8" i="28"/>
  <c r="F8" i="28"/>
  <c r="E8" i="28"/>
  <c r="C8" i="28"/>
  <c r="A8" i="28"/>
  <c r="H7" i="28"/>
  <c r="F7" i="28"/>
  <c r="E7" i="28"/>
  <c r="C7" i="28"/>
  <c r="A7" i="28"/>
  <c r="H6" i="28"/>
  <c r="F6" i="28"/>
  <c r="E6" i="28"/>
  <c r="C6" i="28"/>
  <c r="A6" i="28"/>
  <c r="H5" i="28"/>
  <c r="F5" i="28"/>
  <c r="E5" i="28"/>
  <c r="C5" i="28"/>
  <c r="A5" i="28"/>
  <c r="N4" i="28"/>
  <c r="J4" i="28"/>
  <c r="I4" i="28"/>
  <c r="H4" i="28"/>
  <c r="G4" i="28"/>
  <c r="F4" i="28"/>
  <c r="E4" i="28"/>
  <c r="D4" i="28"/>
  <c r="C4" i="28"/>
  <c r="A4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2" i="28"/>
  <c r="H67" i="27"/>
  <c r="F67" i="27"/>
  <c r="E67" i="27"/>
  <c r="C67" i="27"/>
  <c r="A67" i="27"/>
  <c r="H66" i="27"/>
  <c r="F66" i="27"/>
  <c r="E66" i="27"/>
  <c r="C66" i="27"/>
  <c r="H46" i="27"/>
  <c r="F46" i="27"/>
  <c r="E46" i="27"/>
  <c r="C46" i="27"/>
  <c r="A46" i="27"/>
  <c r="H45" i="27"/>
  <c r="F45" i="27"/>
  <c r="E45" i="27"/>
  <c r="C45" i="27"/>
  <c r="H26" i="27"/>
  <c r="F26" i="27"/>
  <c r="E26" i="27"/>
  <c r="C26" i="27"/>
  <c r="A26" i="27"/>
  <c r="H25" i="27"/>
  <c r="F25" i="27"/>
  <c r="E25" i="27"/>
  <c r="C25" i="27"/>
  <c r="A24" i="27"/>
  <c r="B23" i="27"/>
  <c r="N4" i="27"/>
  <c r="J4" i="27"/>
  <c r="I4" i="27"/>
  <c r="H4" i="27"/>
  <c r="G4" i="27"/>
  <c r="F4" i="27"/>
  <c r="E4" i="27"/>
  <c r="D4" i="27"/>
  <c r="C4" i="27"/>
  <c r="A4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2" i="27"/>
  <c r="A82" i="26"/>
  <c r="L81" i="26"/>
  <c r="A81" i="26"/>
  <c r="H80" i="26"/>
  <c r="E80" i="26"/>
  <c r="H79" i="26"/>
  <c r="E79" i="26"/>
  <c r="H78" i="26"/>
  <c r="E78" i="26"/>
  <c r="H77" i="26"/>
  <c r="F77" i="26"/>
  <c r="E77" i="26"/>
  <c r="C77" i="26"/>
  <c r="A77" i="26"/>
  <c r="H76" i="26"/>
  <c r="F76" i="26"/>
  <c r="E76" i="26"/>
  <c r="C76" i="26"/>
  <c r="A76" i="26"/>
  <c r="H75" i="26"/>
  <c r="F75" i="26"/>
  <c r="E75" i="26"/>
  <c r="C75" i="26"/>
  <c r="A75" i="26"/>
  <c r="H74" i="26"/>
  <c r="F74" i="26"/>
  <c r="E74" i="26"/>
  <c r="C74" i="26"/>
  <c r="A74" i="26"/>
  <c r="H73" i="26"/>
  <c r="F73" i="26"/>
  <c r="E73" i="26"/>
  <c r="C73" i="26"/>
  <c r="A73" i="26"/>
  <c r="H72" i="26"/>
  <c r="F72" i="26"/>
  <c r="E72" i="26"/>
  <c r="C72" i="26"/>
  <c r="A72" i="26"/>
  <c r="H71" i="26"/>
  <c r="F71" i="26"/>
  <c r="E71" i="26"/>
  <c r="C71" i="26"/>
  <c r="A71" i="26"/>
  <c r="H70" i="26"/>
  <c r="F70" i="26"/>
  <c r="E70" i="26"/>
  <c r="C70" i="26"/>
  <c r="A70" i="26"/>
  <c r="H69" i="26"/>
  <c r="F69" i="26"/>
  <c r="E69" i="26"/>
  <c r="C69" i="26"/>
  <c r="A69" i="26"/>
  <c r="H68" i="26"/>
  <c r="F68" i="26"/>
  <c r="E68" i="26"/>
  <c r="C68" i="26"/>
  <c r="A68" i="26"/>
  <c r="H67" i="26"/>
  <c r="F67" i="26"/>
  <c r="E67" i="26"/>
  <c r="C67" i="26"/>
  <c r="A67" i="26"/>
  <c r="H66" i="26"/>
  <c r="F66" i="26"/>
  <c r="E66" i="26"/>
  <c r="C66" i="26"/>
  <c r="A66" i="26"/>
  <c r="N65" i="26"/>
  <c r="J65" i="26"/>
  <c r="I65" i="26"/>
  <c r="H65" i="26"/>
  <c r="G65" i="26"/>
  <c r="F65" i="26"/>
  <c r="E65" i="26"/>
  <c r="D65" i="26"/>
  <c r="C65" i="26"/>
  <c r="A65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A61" i="26"/>
  <c r="H59" i="26"/>
  <c r="E59" i="26"/>
  <c r="H58" i="26"/>
  <c r="E58" i="26"/>
  <c r="H57" i="26"/>
  <c r="E57" i="26"/>
  <c r="H56" i="26"/>
  <c r="F56" i="26"/>
  <c r="E56" i="26"/>
  <c r="C56" i="26"/>
  <c r="A56" i="26"/>
  <c r="H55" i="26"/>
  <c r="F55" i="26"/>
  <c r="E55" i="26"/>
  <c r="C55" i="26"/>
  <c r="A55" i="26"/>
  <c r="H54" i="26"/>
  <c r="F54" i="26"/>
  <c r="E54" i="26"/>
  <c r="C54" i="26"/>
  <c r="A54" i="26"/>
  <c r="H53" i="26"/>
  <c r="F53" i="26"/>
  <c r="E53" i="26"/>
  <c r="C53" i="26"/>
  <c r="A53" i="26"/>
  <c r="H52" i="26"/>
  <c r="F52" i="26"/>
  <c r="E52" i="26"/>
  <c r="C52" i="26"/>
  <c r="A52" i="26"/>
  <c r="H51" i="26"/>
  <c r="F51" i="26"/>
  <c r="E51" i="26"/>
  <c r="C51" i="26"/>
  <c r="A51" i="26"/>
  <c r="H50" i="26"/>
  <c r="F50" i="26"/>
  <c r="E50" i="26"/>
  <c r="C50" i="26"/>
  <c r="A50" i="26"/>
  <c r="H49" i="26"/>
  <c r="F49" i="26"/>
  <c r="E49" i="26"/>
  <c r="C49" i="26"/>
  <c r="A49" i="26"/>
  <c r="H48" i="26"/>
  <c r="F48" i="26"/>
  <c r="E48" i="26"/>
  <c r="C48" i="26"/>
  <c r="A48" i="26"/>
  <c r="H47" i="26"/>
  <c r="F47" i="26"/>
  <c r="E47" i="26"/>
  <c r="C47" i="26"/>
  <c r="A47" i="26"/>
  <c r="H46" i="26"/>
  <c r="F46" i="26"/>
  <c r="E46" i="26"/>
  <c r="C46" i="26"/>
  <c r="A46" i="26"/>
  <c r="H45" i="26"/>
  <c r="F45" i="26"/>
  <c r="E45" i="26"/>
  <c r="C45" i="26"/>
  <c r="A45" i="26"/>
  <c r="N44" i="26"/>
  <c r="J44" i="26"/>
  <c r="I44" i="26"/>
  <c r="H44" i="26"/>
  <c r="G44" i="26"/>
  <c r="F44" i="26"/>
  <c r="E44" i="26"/>
  <c r="D44" i="26"/>
  <c r="C44" i="26"/>
  <c r="A44" i="26"/>
  <c r="N43" i="26"/>
  <c r="M43" i="26"/>
  <c r="L43" i="26"/>
  <c r="K43" i="26"/>
  <c r="I43" i="26"/>
  <c r="H43" i="26"/>
  <c r="G43" i="26"/>
  <c r="F43" i="26"/>
  <c r="E43" i="26"/>
  <c r="D43" i="26"/>
  <c r="C43" i="26"/>
  <c r="B43" i="26"/>
  <c r="A40" i="26"/>
  <c r="H39" i="26"/>
  <c r="F39" i="26"/>
  <c r="E39" i="26"/>
  <c r="C39" i="26"/>
  <c r="A39" i="26"/>
  <c r="H38" i="26"/>
  <c r="E38" i="26"/>
  <c r="H37" i="26"/>
  <c r="E37" i="26"/>
  <c r="H36" i="26"/>
  <c r="E36" i="26"/>
  <c r="H35" i="26"/>
  <c r="F35" i="26"/>
  <c r="E35" i="26"/>
  <c r="C35" i="26"/>
  <c r="A35" i="26"/>
  <c r="H34" i="26"/>
  <c r="F34" i="26"/>
  <c r="E34" i="26"/>
  <c r="C34" i="26"/>
  <c r="A34" i="26"/>
  <c r="H33" i="26"/>
  <c r="F33" i="26"/>
  <c r="E33" i="26"/>
  <c r="C33" i="26"/>
  <c r="A33" i="26"/>
  <c r="H32" i="26"/>
  <c r="F32" i="26"/>
  <c r="E32" i="26"/>
  <c r="C32" i="26"/>
  <c r="A32" i="26"/>
  <c r="H31" i="26"/>
  <c r="F31" i="26"/>
  <c r="E31" i="26"/>
  <c r="C31" i="26"/>
  <c r="A31" i="26"/>
  <c r="H30" i="26"/>
  <c r="F30" i="26"/>
  <c r="E30" i="26"/>
  <c r="C30" i="26"/>
  <c r="A30" i="26"/>
  <c r="H29" i="26"/>
  <c r="F29" i="26"/>
  <c r="E29" i="26"/>
  <c r="C29" i="26"/>
  <c r="A29" i="26"/>
  <c r="H28" i="26"/>
  <c r="F28" i="26"/>
  <c r="E28" i="26"/>
  <c r="C28" i="26"/>
  <c r="A28" i="26"/>
  <c r="H27" i="26"/>
  <c r="F27" i="26"/>
  <c r="E27" i="26"/>
  <c r="C27" i="26"/>
  <c r="A27" i="26"/>
  <c r="H26" i="26"/>
  <c r="F26" i="26"/>
  <c r="E26" i="26"/>
  <c r="C26" i="26"/>
  <c r="A26" i="26"/>
  <c r="H25" i="26"/>
  <c r="F25" i="26"/>
  <c r="E25" i="26"/>
  <c r="C25" i="26"/>
  <c r="A25" i="26"/>
  <c r="H24" i="26"/>
  <c r="F24" i="26"/>
  <c r="E24" i="26"/>
  <c r="C24" i="26"/>
  <c r="A21" i="26"/>
  <c r="H20" i="26"/>
  <c r="F20" i="26"/>
  <c r="E20" i="26"/>
  <c r="C20" i="26"/>
  <c r="A20" i="26"/>
  <c r="H19" i="26"/>
  <c r="E19" i="26"/>
  <c r="H18" i="26"/>
  <c r="E18" i="26"/>
  <c r="H17" i="26"/>
  <c r="E17" i="26"/>
  <c r="H16" i="26"/>
  <c r="F16" i="26"/>
  <c r="E16" i="26"/>
  <c r="C16" i="26"/>
  <c r="A16" i="26"/>
  <c r="H15" i="26"/>
  <c r="F15" i="26"/>
  <c r="E15" i="26"/>
  <c r="C15" i="26"/>
  <c r="A15" i="26"/>
  <c r="H14" i="26"/>
  <c r="F14" i="26"/>
  <c r="E14" i="26"/>
  <c r="C14" i="26"/>
  <c r="A14" i="26"/>
  <c r="H13" i="26"/>
  <c r="F13" i="26"/>
  <c r="E13" i="26"/>
  <c r="C13" i="26"/>
  <c r="A13" i="26"/>
  <c r="H12" i="26"/>
  <c r="F12" i="26"/>
  <c r="E12" i="26"/>
  <c r="C12" i="26"/>
  <c r="A12" i="26"/>
  <c r="H11" i="26"/>
  <c r="F11" i="26"/>
  <c r="E11" i="26"/>
  <c r="C11" i="26"/>
  <c r="A11" i="26"/>
  <c r="H10" i="26"/>
  <c r="F10" i="26"/>
  <c r="E10" i="26"/>
  <c r="C10" i="26"/>
  <c r="A10" i="26"/>
  <c r="H9" i="26"/>
  <c r="F9" i="26"/>
  <c r="E9" i="26"/>
  <c r="C9" i="26"/>
  <c r="A9" i="26"/>
  <c r="H8" i="26"/>
  <c r="F8" i="26"/>
  <c r="E8" i="26"/>
  <c r="C8" i="26"/>
  <c r="A8" i="26"/>
  <c r="H7" i="26"/>
  <c r="F7" i="26"/>
  <c r="E7" i="26"/>
  <c r="C7" i="26"/>
  <c r="A7" i="26"/>
  <c r="H6" i="26"/>
  <c r="F6" i="26"/>
  <c r="E6" i="26"/>
  <c r="C6" i="26"/>
  <c r="A6" i="26"/>
  <c r="H5" i="26"/>
  <c r="F5" i="26"/>
  <c r="E5" i="26"/>
  <c r="C5" i="26"/>
  <c r="A5" i="26"/>
  <c r="N4" i="26"/>
  <c r="J4" i="26"/>
  <c r="I4" i="26"/>
  <c r="H4" i="26"/>
  <c r="G4" i="26"/>
  <c r="F4" i="26"/>
  <c r="E4" i="26"/>
  <c r="D4" i="26"/>
  <c r="C4" i="26"/>
  <c r="A4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88" i="25"/>
  <c r="H86" i="25"/>
  <c r="E86" i="25"/>
  <c r="H85" i="25"/>
  <c r="E85" i="25"/>
  <c r="H84" i="25"/>
  <c r="F84" i="25"/>
  <c r="E84" i="25"/>
  <c r="C84" i="25"/>
  <c r="A84" i="25"/>
  <c r="H83" i="25"/>
  <c r="F83" i="25"/>
  <c r="E83" i="25"/>
  <c r="C83" i="25"/>
  <c r="A83" i="25"/>
  <c r="H82" i="25"/>
  <c r="F82" i="25"/>
  <c r="E82" i="25"/>
  <c r="C82" i="25"/>
  <c r="A82" i="25"/>
  <c r="H81" i="25"/>
  <c r="F81" i="25"/>
  <c r="E81" i="25"/>
  <c r="C81" i="25"/>
  <c r="A81" i="25"/>
  <c r="H80" i="25"/>
  <c r="F80" i="25"/>
  <c r="E80" i="25"/>
  <c r="C80" i="25"/>
  <c r="A80" i="25"/>
  <c r="H79" i="25"/>
  <c r="F79" i="25"/>
  <c r="E79" i="25"/>
  <c r="C79" i="25"/>
  <c r="A79" i="25"/>
  <c r="H78" i="25"/>
  <c r="F78" i="25"/>
  <c r="E78" i="25"/>
  <c r="C78" i="25"/>
  <c r="A78" i="25"/>
  <c r="H77" i="25"/>
  <c r="F77" i="25"/>
  <c r="E77" i="25"/>
  <c r="C77" i="25"/>
  <c r="A77" i="25"/>
  <c r="H76" i="25"/>
  <c r="F76" i="25"/>
  <c r="E76" i="25"/>
  <c r="C76" i="25"/>
  <c r="A76" i="25"/>
  <c r="H75" i="25"/>
  <c r="F75" i="25"/>
  <c r="E75" i="25"/>
  <c r="C75" i="25"/>
  <c r="A75" i="25"/>
  <c r="H74" i="25"/>
  <c r="F74" i="25"/>
  <c r="E74" i="25"/>
  <c r="C74" i="25"/>
  <c r="A74" i="25"/>
  <c r="H73" i="25"/>
  <c r="F73" i="25"/>
  <c r="E73" i="25"/>
  <c r="C73" i="25"/>
  <c r="A73" i="25"/>
  <c r="H72" i="25"/>
  <c r="F72" i="25"/>
  <c r="E72" i="25"/>
  <c r="C72" i="25"/>
  <c r="A72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A71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B69" i="25"/>
  <c r="A69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H65" i="25"/>
  <c r="E65" i="25"/>
  <c r="H64" i="25"/>
  <c r="E64" i="25"/>
  <c r="H63" i="25"/>
  <c r="F63" i="25"/>
  <c r="E63" i="25"/>
  <c r="C63" i="25"/>
  <c r="A63" i="25"/>
  <c r="H62" i="25"/>
  <c r="F62" i="25"/>
  <c r="E62" i="25"/>
  <c r="C62" i="25"/>
  <c r="A62" i="25"/>
  <c r="H61" i="25"/>
  <c r="F61" i="25"/>
  <c r="E61" i="25"/>
  <c r="C61" i="25"/>
  <c r="A61" i="25"/>
  <c r="H60" i="25"/>
  <c r="F60" i="25"/>
  <c r="E60" i="25"/>
  <c r="C60" i="25"/>
  <c r="A60" i="25"/>
  <c r="H59" i="25"/>
  <c r="F59" i="25"/>
  <c r="E59" i="25"/>
  <c r="C59" i="25"/>
  <c r="A59" i="25"/>
  <c r="H58" i="25"/>
  <c r="F58" i="25"/>
  <c r="E58" i="25"/>
  <c r="C58" i="25"/>
  <c r="A58" i="25"/>
  <c r="H57" i="25"/>
  <c r="F57" i="25"/>
  <c r="E57" i="25"/>
  <c r="C57" i="25"/>
  <c r="A57" i="25"/>
  <c r="H56" i="25"/>
  <c r="F56" i="25"/>
  <c r="E56" i="25"/>
  <c r="C56" i="25"/>
  <c r="A56" i="25"/>
  <c r="H55" i="25"/>
  <c r="F55" i="25"/>
  <c r="E55" i="25"/>
  <c r="C55" i="25"/>
  <c r="A55" i="25"/>
  <c r="H54" i="25"/>
  <c r="F54" i="25"/>
  <c r="E54" i="25"/>
  <c r="C54" i="25"/>
  <c r="A54" i="25"/>
  <c r="H53" i="25"/>
  <c r="F53" i="25"/>
  <c r="E53" i="25"/>
  <c r="C53" i="25"/>
  <c r="A53" i="25"/>
  <c r="H52" i="25"/>
  <c r="F52" i="25"/>
  <c r="E52" i="25"/>
  <c r="C52" i="25"/>
  <c r="A52" i="25"/>
  <c r="H51" i="25"/>
  <c r="F51" i="25"/>
  <c r="E51" i="25"/>
  <c r="C51" i="25"/>
  <c r="A51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A50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B48" i="25"/>
  <c r="A48" i="25"/>
  <c r="A46" i="25"/>
  <c r="N45" i="25"/>
  <c r="A45" i="25"/>
  <c r="A44" i="25"/>
  <c r="H43" i="25"/>
  <c r="F43" i="25"/>
  <c r="E43" i="25"/>
  <c r="D43" i="25"/>
  <c r="C43" i="25"/>
  <c r="A43" i="25"/>
  <c r="H42" i="25"/>
  <c r="E42" i="25"/>
  <c r="H41" i="25"/>
  <c r="E41" i="25"/>
  <c r="H40" i="25"/>
  <c r="F40" i="25"/>
  <c r="E40" i="25"/>
  <c r="C40" i="25"/>
  <c r="A40" i="25"/>
  <c r="H39" i="25"/>
  <c r="F39" i="25"/>
  <c r="E39" i="25"/>
  <c r="C39" i="25"/>
  <c r="A39" i="25"/>
  <c r="H38" i="25"/>
  <c r="F38" i="25"/>
  <c r="E38" i="25"/>
  <c r="C38" i="25"/>
  <c r="A38" i="25"/>
  <c r="H37" i="25"/>
  <c r="F37" i="25"/>
  <c r="E37" i="25"/>
  <c r="C37" i="25"/>
  <c r="A37" i="25"/>
  <c r="H36" i="25"/>
  <c r="F36" i="25"/>
  <c r="E36" i="25"/>
  <c r="C36" i="25"/>
  <c r="A36" i="25"/>
  <c r="H35" i="25"/>
  <c r="F35" i="25"/>
  <c r="E35" i="25"/>
  <c r="C35" i="25"/>
  <c r="A35" i="25"/>
  <c r="H34" i="25"/>
  <c r="F34" i="25"/>
  <c r="E34" i="25"/>
  <c r="C34" i="25"/>
  <c r="A34" i="25"/>
  <c r="H33" i="25"/>
  <c r="F33" i="25"/>
  <c r="E33" i="25"/>
  <c r="C33" i="25"/>
  <c r="A33" i="25"/>
  <c r="H32" i="25"/>
  <c r="F32" i="25"/>
  <c r="E32" i="25"/>
  <c r="C32" i="25"/>
  <c r="A32" i="25"/>
  <c r="H31" i="25"/>
  <c r="F31" i="25"/>
  <c r="E31" i="25"/>
  <c r="C31" i="25"/>
  <c r="A31" i="25"/>
  <c r="H30" i="25"/>
  <c r="F30" i="25"/>
  <c r="E30" i="25"/>
  <c r="C30" i="25"/>
  <c r="A30" i="25"/>
  <c r="H29" i="25"/>
  <c r="F29" i="25"/>
  <c r="E29" i="25"/>
  <c r="C29" i="25"/>
  <c r="A29" i="25"/>
  <c r="H28" i="25"/>
  <c r="F28" i="25"/>
  <c r="E28" i="25"/>
  <c r="C28" i="25"/>
  <c r="A28" i="25"/>
  <c r="N27" i="25"/>
  <c r="J27" i="25"/>
  <c r="I27" i="25"/>
  <c r="H27" i="25"/>
  <c r="G27" i="25"/>
  <c r="F27" i="25"/>
  <c r="E27" i="25"/>
  <c r="D27" i="25"/>
  <c r="C27" i="25"/>
  <c r="A27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B25" i="25"/>
  <c r="A25" i="25"/>
  <c r="A23" i="25"/>
  <c r="K22" i="25"/>
  <c r="H20" i="25"/>
  <c r="F20" i="25"/>
  <c r="E20" i="25"/>
  <c r="C20" i="25"/>
  <c r="A20" i="25"/>
  <c r="H19" i="25"/>
  <c r="E19" i="25"/>
  <c r="H18" i="25"/>
  <c r="E18" i="25"/>
  <c r="H17" i="25"/>
  <c r="F17" i="25"/>
  <c r="E17" i="25"/>
  <c r="C17" i="25"/>
  <c r="A17" i="25"/>
  <c r="H16" i="25"/>
  <c r="F16" i="25"/>
  <c r="E16" i="25"/>
  <c r="C16" i="25"/>
  <c r="A16" i="25"/>
  <c r="H15" i="25"/>
  <c r="F15" i="25"/>
  <c r="E15" i="25"/>
  <c r="C15" i="25"/>
  <c r="A15" i="25"/>
  <c r="H14" i="25"/>
  <c r="F14" i="25"/>
  <c r="E14" i="25"/>
  <c r="C14" i="25"/>
  <c r="A14" i="25"/>
  <c r="H13" i="25"/>
  <c r="F13" i="25"/>
  <c r="E13" i="25"/>
  <c r="C13" i="25"/>
  <c r="A13" i="25"/>
  <c r="H12" i="25"/>
  <c r="F12" i="25"/>
  <c r="E12" i="25"/>
  <c r="C12" i="25"/>
  <c r="A12" i="25"/>
  <c r="H11" i="25"/>
  <c r="F11" i="25"/>
  <c r="E11" i="25"/>
  <c r="C11" i="25"/>
  <c r="A11" i="25"/>
  <c r="H10" i="25"/>
  <c r="F10" i="25"/>
  <c r="E10" i="25"/>
  <c r="C10" i="25"/>
  <c r="A10" i="25"/>
  <c r="H9" i="25"/>
  <c r="F9" i="25"/>
  <c r="E9" i="25"/>
  <c r="C9" i="25"/>
  <c r="A9" i="25"/>
  <c r="H8" i="25"/>
  <c r="F8" i="25"/>
  <c r="E8" i="25"/>
  <c r="C8" i="25"/>
  <c r="A8" i="25"/>
  <c r="H7" i="25"/>
  <c r="F7" i="25"/>
  <c r="E7" i="25"/>
  <c r="C7" i="25"/>
  <c r="A7" i="25"/>
  <c r="H6" i="25"/>
  <c r="F6" i="25"/>
  <c r="E6" i="25"/>
  <c r="C6" i="25"/>
  <c r="A6" i="25"/>
  <c r="H5" i="25"/>
  <c r="F5" i="25"/>
  <c r="E5" i="25"/>
  <c r="C5" i="25"/>
  <c r="A5" i="25"/>
  <c r="N4" i="25"/>
  <c r="J4" i="25"/>
  <c r="I4" i="25"/>
  <c r="H4" i="25"/>
  <c r="G4" i="25"/>
  <c r="F4" i="25"/>
  <c r="E4" i="25"/>
  <c r="D4" i="25"/>
  <c r="C4" i="25"/>
  <c r="A4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83" i="24"/>
  <c r="H81" i="24"/>
  <c r="F81" i="24"/>
  <c r="E81" i="24"/>
  <c r="C81" i="24"/>
  <c r="A81" i="24"/>
  <c r="H80" i="24"/>
  <c r="F80" i="24"/>
  <c r="E80" i="24"/>
  <c r="C80" i="24"/>
  <c r="A80" i="24"/>
  <c r="H79" i="24"/>
  <c r="F79" i="24"/>
  <c r="E79" i="24"/>
  <c r="C79" i="24"/>
  <c r="A79" i="24"/>
  <c r="H78" i="24"/>
  <c r="F78" i="24"/>
  <c r="E78" i="24"/>
  <c r="C78" i="24"/>
  <c r="A78" i="24"/>
  <c r="H77" i="24"/>
  <c r="F77" i="24"/>
  <c r="E77" i="24"/>
  <c r="C77" i="24"/>
  <c r="A77" i="24"/>
  <c r="H76" i="24"/>
  <c r="F76" i="24"/>
  <c r="E76" i="24"/>
  <c r="C76" i="24"/>
  <c r="A76" i="24"/>
  <c r="H75" i="24"/>
  <c r="F75" i="24"/>
  <c r="E75" i="24"/>
  <c r="C75" i="24"/>
  <c r="A75" i="24"/>
  <c r="H74" i="24"/>
  <c r="F74" i="24"/>
  <c r="E74" i="24"/>
  <c r="C74" i="24"/>
  <c r="A74" i="24"/>
  <c r="H73" i="24"/>
  <c r="F73" i="24"/>
  <c r="E73" i="24"/>
  <c r="C73" i="24"/>
  <c r="A73" i="24"/>
  <c r="H72" i="24"/>
  <c r="F72" i="24"/>
  <c r="E72" i="24"/>
  <c r="C72" i="24"/>
  <c r="A72" i="24"/>
  <c r="H71" i="24"/>
  <c r="F71" i="24"/>
  <c r="E71" i="24"/>
  <c r="C71" i="24"/>
  <c r="A71" i="24"/>
  <c r="H70" i="24"/>
  <c r="F70" i="24"/>
  <c r="E70" i="24"/>
  <c r="C70" i="24"/>
  <c r="A70" i="24"/>
  <c r="H69" i="24"/>
  <c r="F69" i="24"/>
  <c r="E69" i="24"/>
  <c r="C69" i="24"/>
  <c r="A69" i="24"/>
  <c r="H68" i="24"/>
  <c r="F68" i="24"/>
  <c r="E68" i="24"/>
  <c r="C68" i="24"/>
  <c r="A68" i="24"/>
  <c r="H67" i="24"/>
  <c r="F67" i="24"/>
  <c r="E67" i="24"/>
  <c r="C67" i="24"/>
  <c r="A67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A66" i="24"/>
  <c r="N65" i="24"/>
  <c r="J65" i="24"/>
  <c r="I65" i="24"/>
  <c r="H65" i="24"/>
  <c r="G65" i="24"/>
  <c r="F65" i="24"/>
  <c r="E65" i="24"/>
  <c r="D65" i="24"/>
  <c r="C65" i="24"/>
  <c r="B65" i="24"/>
  <c r="B64" i="24"/>
  <c r="A64" i="24"/>
  <c r="A62" i="24"/>
  <c r="H60" i="24"/>
  <c r="F60" i="24"/>
  <c r="E60" i="24"/>
  <c r="C60" i="24"/>
  <c r="A60" i="24"/>
  <c r="H59" i="24"/>
  <c r="F59" i="24"/>
  <c r="E59" i="24"/>
  <c r="C59" i="24"/>
  <c r="A59" i="24"/>
  <c r="H58" i="24"/>
  <c r="F58" i="24"/>
  <c r="E58" i="24"/>
  <c r="C58" i="24"/>
  <c r="A58" i="24"/>
  <c r="H57" i="24"/>
  <c r="F57" i="24"/>
  <c r="E57" i="24"/>
  <c r="C57" i="24"/>
  <c r="A57" i="24"/>
  <c r="H56" i="24"/>
  <c r="F56" i="24"/>
  <c r="E56" i="24"/>
  <c r="C56" i="24"/>
  <c r="A56" i="24"/>
  <c r="H55" i="24"/>
  <c r="F55" i="24"/>
  <c r="E55" i="24"/>
  <c r="C55" i="24"/>
  <c r="A55" i="24"/>
  <c r="H54" i="24"/>
  <c r="F54" i="24"/>
  <c r="E54" i="24"/>
  <c r="C54" i="24"/>
  <c r="A54" i="24"/>
  <c r="H53" i="24"/>
  <c r="F53" i="24"/>
  <c r="E53" i="24"/>
  <c r="C53" i="24"/>
  <c r="A53" i="24"/>
  <c r="H52" i="24"/>
  <c r="F52" i="24"/>
  <c r="E52" i="24"/>
  <c r="C52" i="24"/>
  <c r="A52" i="24"/>
  <c r="H51" i="24"/>
  <c r="F51" i="24"/>
  <c r="E51" i="24"/>
  <c r="C51" i="24"/>
  <c r="A51" i="24"/>
  <c r="H50" i="24"/>
  <c r="F50" i="24"/>
  <c r="E50" i="24"/>
  <c r="C50" i="24"/>
  <c r="A50" i="24"/>
  <c r="H49" i="24"/>
  <c r="F49" i="24"/>
  <c r="E49" i="24"/>
  <c r="C49" i="24"/>
  <c r="A49" i="24"/>
  <c r="H48" i="24"/>
  <c r="F48" i="24"/>
  <c r="E48" i="24"/>
  <c r="C48" i="24"/>
  <c r="A48" i="24"/>
  <c r="H47" i="24"/>
  <c r="F47" i="24"/>
  <c r="E47" i="24"/>
  <c r="C47" i="24"/>
  <c r="A47" i="24"/>
  <c r="H46" i="24"/>
  <c r="F46" i="24"/>
  <c r="E46" i="24"/>
  <c r="C46" i="24"/>
  <c r="A46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A45" i="24"/>
  <c r="N44" i="24"/>
  <c r="J44" i="24"/>
  <c r="I44" i="24"/>
  <c r="H44" i="24"/>
  <c r="G44" i="24"/>
  <c r="F44" i="24"/>
  <c r="E44" i="24"/>
  <c r="D44" i="24"/>
  <c r="C44" i="24"/>
  <c r="B44" i="24"/>
  <c r="B43" i="24"/>
  <c r="A43" i="24"/>
  <c r="A41" i="24"/>
  <c r="H40" i="24"/>
  <c r="F40" i="24"/>
  <c r="E40" i="24"/>
  <c r="C40" i="24"/>
  <c r="B40" i="24"/>
  <c r="A40" i="24"/>
  <c r="H39" i="24"/>
  <c r="F39" i="24"/>
  <c r="E39" i="24"/>
  <c r="C39" i="24"/>
  <c r="A39" i="24"/>
  <c r="H38" i="24"/>
  <c r="F38" i="24"/>
  <c r="E38" i="24"/>
  <c r="C38" i="24"/>
  <c r="A38" i="24"/>
  <c r="H37" i="24"/>
  <c r="F37" i="24"/>
  <c r="E37" i="24"/>
  <c r="C37" i="24"/>
  <c r="A37" i="24"/>
  <c r="H36" i="24"/>
  <c r="F36" i="24"/>
  <c r="E36" i="24"/>
  <c r="C36" i="24"/>
  <c r="H35" i="24"/>
  <c r="F35" i="24"/>
  <c r="E35" i="24"/>
  <c r="C35" i="24"/>
  <c r="A35" i="24"/>
  <c r="H34" i="24"/>
  <c r="F34" i="24"/>
  <c r="E34" i="24"/>
  <c r="C34" i="24"/>
  <c r="A34" i="24"/>
  <c r="H33" i="24"/>
  <c r="F33" i="24"/>
  <c r="E33" i="24"/>
  <c r="C33" i="24"/>
  <c r="A33" i="24"/>
  <c r="H32" i="24"/>
  <c r="F32" i="24"/>
  <c r="E32" i="24"/>
  <c r="C32" i="24"/>
  <c r="A32" i="24"/>
  <c r="H31" i="24"/>
  <c r="F31" i="24"/>
  <c r="E31" i="24"/>
  <c r="C31" i="24"/>
  <c r="A31" i="24"/>
  <c r="H30" i="24"/>
  <c r="F30" i="24"/>
  <c r="E30" i="24"/>
  <c r="C30" i="24"/>
  <c r="A30" i="24"/>
  <c r="H29" i="24"/>
  <c r="F29" i="24"/>
  <c r="E29" i="24"/>
  <c r="C29" i="24"/>
  <c r="A29" i="24"/>
  <c r="H28" i="24"/>
  <c r="F28" i="24"/>
  <c r="E28" i="24"/>
  <c r="C28" i="24"/>
  <c r="A28" i="24"/>
  <c r="H27" i="24"/>
  <c r="F27" i="24"/>
  <c r="E27" i="24"/>
  <c r="C27" i="24"/>
  <c r="A27" i="24"/>
  <c r="H26" i="24"/>
  <c r="F26" i="24"/>
  <c r="E26" i="24"/>
  <c r="C26" i="24"/>
  <c r="A26" i="24"/>
  <c r="H25" i="24"/>
  <c r="F25" i="24"/>
  <c r="E25" i="24"/>
  <c r="C25" i="24"/>
  <c r="A25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A24" i="24"/>
  <c r="N23" i="24"/>
  <c r="J23" i="24"/>
  <c r="I23" i="24"/>
  <c r="H23" i="24"/>
  <c r="G23" i="24"/>
  <c r="F23" i="24"/>
  <c r="E23" i="24"/>
  <c r="D23" i="24"/>
  <c r="C23" i="24"/>
  <c r="B23" i="24"/>
  <c r="B22" i="24"/>
  <c r="A22" i="24"/>
  <c r="A20" i="24"/>
  <c r="H19" i="24"/>
  <c r="F19" i="24"/>
  <c r="E19" i="24"/>
  <c r="C19" i="24"/>
  <c r="B19" i="24"/>
  <c r="A19" i="24"/>
  <c r="H18" i="24"/>
  <c r="F18" i="24"/>
  <c r="E18" i="24"/>
  <c r="C18" i="24"/>
  <c r="A18" i="24"/>
  <c r="H17" i="24"/>
  <c r="F17" i="24"/>
  <c r="E17" i="24"/>
  <c r="C17" i="24"/>
  <c r="A17" i="24"/>
  <c r="H16" i="24"/>
  <c r="F16" i="24"/>
  <c r="E16" i="24"/>
  <c r="C16" i="24"/>
  <c r="A16" i="24"/>
  <c r="H15" i="24"/>
  <c r="F15" i="24"/>
  <c r="E15" i="24"/>
  <c r="C15" i="24"/>
  <c r="A15" i="24"/>
  <c r="H14" i="24"/>
  <c r="F14" i="24"/>
  <c r="E14" i="24"/>
  <c r="C14" i="24"/>
  <c r="A14" i="24"/>
  <c r="H13" i="24"/>
  <c r="F13" i="24"/>
  <c r="E13" i="24"/>
  <c r="C13" i="24"/>
  <c r="A13" i="24"/>
  <c r="H12" i="24"/>
  <c r="F12" i="24"/>
  <c r="E12" i="24"/>
  <c r="C12" i="24"/>
  <c r="A12" i="24"/>
  <c r="H11" i="24"/>
  <c r="F11" i="24"/>
  <c r="E11" i="24"/>
  <c r="C11" i="24"/>
  <c r="A11" i="24"/>
  <c r="H10" i="24"/>
  <c r="F10" i="24"/>
  <c r="E10" i="24"/>
  <c r="C10" i="24"/>
  <c r="A10" i="24"/>
  <c r="H9" i="24"/>
  <c r="F9" i="24"/>
  <c r="E9" i="24"/>
  <c r="C9" i="24"/>
  <c r="A9" i="24"/>
  <c r="H8" i="24"/>
  <c r="F8" i="24"/>
  <c r="E8" i="24"/>
  <c r="C8" i="24"/>
  <c r="A8" i="24"/>
  <c r="H7" i="24"/>
  <c r="F7" i="24"/>
  <c r="E7" i="24"/>
  <c r="C7" i="24"/>
  <c r="A7" i="24"/>
  <c r="H6" i="24"/>
  <c r="F6" i="24"/>
  <c r="E6" i="24"/>
  <c r="C6" i="24"/>
  <c r="A6" i="24"/>
  <c r="H5" i="24"/>
  <c r="F5" i="24"/>
  <c r="E5" i="24"/>
  <c r="C5" i="24"/>
  <c r="A5" i="24"/>
  <c r="H4" i="24"/>
  <c r="F4" i="24"/>
  <c r="E4" i="24"/>
  <c r="C4" i="24"/>
  <c r="A4" i="24"/>
  <c r="N3" i="24"/>
  <c r="M3" i="24"/>
  <c r="L3" i="24"/>
  <c r="K3" i="24"/>
  <c r="J3" i="24"/>
  <c r="I3" i="24"/>
  <c r="H3" i="24"/>
  <c r="G3" i="24"/>
  <c r="F3" i="24"/>
  <c r="E3" i="24"/>
  <c r="D3" i="24"/>
  <c r="C3" i="24"/>
  <c r="A3" i="24"/>
  <c r="N2" i="24"/>
  <c r="I2" i="24"/>
  <c r="H2" i="24"/>
  <c r="G2" i="24"/>
  <c r="F2" i="24"/>
  <c r="E2" i="24"/>
  <c r="D2" i="24"/>
  <c r="C2" i="24"/>
  <c r="B2" i="24"/>
  <c r="B1" i="24"/>
  <c r="A85" i="23"/>
  <c r="H83" i="23"/>
  <c r="E83" i="23"/>
  <c r="H82" i="23"/>
  <c r="F82" i="23"/>
  <c r="E82" i="23"/>
  <c r="C82" i="23"/>
  <c r="A82" i="23"/>
  <c r="H81" i="23"/>
  <c r="F81" i="23"/>
  <c r="E81" i="23"/>
  <c r="C81" i="23"/>
  <c r="A81" i="23"/>
  <c r="H80" i="23"/>
  <c r="F80" i="23"/>
  <c r="E80" i="23"/>
  <c r="C80" i="23"/>
  <c r="A80" i="23"/>
  <c r="H79" i="23"/>
  <c r="F79" i="23"/>
  <c r="E79" i="23"/>
  <c r="C79" i="23"/>
  <c r="A79" i="23"/>
  <c r="H78" i="23"/>
  <c r="F78" i="23"/>
  <c r="E78" i="23"/>
  <c r="C78" i="23"/>
  <c r="A78" i="23"/>
  <c r="H77" i="23"/>
  <c r="F77" i="23"/>
  <c r="E77" i="23"/>
  <c r="C77" i="23"/>
  <c r="A77" i="23"/>
  <c r="H76" i="23"/>
  <c r="F76" i="23"/>
  <c r="E76" i="23"/>
  <c r="C76" i="23"/>
  <c r="A76" i="23"/>
  <c r="H75" i="23"/>
  <c r="F75" i="23"/>
  <c r="E75" i="23"/>
  <c r="C75" i="23"/>
  <c r="A75" i="23"/>
  <c r="H74" i="23"/>
  <c r="F74" i="23"/>
  <c r="E74" i="23"/>
  <c r="C74" i="23"/>
  <c r="A74" i="23"/>
  <c r="H73" i="23"/>
  <c r="F73" i="23"/>
  <c r="E73" i="23"/>
  <c r="C73" i="23"/>
  <c r="A73" i="23"/>
  <c r="H72" i="23"/>
  <c r="F72" i="23"/>
  <c r="E72" i="23"/>
  <c r="C72" i="23"/>
  <c r="A72" i="23"/>
  <c r="H71" i="23"/>
  <c r="F71" i="23"/>
  <c r="E71" i="23"/>
  <c r="C71" i="23"/>
  <c r="A71" i="23"/>
  <c r="H70" i="23"/>
  <c r="F70" i="23"/>
  <c r="E70" i="23"/>
  <c r="C70" i="23"/>
  <c r="A70" i="23"/>
  <c r="H69" i="23"/>
  <c r="F69" i="23"/>
  <c r="E69" i="23"/>
  <c r="C69" i="23"/>
  <c r="A69" i="23"/>
  <c r="N68" i="23"/>
  <c r="M68" i="23"/>
  <c r="L68" i="23"/>
  <c r="K68" i="23"/>
  <c r="J68" i="23"/>
  <c r="I68" i="23"/>
  <c r="H68" i="23"/>
  <c r="G68" i="23"/>
  <c r="F68" i="23"/>
  <c r="E68" i="23"/>
  <c r="D68" i="23"/>
  <c r="C68" i="23"/>
  <c r="A68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B66" i="23"/>
  <c r="A66" i="23"/>
  <c r="A63" i="23"/>
  <c r="H61" i="23"/>
  <c r="E61" i="23"/>
  <c r="C61" i="23"/>
  <c r="H60" i="23"/>
  <c r="F60" i="23"/>
  <c r="E60" i="23"/>
  <c r="C60" i="23"/>
  <c r="A60" i="23"/>
  <c r="H59" i="23"/>
  <c r="F59" i="23"/>
  <c r="E59" i="23"/>
  <c r="C59" i="23"/>
  <c r="A59" i="23"/>
  <c r="H58" i="23"/>
  <c r="F58" i="23"/>
  <c r="E58" i="23"/>
  <c r="C58" i="23"/>
  <c r="A58" i="23"/>
  <c r="H57" i="23"/>
  <c r="F57" i="23"/>
  <c r="E57" i="23"/>
  <c r="C57" i="23"/>
  <c r="A57" i="23"/>
  <c r="H56" i="23"/>
  <c r="F56" i="23"/>
  <c r="E56" i="23"/>
  <c r="C56" i="23"/>
  <c r="A56" i="23"/>
  <c r="H55" i="23"/>
  <c r="F55" i="23"/>
  <c r="E55" i="23"/>
  <c r="C55" i="23"/>
  <c r="A55" i="23"/>
  <c r="H54" i="23"/>
  <c r="F54" i="23"/>
  <c r="E54" i="23"/>
  <c r="C54" i="23"/>
  <c r="A54" i="23"/>
  <c r="H53" i="23"/>
  <c r="F53" i="23"/>
  <c r="E53" i="23"/>
  <c r="C53" i="23"/>
  <c r="A53" i="23"/>
  <c r="H52" i="23"/>
  <c r="F52" i="23"/>
  <c r="E52" i="23"/>
  <c r="C52" i="23"/>
  <c r="A52" i="23"/>
  <c r="H51" i="23"/>
  <c r="F51" i="23"/>
  <c r="E51" i="23"/>
  <c r="C51" i="23"/>
  <c r="A51" i="23"/>
  <c r="H50" i="23"/>
  <c r="F50" i="23"/>
  <c r="E50" i="23"/>
  <c r="C50" i="23"/>
  <c r="A50" i="23"/>
  <c r="H49" i="23"/>
  <c r="F49" i="23"/>
  <c r="E49" i="23"/>
  <c r="C49" i="23"/>
  <c r="A49" i="23"/>
  <c r="H48" i="23"/>
  <c r="F48" i="23"/>
  <c r="E48" i="23"/>
  <c r="C48" i="23"/>
  <c r="A48" i="23"/>
  <c r="H47" i="23"/>
  <c r="F47" i="23"/>
  <c r="E47" i="23"/>
  <c r="C47" i="23"/>
  <c r="A47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A46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B44" i="23"/>
  <c r="A44" i="23"/>
  <c r="A42" i="23"/>
  <c r="A41" i="23"/>
  <c r="H40" i="23"/>
  <c r="E40" i="23"/>
  <c r="H39" i="23"/>
  <c r="F39" i="23"/>
  <c r="E39" i="23"/>
  <c r="C39" i="23"/>
  <c r="A39" i="23"/>
  <c r="H38" i="23"/>
  <c r="F38" i="23"/>
  <c r="E38" i="23"/>
  <c r="C38" i="23"/>
  <c r="A38" i="23"/>
  <c r="H37" i="23"/>
  <c r="F37" i="23"/>
  <c r="E37" i="23"/>
  <c r="C37" i="23"/>
  <c r="A37" i="23"/>
  <c r="H36" i="23"/>
  <c r="F36" i="23"/>
  <c r="E36" i="23"/>
  <c r="C36" i="23"/>
  <c r="A36" i="23"/>
  <c r="H35" i="23"/>
  <c r="F35" i="23"/>
  <c r="E35" i="23"/>
  <c r="C35" i="23"/>
  <c r="A35" i="23"/>
  <c r="H34" i="23"/>
  <c r="F34" i="23"/>
  <c r="E34" i="23"/>
  <c r="C34" i="23"/>
  <c r="A34" i="23"/>
  <c r="H33" i="23"/>
  <c r="F33" i="23"/>
  <c r="E33" i="23"/>
  <c r="C33" i="23"/>
  <c r="A33" i="23"/>
  <c r="H32" i="23"/>
  <c r="F32" i="23"/>
  <c r="E32" i="23"/>
  <c r="C32" i="23"/>
  <c r="A32" i="23"/>
  <c r="H31" i="23"/>
  <c r="F31" i="23"/>
  <c r="E31" i="23"/>
  <c r="C31" i="23"/>
  <c r="A31" i="23"/>
  <c r="H30" i="23"/>
  <c r="F30" i="23"/>
  <c r="E30" i="23"/>
  <c r="C30" i="23"/>
  <c r="A30" i="23"/>
  <c r="H29" i="23"/>
  <c r="F29" i="23"/>
  <c r="E29" i="23"/>
  <c r="C29" i="23"/>
  <c r="A29" i="23"/>
  <c r="H28" i="23"/>
  <c r="F28" i="23"/>
  <c r="E28" i="23"/>
  <c r="C28" i="23"/>
  <c r="A28" i="23"/>
  <c r="H27" i="23"/>
  <c r="F27" i="23"/>
  <c r="E27" i="23"/>
  <c r="C27" i="23"/>
  <c r="A27" i="23"/>
  <c r="H26" i="23"/>
  <c r="F26" i="23"/>
  <c r="E26" i="23"/>
  <c r="C26" i="23"/>
  <c r="A26" i="23"/>
  <c r="N25" i="23"/>
  <c r="J25" i="23"/>
  <c r="I25" i="23"/>
  <c r="H25" i="23"/>
  <c r="G25" i="23"/>
  <c r="F25" i="23"/>
  <c r="E25" i="23"/>
  <c r="D25" i="23"/>
  <c r="C25" i="23"/>
  <c r="A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B23" i="23"/>
  <c r="A23" i="23"/>
  <c r="A21" i="23"/>
  <c r="H20" i="23"/>
  <c r="F20" i="23"/>
  <c r="E20" i="23"/>
  <c r="C20" i="23"/>
  <c r="A20" i="23"/>
  <c r="H18" i="23"/>
  <c r="F18" i="23"/>
  <c r="E18" i="23"/>
  <c r="C18" i="23"/>
  <c r="A18" i="23"/>
  <c r="H17" i="23"/>
  <c r="F17" i="23"/>
  <c r="E17" i="23"/>
  <c r="C17" i="23"/>
  <c r="A17" i="23"/>
  <c r="H16" i="23"/>
  <c r="F16" i="23"/>
  <c r="E16" i="23"/>
  <c r="C16" i="23"/>
  <c r="A16" i="23"/>
  <c r="H15" i="23"/>
  <c r="F15" i="23"/>
  <c r="E15" i="23"/>
  <c r="C15" i="23"/>
  <c r="A15" i="23"/>
  <c r="H14" i="23"/>
  <c r="F14" i="23"/>
  <c r="E14" i="23"/>
  <c r="C14" i="23"/>
  <c r="A14" i="23"/>
  <c r="H13" i="23"/>
  <c r="F13" i="23"/>
  <c r="E13" i="23"/>
  <c r="C13" i="23"/>
  <c r="A13" i="23"/>
  <c r="H12" i="23"/>
  <c r="F12" i="23"/>
  <c r="E12" i="23"/>
  <c r="C12" i="23"/>
  <c r="A12" i="23"/>
  <c r="H11" i="23"/>
  <c r="F11" i="23"/>
  <c r="E11" i="23"/>
  <c r="C11" i="23"/>
  <c r="A11" i="23"/>
  <c r="H10" i="23"/>
  <c r="F10" i="23"/>
  <c r="E10" i="23"/>
  <c r="C10" i="23"/>
  <c r="A10" i="23"/>
  <c r="H9" i="23"/>
  <c r="F9" i="23"/>
  <c r="E9" i="23"/>
  <c r="C9" i="23"/>
  <c r="A9" i="23"/>
  <c r="H8" i="23"/>
  <c r="F8" i="23"/>
  <c r="E8" i="23"/>
  <c r="C8" i="23"/>
  <c r="A8" i="23"/>
  <c r="H7" i="23"/>
  <c r="F7" i="23"/>
  <c r="E7" i="23"/>
  <c r="C7" i="23"/>
  <c r="A7" i="23"/>
  <c r="H6" i="23"/>
  <c r="F6" i="23"/>
  <c r="E6" i="23"/>
  <c r="C6" i="23"/>
  <c r="A6" i="23"/>
  <c r="H5" i="23"/>
  <c r="F5" i="23"/>
  <c r="E5" i="23"/>
  <c r="C5" i="23"/>
  <c r="A5" i="23"/>
  <c r="N4" i="23"/>
  <c r="M4" i="23"/>
  <c r="L4" i="23"/>
  <c r="K4" i="23"/>
  <c r="J4" i="23"/>
  <c r="I4" i="23"/>
  <c r="H4" i="23"/>
  <c r="G4" i="23"/>
  <c r="F4" i="23"/>
  <c r="E4" i="23"/>
  <c r="D4" i="23"/>
  <c r="C4" i="23"/>
  <c r="A4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2" i="23"/>
  <c r="E4" i="22"/>
  <c r="C4" i="22"/>
  <c r="E4" i="21"/>
  <c r="C4" i="21"/>
  <c r="E18" i="20"/>
  <c r="C18" i="20"/>
  <c r="E17" i="20"/>
  <c r="C17" i="20"/>
  <c r="E16" i="20"/>
  <c r="C16" i="20"/>
  <c r="E15" i="20"/>
  <c r="C15" i="20"/>
  <c r="E14" i="20"/>
  <c r="C14" i="20"/>
  <c r="E13" i="20"/>
  <c r="C13" i="20"/>
  <c r="E12" i="20"/>
  <c r="C12" i="20"/>
  <c r="E11" i="20"/>
  <c r="C11" i="20"/>
  <c r="E10" i="20"/>
  <c r="C10" i="20"/>
  <c r="E9" i="20"/>
  <c r="C9" i="20"/>
  <c r="E8" i="20"/>
  <c r="C8" i="20"/>
  <c r="E7" i="20"/>
  <c r="C7" i="20"/>
  <c r="E6" i="20"/>
  <c r="C6" i="20"/>
  <c r="E5" i="20"/>
  <c r="C5" i="20"/>
  <c r="E4" i="20"/>
  <c r="C4" i="20"/>
  <c r="C46" i="19"/>
  <c r="E45" i="19"/>
  <c r="C45" i="19"/>
  <c r="G44" i="19"/>
  <c r="E44" i="19"/>
  <c r="C44" i="19"/>
  <c r="G43" i="19"/>
  <c r="E43" i="19"/>
  <c r="C43" i="19"/>
  <c r="K42" i="19"/>
  <c r="G42" i="19"/>
  <c r="E42" i="19"/>
  <c r="C42" i="19"/>
  <c r="C39" i="19"/>
  <c r="K23" i="19"/>
  <c r="I23" i="19"/>
  <c r="G23" i="19"/>
  <c r="E23" i="19"/>
  <c r="C23" i="19"/>
  <c r="I19" i="19"/>
  <c r="G19" i="19"/>
  <c r="C19" i="19"/>
  <c r="C18" i="19"/>
  <c r="C17" i="19"/>
  <c r="G16" i="19"/>
  <c r="C16" i="19"/>
  <c r="I15" i="19"/>
  <c r="G15" i="19"/>
  <c r="C15" i="19"/>
  <c r="I14" i="19"/>
  <c r="G14" i="19"/>
  <c r="C14" i="19"/>
  <c r="I13" i="19"/>
  <c r="G13" i="19"/>
  <c r="C13" i="19"/>
  <c r="I12" i="19"/>
  <c r="G12" i="19"/>
  <c r="C12" i="19"/>
  <c r="I11" i="19"/>
  <c r="G11" i="19"/>
  <c r="C11" i="19"/>
  <c r="I10" i="19"/>
  <c r="G10" i="19"/>
  <c r="C10" i="19"/>
  <c r="I9" i="19"/>
  <c r="G9" i="19"/>
  <c r="C9" i="19"/>
  <c r="I8" i="19"/>
  <c r="G8" i="19"/>
  <c r="C8" i="19"/>
  <c r="I7" i="19"/>
  <c r="G7" i="19"/>
  <c r="C7" i="19"/>
  <c r="I6" i="19"/>
  <c r="G6" i="19"/>
  <c r="C6" i="19"/>
  <c r="I5" i="19"/>
  <c r="G5" i="19"/>
  <c r="C5" i="19"/>
  <c r="K4" i="19"/>
  <c r="I4" i="19"/>
  <c r="G4" i="19"/>
  <c r="E4" i="19"/>
  <c r="C4" i="19"/>
  <c r="O113" i="18"/>
  <c r="B66" i="18"/>
  <c r="C48" i="18"/>
  <c r="B48" i="18"/>
  <c r="C47" i="18"/>
  <c r="B47" i="18"/>
  <c r="C27" i="18"/>
  <c r="C26" i="18"/>
  <c r="K60" i="17"/>
  <c r="L51" i="17" s="1"/>
  <c r="K59" i="17"/>
  <c r="K40" i="17"/>
  <c r="H40" i="17"/>
  <c r="E40" i="17"/>
  <c r="B40" i="17"/>
  <c r="C35" i="17" s="1"/>
  <c r="K39" i="17"/>
  <c r="H39" i="17"/>
  <c r="E39" i="17"/>
  <c r="B39" i="17"/>
  <c r="K20" i="17"/>
  <c r="H20" i="17"/>
  <c r="E20" i="17"/>
  <c r="K19" i="17"/>
  <c r="H19" i="17"/>
  <c r="E19" i="17"/>
  <c r="C18" i="17"/>
  <c r="K38" i="16"/>
  <c r="H38" i="16"/>
  <c r="E38" i="16"/>
  <c r="B38" i="16"/>
  <c r="K19" i="16"/>
  <c r="L15" i="16" s="1"/>
  <c r="H19" i="16"/>
  <c r="E19" i="16"/>
  <c r="C18" i="16"/>
  <c r="F17" i="16"/>
  <c r="B20" i="14"/>
  <c r="N76" i="39"/>
  <c r="J76" i="39"/>
  <c r="N75" i="39"/>
  <c r="J75" i="39"/>
  <c r="N74" i="39"/>
  <c r="J74" i="39"/>
  <c r="N73" i="39"/>
  <c r="J73" i="39"/>
  <c r="N65" i="39"/>
  <c r="J65" i="39"/>
  <c r="J85" i="36"/>
  <c r="N74" i="36"/>
  <c r="J74" i="36"/>
  <c r="N78" i="35"/>
  <c r="J78" i="35"/>
  <c r="N77" i="35"/>
  <c r="J77" i="35"/>
  <c r="N69" i="35"/>
  <c r="J69" i="35"/>
  <c r="N67" i="35"/>
  <c r="J67" i="35"/>
  <c r="N79" i="34"/>
  <c r="J79" i="34"/>
  <c r="N69" i="34"/>
  <c r="J69" i="34"/>
  <c r="A65" i="34"/>
  <c r="N79" i="33"/>
  <c r="J79" i="33"/>
  <c r="N72" i="33"/>
  <c r="J72" i="33"/>
  <c r="N69" i="33"/>
  <c r="J69" i="33"/>
  <c r="N73" i="32"/>
  <c r="J73" i="32"/>
  <c r="N71" i="32"/>
  <c r="J71" i="32"/>
  <c r="N70" i="32"/>
  <c r="J70" i="32"/>
  <c r="N68" i="32"/>
  <c r="J68" i="32"/>
  <c r="N78" i="38"/>
  <c r="J78" i="38"/>
  <c r="N75" i="38"/>
  <c r="J75" i="38"/>
  <c r="N70" i="38"/>
  <c r="J70" i="38"/>
  <c r="N69" i="38"/>
  <c r="J69" i="38"/>
  <c r="N68" i="38"/>
  <c r="J68" i="38"/>
  <c r="N78" i="37"/>
  <c r="J78" i="37"/>
  <c r="N76" i="37"/>
  <c r="J76" i="37"/>
  <c r="B78" i="29"/>
  <c r="N74" i="29"/>
  <c r="J74" i="29"/>
  <c r="N73" i="29"/>
  <c r="J73" i="29"/>
  <c r="N79" i="28"/>
  <c r="J79" i="28"/>
  <c r="N77" i="28"/>
  <c r="J77" i="28"/>
  <c r="N74" i="28"/>
  <c r="N68" i="28"/>
  <c r="J68" i="28"/>
  <c r="N66" i="27"/>
  <c r="J66" i="27"/>
  <c r="N76" i="26"/>
  <c r="J76" i="26"/>
  <c r="N85" i="25"/>
  <c r="J85" i="25"/>
  <c r="N84" i="25"/>
  <c r="J84" i="25"/>
  <c r="N80" i="25"/>
  <c r="J80" i="25"/>
  <c r="N79" i="25"/>
  <c r="J79" i="25"/>
  <c r="N78" i="25"/>
  <c r="J78" i="25"/>
  <c r="N76" i="25"/>
  <c r="J76" i="25"/>
  <c r="N75" i="25"/>
  <c r="J75" i="25"/>
  <c r="N74" i="25"/>
  <c r="J74" i="25"/>
  <c r="N73" i="25"/>
  <c r="J73" i="25"/>
  <c r="B85" i="23"/>
  <c r="N80" i="23"/>
  <c r="J80" i="23"/>
  <c r="N73" i="23"/>
  <c r="J73" i="23"/>
  <c r="N72" i="23"/>
  <c r="B83" i="24"/>
  <c r="N81" i="24"/>
  <c r="J81" i="24"/>
  <c r="N69" i="24"/>
  <c r="N68" i="24"/>
  <c r="J68" i="24"/>
  <c r="N80" i="24"/>
  <c r="J80" i="24"/>
  <c r="N47" i="39"/>
  <c r="J47" i="39"/>
  <c r="N46" i="39"/>
  <c r="J46" i="39"/>
  <c r="N44" i="39"/>
  <c r="J44" i="39"/>
  <c r="A42" i="31"/>
  <c r="N54" i="36"/>
  <c r="J54" i="36"/>
  <c r="N50" i="36"/>
  <c r="J50" i="36"/>
  <c r="N57" i="35"/>
  <c r="J57" i="35"/>
  <c r="N52" i="35"/>
  <c r="N61" i="34"/>
  <c r="J61" i="34"/>
  <c r="N60" i="34"/>
  <c r="J60" i="34"/>
  <c r="N59" i="34"/>
  <c r="J59" i="34"/>
  <c r="N53" i="34"/>
  <c r="J53" i="34"/>
  <c r="N54" i="33"/>
  <c r="J54" i="33"/>
  <c r="N54" i="32"/>
  <c r="J54" i="32"/>
  <c r="N46" i="32"/>
  <c r="J46" i="32"/>
  <c r="N57" i="38"/>
  <c r="J57" i="38"/>
  <c r="N50" i="38"/>
  <c r="J50" i="38"/>
  <c r="B61" i="37"/>
  <c r="N58" i="37"/>
  <c r="J58" i="37"/>
  <c r="N56" i="37"/>
  <c r="J56" i="37"/>
  <c r="N54" i="37"/>
  <c r="J54" i="37"/>
  <c r="B58" i="29"/>
  <c r="N57" i="29"/>
  <c r="J57" i="29"/>
  <c r="N54" i="29"/>
  <c r="J54" i="29"/>
  <c r="N59" i="28"/>
  <c r="J59" i="28"/>
  <c r="N58" i="28"/>
  <c r="J58" i="28"/>
  <c r="N54" i="28"/>
  <c r="J54" i="28"/>
  <c r="N47" i="28"/>
  <c r="J47" i="28"/>
  <c r="N46" i="27"/>
  <c r="J46" i="27"/>
  <c r="N45" i="27"/>
  <c r="J45" i="27"/>
  <c r="N45" i="26"/>
  <c r="J45" i="26"/>
  <c r="A49" i="25"/>
  <c r="N63" i="25"/>
  <c r="J63" i="25"/>
  <c r="N55" i="25"/>
  <c r="J55" i="25"/>
  <c r="N52" i="25"/>
  <c r="J52" i="25"/>
  <c r="N53" i="23"/>
  <c r="J53" i="23"/>
  <c r="N51" i="23"/>
  <c r="J51" i="23"/>
  <c r="N49" i="23"/>
  <c r="J49" i="23"/>
  <c r="B62" i="24"/>
  <c r="N60" i="24"/>
  <c r="J60" i="24"/>
  <c r="N52" i="24"/>
  <c r="J52" i="24"/>
  <c r="N48" i="24"/>
  <c r="J48" i="24"/>
  <c r="N24" i="39"/>
  <c r="J24" i="39"/>
  <c r="N42" i="36"/>
  <c r="J42" i="36"/>
  <c r="N32" i="36"/>
  <c r="N31" i="36"/>
  <c r="J31" i="36"/>
  <c r="N30" i="36"/>
  <c r="J30" i="36"/>
  <c r="N36" i="35"/>
  <c r="N32" i="35"/>
  <c r="J32" i="35"/>
  <c r="N29" i="35"/>
  <c r="J29" i="35"/>
  <c r="N40" i="34"/>
  <c r="J40" i="34"/>
  <c r="N31" i="34"/>
  <c r="J31" i="34"/>
  <c r="N30" i="34"/>
  <c r="J30" i="34"/>
  <c r="N31" i="33"/>
  <c r="J31" i="33"/>
  <c r="N34" i="32"/>
  <c r="J34" i="32"/>
  <c r="N33" i="32"/>
  <c r="J33" i="32"/>
  <c r="N32" i="32"/>
  <c r="J32" i="32"/>
  <c r="N31" i="32"/>
  <c r="J31" i="32"/>
  <c r="B41" i="37"/>
  <c r="N36" i="37"/>
  <c r="J36" i="37"/>
  <c r="B39" i="29"/>
  <c r="N37" i="29"/>
  <c r="J37" i="29"/>
  <c r="N36" i="29"/>
  <c r="J36" i="29"/>
  <c r="N39" i="28"/>
  <c r="J39" i="28"/>
  <c r="N38" i="28"/>
  <c r="J38" i="28"/>
  <c r="N37" i="28"/>
  <c r="J37" i="28"/>
  <c r="N28" i="28"/>
  <c r="N25" i="27"/>
  <c r="J25" i="27"/>
  <c r="N39" i="26"/>
  <c r="J39" i="26"/>
  <c r="N38" i="26"/>
  <c r="N37" i="26"/>
  <c r="J37" i="26"/>
  <c r="N34" i="26"/>
  <c r="J34" i="26"/>
  <c r="N32" i="26"/>
  <c r="J32" i="26"/>
  <c r="N30" i="26"/>
  <c r="J30" i="26"/>
  <c r="N29" i="26"/>
  <c r="J29" i="26"/>
  <c r="N28" i="26"/>
  <c r="J28" i="26"/>
  <c r="N26" i="26"/>
  <c r="J26" i="26"/>
  <c r="N25" i="26"/>
  <c r="J25" i="26"/>
  <c r="N43" i="25"/>
  <c r="J43" i="25"/>
  <c r="N42" i="25"/>
  <c r="J42" i="25"/>
  <c r="N41" i="25"/>
  <c r="J41" i="25"/>
  <c r="N40" i="25"/>
  <c r="J40" i="25"/>
  <c r="N39" i="25"/>
  <c r="J39" i="25"/>
  <c r="N38" i="25"/>
  <c r="J38" i="25"/>
  <c r="N37" i="25"/>
  <c r="J37" i="25"/>
  <c r="N36" i="25"/>
  <c r="J36" i="25"/>
  <c r="N35" i="25"/>
  <c r="J35" i="25"/>
  <c r="N34" i="25"/>
  <c r="J34" i="25"/>
  <c r="N33" i="25"/>
  <c r="J33" i="25"/>
  <c r="N32" i="25"/>
  <c r="J32" i="25"/>
  <c r="N31" i="25"/>
  <c r="J31" i="25"/>
  <c r="N30" i="25"/>
  <c r="J30" i="25"/>
  <c r="N29" i="25"/>
  <c r="J29" i="25"/>
  <c r="N28" i="25"/>
  <c r="J28" i="25"/>
  <c r="B42" i="23"/>
  <c r="N40" i="23"/>
  <c r="J40" i="23"/>
  <c r="N36" i="23"/>
  <c r="J36" i="23"/>
  <c r="N34" i="23"/>
  <c r="J34" i="23"/>
  <c r="N27" i="23"/>
  <c r="J27" i="23"/>
  <c r="N26" i="23"/>
  <c r="J26" i="23"/>
  <c r="B41" i="24"/>
  <c r="N40" i="24"/>
  <c r="J40" i="24"/>
  <c r="N34" i="24"/>
  <c r="J34" i="24"/>
  <c r="N377" i="4"/>
  <c r="J377" i="4"/>
  <c r="N376" i="4"/>
  <c r="J376" i="4"/>
  <c r="N375" i="4"/>
  <c r="J375" i="4"/>
  <c r="N374" i="4"/>
  <c r="J374" i="4"/>
  <c r="N373" i="4"/>
  <c r="J373" i="4"/>
  <c r="N372" i="4"/>
  <c r="J372" i="4"/>
  <c r="N371" i="4"/>
  <c r="J371" i="4"/>
  <c r="N370" i="4"/>
  <c r="J370" i="4"/>
  <c r="N369" i="4"/>
  <c r="J369" i="4"/>
  <c r="N368" i="4"/>
  <c r="J368" i="4"/>
  <c r="N367" i="4"/>
  <c r="J367" i="4"/>
  <c r="N366" i="4"/>
  <c r="J366" i="4"/>
  <c r="N365" i="4"/>
  <c r="J365" i="4"/>
  <c r="N364" i="4"/>
  <c r="J364" i="4"/>
  <c r="N363" i="4"/>
  <c r="J363" i="4"/>
  <c r="N362" i="4"/>
  <c r="J362" i="4"/>
  <c r="N361" i="4"/>
  <c r="J361" i="4"/>
  <c r="A359" i="4"/>
  <c r="N17" i="39"/>
  <c r="N12" i="39"/>
  <c r="J12" i="39"/>
  <c r="N10" i="39"/>
  <c r="B315" i="4"/>
  <c r="B21" i="31" s="1"/>
  <c r="J20" i="36"/>
  <c r="B294" i="4"/>
  <c r="B20" i="35" s="1"/>
  <c r="B20" i="34"/>
  <c r="B20" i="33"/>
  <c r="N12" i="33"/>
  <c r="J12" i="33"/>
  <c r="N11" i="33"/>
  <c r="J11" i="33"/>
  <c r="B231" i="4"/>
  <c r="B20" i="32" s="1"/>
  <c r="N12" i="32"/>
  <c r="J223" i="4"/>
  <c r="J12" i="32" s="1"/>
  <c r="A171" i="4"/>
  <c r="D175" i="4" s="1"/>
  <c r="I175" i="4" s="1"/>
  <c r="J175" i="4" s="1"/>
  <c r="B168" i="4"/>
  <c r="B21" i="37" s="1"/>
  <c r="N18" i="37"/>
  <c r="N17" i="37"/>
  <c r="B147" i="4"/>
  <c r="B20" i="29" s="1"/>
  <c r="B126" i="4"/>
  <c r="B20" i="28" s="1"/>
  <c r="N18" i="28"/>
  <c r="N15" i="28"/>
  <c r="N14" i="28"/>
  <c r="N13" i="28"/>
  <c r="N12" i="28"/>
  <c r="N10" i="28"/>
  <c r="N9" i="28"/>
  <c r="N8" i="28"/>
  <c r="N7" i="28"/>
  <c r="N6" i="28"/>
  <c r="N5" i="28"/>
  <c r="B105" i="4"/>
  <c r="B21" i="27" s="1"/>
  <c r="N7" i="27"/>
  <c r="B84" i="4"/>
  <c r="B21" i="26" s="1"/>
  <c r="N19" i="26"/>
  <c r="J82" i="4"/>
  <c r="J19" i="26" s="1"/>
  <c r="N12" i="26"/>
  <c r="N8" i="26"/>
  <c r="N6" i="26"/>
  <c r="B63" i="4"/>
  <c r="B23" i="25" s="1"/>
  <c r="N20" i="25"/>
  <c r="J62" i="4"/>
  <c r="J20" i="25" s="1"/>
  <c r="N13" i="25"/>
  <c r="J55" i="4"/>
  <c r="J13" i="25" s="1"/>
  <c r="N12" i="25"/>
  <c r="J54" i="4"/>
  <c r="J12" i="25" s="1"/>
  <c r="B42" i="4"/>
  <c r="N6" i="23"/>
  <c r="J27" i="4"/>
  <c r="J6" i="23" s="1"/>
  <c r="N5" i="23"/>
  <c r="B21" i="4"/>
  <c r="B20" i="24" s="1"/>
  <c r="M19" i="3"/>
  <c r="K19" i="3"/>
  <c r="J19" i="3"/>
  <c r="C89" i="18" s="1"/>
  <c r="H19" i="3"/>
  <c r="G19" i="3"/>
  <c r="C13" i="7" s="1"/>
  <c r="E19" i="3"/>
  <c r="D19" i="3"/>
  <c r="C9" i="5" s="1"/>
  <c r="B19" i="3"/>
  <c r="M18" i="3"/>
  <c r="K18" i="3"/>
  <c r="J18" i="3"/>
  <c r="H18" i="3"/>
  <c r="G18" i="3"/>
  <c r="E18" i="3"/>
  <c r="D18" i="3"/>
  <c r="C6" i="5" s="1"/>
  <c r="B18" i="3"/>
  <c r="M17" i="3"/>
  <c r="K17" i="3"/>
  <c r="B67" i="33" s="1"/>
  <c r="J17" i="3"/>
  <c r="H17" i="3"/>
  <c r="G17" i="3"/>
  <c r="E17" i="3"/>
  <c r="D17" i="3"/>
  <c r="C13" i="5" s="1"/>
  <c r="B17" i="3"/>
  <c r="M16" i="3"/>
  <c r="K16" i="3"/>
  <c r="J16" i="3"/>
  <c r="H16" i="3"/>
  <c r="B46" i="32" s="1"/>
  <c r="G16" i="3"/>
  <c r="E16" i="3"/>
  <c r="D16" i="3"/>
  <c r="C9" i="18" s="1"/>
  <c r="B16" i="3"/>
  <c r="M15" i="3"/>
  <c r="K15" i="3"/>
  <c r="J15" i="3"/>
  <c r="H15" i="3"/>
  <c r="G15" i="3"/>
  <c r="E15" i="3"/>
  <c r="D15" i="3"/>
  <c r="C16" i="5" s="1"/>
  <c r="B15" i="3"/>
  <c r="M14" i="3"/>
  <c r="K14" i="3"/>
  <c r="J14" i="3"/>
  <c r="H14" i="3"/>
  <c r="G14" i="3"/>
  <c r="C20" i="7" s="1"/>
  <c r="E14" i="3"/>
  <c r="D14" i="3"/>
  <c r="C19" i="5" s="1"/>
  <c r="B14" i="3"/>
  <c r="M13" i="3"/>
  <c r="K13" i="3"/>
  <c r="J13" i="3"/>
  <c r="H13" i="3"/>
  <c r="G13" i="3"/>
  <c r="C8" i="7" s="1"/>
  <c r="E13" i="3"/>
  <c r="D13" i="3"/>
  <c r="C5" i="5" s="1"/>
  <c r="B13" i="3"/>
  <c r="M12" i="3"/>
  <c r="K12" i="3"/>
  <c r="J12" i="3"/>
  <c r="H12" i="3"/>
  <c r="G12" i="3"/>
  <c r="E12" i="3"/>
  <c r="D12" i="3"/>
  <c r="C4" i="5" s="1"/>
  <c r="B12" i="3"/>
  <c r="M11" i="3"/>
  <c r="K11" i="3"/>
  <c r="J11" i="3"/>
  <c r="H11" i="3"/>
  <c r="G11" i="3"/>
  <c r="E11" i="3"/>
  <c r="D11" i="3"/>
  <c r="C12" i="5" s="1"/>
  <c r="B11" i="3"/>
  <c r="M10" i="3"/>
  <c r="K10" i="3"/>
  <c r="J10" i="3"/>
  <c r="H10" i="3"/>
  <c r="G10" i="3"/>
  <c r="E10" i="3"/>
  <c r="D10" i="3"/>
  <c r="C11" i="5" s="1"/>
  <c r="B10" i="3"/>
  <c r="M9" i="3"/>
  <c r="K9" i="3"/>
  <c r="J9" i="3"/>
  <c r="H9" i="3"/>
  <c r="G9" i="3"/>
  <c r="C14" i="7" s="1"/>
  <c r="E9" i="3"/>
  <c r="D9" i="3"/>
  <c r="C15" i="5" s="1"/>
  <c r="B9" i="3"/>
  <c r="M8" i="3"/>
  <c r="J8" i="3"/>
  <c r="C75" i="18" s="1"/>
  <c r="G8" i="3"/>
  <c r="C17" i="7" s="1"/>
  <c r="D8" i="3"/>
  <c r="M7" i="3"/>
  <c r="C97" i="18" s="1"/>
  <c r="K7" i="3"/>
  <c r="J7" i="3"/>
  <c r="H7" i="3"/>
  <c r="G7" i="3"/>
  <c r="C12" i="7" s="1"/>
  <c r="E7" i="3"/>
  <c r="D7" i="3"/>
  <c r="C8" i="5" s="1"/>
  <c r="B7" i="3"/>
  <c r="M6" i="3"/>
  <c r="K6" i="3"/>
  <c r="B74" i="29" s="1"/>
  <c r="J6" i="3"/>
  <c r="H6" i="3"/>
  <c r="G6" i="3"/>
  <c r="C19" i="7" s="1"/>
  <c r="E6" i="3"/>
  <c r="D6" i="3"/>
  <c r="C17" i="5" s="1"/>
  <c r="B6" i="3"/>
  <c r="M5" i="3"/>
  <c r="K5" i="3"/>
  <c r="J5" i="3"/>
  <c r="H5" i="3"/>
  <c r="G5" i="3"/>
  <c r="C18" i="7" s="1"/>
  <c r="E5" i="3"/>
  <c r="D5" i="3"/>
  <c r="C20" i="5" s="1"/>
  <c r="B5" i="3"/>
  <c r="M4" i="3"/>
  <c r="J4" i="3"/>
  <c r="G4" i="3"/>
  <c r="C4" i="7" s="1"/>
  <c r="D4" i="3"/>
  <c r="C7" i="5" s="1"/>
  <c r="B4" i="3"/>
  <c r="J12" i="1"/>
  <c r="N64" i="36"/>
  <c r="M64" i="36"/>
  <c r="L64" i="36"/>
  <c r="K64" i="36"/>
  <c r="J64" i="36"/>
  <c r="I64" i="36"/>
  <c r="H64" i="36"/>
  <c r="G64" i="36"/>
  <c r="F64" i="36"/>
  <c r="E64" i="36"/>
  <c r="D64" i="36"/>
  <c r="C64" i="36"/>
  <c r="A64" i="36"/>
  <c r="N82" i="34"/>
  <c r="M82" i="34"/>
  <c r="L82" i="34"/>
  <c r="K82" i="34"/>
  <c r="J82" i="34"/>
  <c r="I82" i="34"/>
  <c r="H82" i="34"/>
  <c r="G82" i="34"/>
  <c r="F82" i="34"/>
  <c r="E82" i="34"/>
  <c r="D82" i="34"/>
  <c r="C82" i="34"/>
  <c r="A82" i="34"/>
  <c r="F9" i="32"/>
  <c r="E79" i="31"/>
  <c r="N81" i="26"/>
  <c r="M81" i="26"/>
  <c r="K81" i="26"/>
  <c r="J81" i="26"/>
  <c r="I81" i="26"/>
  <c r="H81" i="26"/>
  <c r="G81" i="26"/>
  <c r="F81" i="26"/>
  <c r="E81" i="26"/>
  <c r="D81" i="26"/>
  <c r="C81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O69" i="18"/>
  <c r="O27" i="18"/>
  <c r="O26" i="18"/>
  <c r="H4" i="18"/>
  <c r="L50" i="17"/>
  <c r="F34" i="17"/>
  <c r="C34" i="17"/>
  <c r="F33" i="17"/>
  <c r="I32" i="17"/>
  <c r="L31" i="17"/>
  <c r="I22" i="17"/>
  <c r="F22" i="17"/>
  <c r="C19" i="17"/>
  <c r="F18" i="17"/>
  <c r="I17" i="17"/>
  <c r="L16" i="17"/>
  <c r="L2" i="17"/>
  <c r="C22" i="17" s="1"/>
  <c r="I2" i="17"/>
  <c r="F2" i="17"/>
  <c r="L22" i="17" s="1"/>
  <c r="L42" i="17" s="1"/>
  <c r="L29" i="16"/>
  <c r="I21" i="16"/>
  <c r="F21" i="16"/>
  <c r="C21" i="16"/>
  <c r="I16" i="16"/>
  <c r="L2" i="16"/>
  <c r="I2" i="16"/>
  <c r="F2" i="16"/>
  <c r="L21" i="16" s="1"/>
  <c r="E2" i="15"/>
  <c r="H2" i="15" s="1"/>
  <c r="J2" i="15" s="1"/>
  <c r="B21" i="15" s="1"/>
  <c r="E21" i="15" s="1"/>
  <c r="H21" i="15" s="1"/>
  <c r="J21" i="15" s="1"/>
  <c r="E2" i="14"/>
  <c r="H2" i="14" s="1"/>
  <c r="K2" i="14" s="1"/>
  <c r="B23" i="14" s="1"/>
  <c r="E23" i="14" s="1"/>
  <c r="H23" i="14" s="1"/>
  <c r="K23" i="14" s="1"/>
  <c r="E2" i="13"/>
  <c r="H2" i="13" s="1"/>
  <c r="K2" i="13" s="1"/>
  <c r="B22" i="13" s="1"/>
  <c r="E22" i="13" s="1"/>
  <c r="H22" i="13" s="1"/>
  <c r="K22" i="13" s="1"/>
  <c r="E2" i="12"/>
  <c r="H2" i="12" s="1"/>
  <c r="K2" i="12" s="1"/>
  <c r="B18" i="12" s="1"/>
  <c r="E18" i="12" s="1"/>
  <c r="H18" i="12" s="1"/>
  <c r="K18" i="12" s="1"/>
  <c r="F77" i="39"/>
  <c r="A77" i="39"/>
  <c r="M76" i="39"/>
  <c r="L76" i="39"/>
  <c r="K76" i="39"/>
  <c r="I76" i="39"/>
  <c r="G76" i="39"/>
  <c r="F76" i="39"/>
  <c r="C76" i="39"/>
  <c r="A76" i="39"/>
  <c r="M75" i="39"/>
  <c r="L75" i="39"/>
  <c r="K75" i="39"/>
  <c r="I75" i="39"/>
  <c r="G75" i="39"/>
  <c r="F75" i="39"/>
  <c r="C75" i="39"/>
  <c r="A75" i="39"/>
  <c r="M74" i="39"/>
  <c r="L74" i="39"/>
  <c r="K74" i="39"/>
  <c r="I74" i="39"/>
  <c r="G74" i="39"/>
  <c r="F74" i="39"/>
  <c r="C74" i="39"/>
  <c r="A74" i="39"/>
  <c r="M73" i="39"/>
  <c r="L73" i="39"/>
  <c r="K73" i="39"/>
  <c r="I73" i="39"/>
  <c r="G73" i="39"/>
  <c r="F73" i="39"/>
  <c r="A73" i="39"/>
  <c r="F72" i="39"/>
  <c r="C72" i="39"/>
  <c r="A72" i="39"/>
  <c r="C71" i="39"/>
  <c r="A71" i="39"/>
  <c r="F70" i="39"/>
  <c r="A70" i="39"/>
  <c r="F69" i="39"/>
  <c r="A69" i="39"/>
  <c r="F68" i="39"/>
  <c r="C68" i="39"/>
  <c r="A68" i="39"/>
  <c r="F67" i="39"/>
  <c r="C67" i="39"/>
  <c r="A67" i="39"/>
  <c r="C66" i="39"/>
  <c r="A66" i="39"/>
  <c r="M65" i="39"/>
  <c r="L65" i="39"/>
  <c r="K65" i="39"/>
  <c r="I65" i="39"/>
  <c r="G65" i="39"/>
  <c r="F65" i="39"/>
  <c r="A65" i="39"/>
  <c r="F64" i="39"/>
  <c r="C64" i="39"/>
  <c r="I85" i="36"/>
  <c r="G85" i="36"/>
  <c r="F84" i="36"/>
  <c r="A84" i="36"/>
  <c r="F83" i="36"/>
  <c r="A83" i="36"/>
  <c r="G82" i="36"/>
  <c r="F82" i="36"/>
  <c r="A82" i="36"/>
  <c r="F81" i="36"/>
  <c r="A81" i="36"/>
  <c r="F80" i="36"/>
  <c r="A80" i="36"/>
  <c r="C79" i="36"/>
  <c r="A79" i="36"/>
  <c r="F78" i="36"/>
  <c r="C78" i="36"/>
  <c r="A78" i="36"/>
  <c r="F77" i="36"/>
  <c r="A77" i="36"/>
  <c r="F76" i="36"/>
  <c r="A76" i="36"/>
  <c r="F75" i="36"/>
  <c r="C75" i="36"/>
  <c r="A75" i="36"/>
  <c r="I74" i="36"/>
  <c r="G74" i="36"/>
  <c r="F74" i="36"/>
  <c r="C74" i="36"/>
  <c r="A74" i="36"/>
  <c r="F73" i="36"/>
  <c r="A73" i="36"/>
  <c r="G72" i="36"/>
  <c r="C72" i="36"/>
  <c r="A72" i="36"/>
  <c r="F71" i="36"/>
  <c r="C71" i="36"/>
  <c r="A71" i="36"/>
  <c r="G70" i="36"/>
  <c r="D70" i="36"/>
  <c r="G80" i="35"/>
  <c r="G79" i="35"/>
  <c r="D79" i="35"/>
  <c r="M78" i="35"/>
  <c r="L78" i="35"/>
  <c r="K78" i="35"/>
  <c r="I78" i="35"/>
  <c r="G78" i="35"/>
  <c r="D78" i="35"/>
  <c r="M77" i="35"/>
  <c r="L77" i="35"/>
  <c r="K77" i="35"/>
  <c r="I77" i="35"/>
  <c r="G77" i="35"/>
  <c r="D77" i="35"/>
  <c r="D76" i="35"/>
  <c r="G75" i="35"/>
  <c r="G74" i="35"/>
  <c r="G73" i="35"/>
  <c r="D73" i="35"/>
  <c r="G72" i="35"/>
  <c r="D72" i="35"/>
  <c r="G71" i="35"/>
  <c r="G70" i="35"/>
  <c r="M69" i="35"/>
  <c r="L69" i="35"/>
  <c r="K69" i="35"/>
  <c r="I69" i="35"/>
  <c r="G69" i="35"/>
  <c r="D69" i="35"/>
  <c r="M67" i="35"/>
  <c r="L67" i="35"/>
  <c r="K67" i="35"/>
  <c r="I67" i="35"/>
  <c r="G67" i="35"/>
  <c r="D67" i="35"/>
  <c r="G81" i="34"/>
  <c r="F81" i="34"/>
  <c r="A81" i="34"/>
  <c r="G80" i="34"/>
  <c r="F80" i="34"/>
  <c r="C80" i="34"/>
  <c r="A80" i="34"/>
  <c r="M79" i="34"/>
  <c r="L79" i="34"/>
  <c r="K79" i="34"/>
  <c r="I79" i="34"/>
  <c r="G79" i="34"/>
  <c r="F79" i="34"/>
  <c r="C79" i="34"/>
  <c r="A79" i="34"/>
  <c r="G78" i="34"/>
  <c r="F78" i="34"/>
  <c r="C78" i="34"/>
  <c r="A78" i="34"/>
  <c r="F77" i="34"/>
  <c r="A77" i="34"/>
  <c r="G76" i="34"/>
  <c r="F76" i="34"/>
  <c r="C76" i="34"/>
  <c r="A76" i="34"/>
  <c r="F75" i="34"/>
  <c r="C75" i="34"/>
  <c r="A75" i="34"/>
  <c r="F74" i="34"/>
  <c r="C74" i="34"/>
  <c r="A74" i="34"/>
  <c r="F73" i="34"/>
  <c r="A73" i="34"/>
  <c r="F72" i="34"/>
  <c r="C72" i="34"/>
  <c r="A72" i="34"/>
  <c r="F71" i="34"/>
  <c r="C71" i="34"/>
  <c r="A71" i="34"/>
  <c r="F70" i="34"/>
  <c r="C70" i="34"/>
  <c r="A70" i="34"/>
  <c r="M69" i="34"/>
  <c r="L69" i="34"/>
  <c r="K69" i="34"/>
  <c r="I69" i="34"/>
  <c r="G69" i="34"/>
  <c r="D69" i="34"/>
  <c r="G68" i="34"/>
  <c r="D68" i="34"/>
  <c r="G67" i="34"/>
  <c r="F80" i="33"/>
  <c r="C80" i="33"/>
  <c r="A80" i="33"/>
  <c r="M79" i="33"/>
  <c r="L79" i="33"/>
  <c r="K79" i="33"/>
  <c r="I79" i="33"/>
  <c r="G79" i="33"/>
  <c r="F79" i="33"/>
  <c r="C79" i="33"/>
  <c r="A79" i="33"/>
  <c r="F78" i="33"/>
  <c r="C78" i="33"/>
  <c r="A78" i="33"/>
  <c r="G77" i="33"/>
  <c r="F77" i="33"/>
  <c r="C77" i="33"/>
  <c r="A77" i="33"/>
  <c r="F76" i="33"/>
  <c r="C76" i="33"/>
  <c r="A76" i="33"/>
  <c r="F75" i="33"/>
  <c r="C75" i="33"/>
  <c r="A75" i="33"/>
  <c r="G74" i="33"/>
  <c r="F74" i="33"/>
  <c r="C74" i="33"/>
  <c r="A74" i="33"/>
  <c r="F73" i="33"/>
  <c r="C73" i="33"/>
  <c r="A73" i="33"/>
  <c r="L72" i="33"/>
  <c r="K72" i="33"/>
  <c r="I72" i="33"/>
  <c r="G72" i="33"/>
  <c r="F72" i="33"/>
  <c r="C72" i="33"/>
  <c r="A72" i="33"/>
  <c r="G71" i="33"/>
  <c r="C71" i="33"/>
  <c r="A71" i="33"/>
  <c r="F70" i="33"/>
  <c r="C70" i="33"/>
  <c r="A70" i="33"/>
  <c r="M69" i="33"/>
  <c r="L69" i="33"/>
  <c r="K69" i="33"/>
  <c r="I69" i="33"/>
  <c r="G69" i="33"/>
  <c r="D69" i="33"/>
  <c r="G68" i="33"/>
  <c r="G67" i="33"/>
  <c r="D67" i="33"/>
  <c r="J66" i="33"/>
  <c r="G66" i="33"/>
  <c r="C80" i="32"/>
  <c r="A80" i="32"/>
  <c r="F79" i="32"/>
  <c r="C79" i="32"/>
  <c r="A79" i="32"/>
  <c r="F78" i="32"/>
  <c r="C78" i="32"/>
  <c r="A78" i="32"/>
  <c r="F77" i="32"/>
  <c r="A77" i="32"/>
  <c r="G76" i="32"/>
  <c r="F76" i="32"/>
  <c r="C76" i="32"/>
  <c r="A76" i="32"/>
  <c r="F75" i="32"/>
  <c r="C75" i="32"/>
  <c r="A75" i="32"/>
  <c r="F74" i="32"/>
  <c r="C74" i="32"/>
  <c r="A74" i="32"/>
  <c r="M73" i="32"/>
  <c r="L73" i="32"/>
  <c r="K73" i="32"/>
  <c r="I73" i="32"/>
  <c r="G73" i="32"/>
  <c r="F73" i="32"/>
  <c r="A73" i="32"/>
  <c r="F72" i="32"/>
  <c r="C72" i="32"/>
  <c r="A72" i="32"/>
  <c r="M71" i="32"/>
  <c r="L71" i="32"/>
  <c r="K71" i="32"/>
  <c r="I71" i="32"/>
  <c r="G71" i="32"/>
  <c r="F71" i="32"/>
  <c r="C71" i="32"/>
  <c r="A71" i="32"/>
  <c r="M70" i="32"/>
  <c r="L70" i="32"/>
  <c r="K70" i="32"/>
  <c r="I70" i="32"/>
  <c r="G70" i="32"/>
  <c r="D70" i="32"/>
  <c r="G69" i="32"/>
  <c r="D69" i="32"/>
  <c r="M68" i="32"/>
  <c r="L68" i="32"/>
  <c r="K68" i="32"/>
  <c r="I68" i="32"/>
  <c r="G68" i="32"/>
  <c r="D68" i="32"/>
  <c r="G67" i="32"/>
  <c r="D67" i="32"/>
  <c r="G66" i="32"/>
  <c r="F81" i="38"/>
  <c r="C81" i="38"/>
  <c r="A81" i="38"/>
  <c r="G80" i="38"/>
  <c r="F80" i="38"/>
  <c r="C80" i="38"/>
  <c r="A80" i="38"/>
  <c r="G79" i="38"/>
  <c r="F79" i="38"/>
  <c r="A79" i="38"/>
  <c r="M78" i="38"/>
  <c r="L78" i="38"/>
  <c r="K78" i="38"/>
  <c r="I78" i="38"/>
  <c r="G78" i="38"/>
  <c r="F78" i="38"/>
  <c r="C78" i="38"/>
  <c r="A78" i="38"/>
  <c r="F77" i="38"/>
  <c r="C77" i="38"/>
  <c r="A77" i="38"/>
  <c r="F76" i="38"/>
  <c r="C76" i="38"/>
  <c r="A76" i="38"/>
  <c r="M75" i="38"/>
  <c r="L75" i="38"/>
  <c r="K75" i="38"/>
  <c r="I75" i="38"/>
  <c r="G75" i="38"/>
  <c r="F75" i="38"/>
  <c r="A75" i="38"/>
  <c r="G74" i="38"/>
  <c r="F74" i="38"/>
  <c r="C74" i="38"/>
  <c r="A74" i="38"/>
  <c r="G73" i="38"/>
  <c r="F73" i="38"/>
  <c r="C73" i="38"/>
  <c r="A73" i="38"/>
  <c r="G72" i="38"/>
  <c r="G71" i="38"/>
  <c r="M70" i="38"/>
  <c r="L70" i="38"/>
  <c r="K70" i="38"/>
  <c r="I70" i="38"/>
  <c r="G70" i="38"/>
  <c r="D70" i="38"/>
  <c r="M69" i="38"/>
  <c r="L69" i="38"/>
  <c r="K69" i="38"/>
  <c r="I69" i="38"/>
  <c r="G69" i="38"/>
  <c r="D69" i="38"/>
  <c r="M68" i="38"/>
  <c r="L68" i="38"/>
  <c r="K68" i="38"/>
  <c r="I68" i="38"/>
  <c r="G68" i="38"/>
  <c r="D68" i="38"/>
  <c r="F80" i="37"/>
  <c r="C80" i="37"/>
  <c r="A80" i="37"/>
  <c r="F79" i="37"/>
  <c r="C79" i="37"/>
  <c r="A79" i="37"/>
  <c r="M78" i="37"/>
  <c r="L78" i="37"/>
  <c r="K78" i="37"/>
  <c r="I78" i="37"/>
  <c r="G78" i="37"/>
  <c r="F78" i="37"/>
  <c r="C78" i="37"/>
  <c r="A78" i="37"/>
  <c r="G77" i="37"/>
  <c r="F77" i="37"/>
  <c r="A77" i="37"/>
  <c r="M76" i="37"/>
  <c r="L76" i="37"/>
  <c r="K76" i="37"/>
  <c r="I76" i="37"/>
  <c r="G76" i="37"/>
  <c r="F76" i="37"/>
  <c r="C76" i="37"/>
  <c r="A76" i="37"/>
  <c r="F75" i="37"/>
  <c r="C75" i="37"/>
  <c r="A75" i="37"/>
  <c r="G74" i="37"/>
  <c r="F74" i="37"/>
  <c r="C74" i="37"/>
  <c r="A74" i="37"/>
  <c r="G73" i="37"/>
  <c r="D73" i="37"/>
  <c r="I72" i="37"/>
  <c r="G72" i="37"/>
  <c r="D72" i="37"/>
  <c r="G71" i="37"/>
  <c r="D71" i="37"/>
  <c r="G70" i="37"/>
  <c r="D70" i="37"/>
  <c r="G69" i="37"/>
  <c r="D69" i="37"/>
  <c r="G68" i="37"/>
  <c r="D68" i="37"/>
  <c r="G67" i="37"/>
  <c r="G77" i="29"/>
  <c r="F77" i="29"/>
  <c r="C77" i="29"/>
  <c r="A77" i="29"/>
  <c r="G76" i="29"/>
  <c r="F76" i="29"/>
  <c r="C76" i="29"/>
  <c r="A76" i="29"/>
  <c r="F75" i="29"/>
  <c r="C75" i="29"/>
  <c r="A75" i="29"/>
  <c r="M74" i="29"/>
  <c r="L74" i="29"/>
  <c r="K74" i="29"/>
  <c r="I74" i="29"/>
  <c r="G74" i="29"/>
  <c r="F74" i="29"/>
  <c r="A74" i="29"/>
  <c r="M73" i="29"/>
  <c r="L73" i="29"/>
  <c r="K73" i="29"/>
  <c r="I73" i="29"/>
  <c r="G73" i="29"/>
  <c r="F73" i="29"/>
  <c r="C73" i="29"/>
  <c r="A73" i="29"/>
  <c r="G71" i="29"/>
  <c r="D71" i="29"/>
  <c r="G70" i="29"/>
  <c r="G69" i="29"/>
  <c r="D69" i="29"/>
  <c r="G68" i="29"/>
  <c r="D68" i="29"/>
  <c r="I67" i="29"/>
  <c r="G67" i="29"/>
  <c r="D67" i="29"/>
  <c r="D66" i="29"/>
  <c r="G65" i="29"/>
  <c r="D65" i="29"/>
  <c r="G64" i="29"/>
  <c r="D64" i="29"/>
  <c r="G63" i="29"/>
  <c r="D63" i="29"/>
  <c r="M79" i="28"/>
  <c r="L79" i="28"/>
  <c r="K79" i="28"/>
  <c r="I79" i="28"/>
  <c r="G79" i="28"/>
  <c r="F79" i="28"/>
  <c r="C79" i="28"/>
  <c r="A79" i="28"/>
  <c r="F78" i="28"/>
  <c r="C78" i="28"/>
  <c r="A78" i="28"/>
  <c r="M77" i="28"/>
  <c r="L77" i="28"/>
  <c r="K77" i="28"/>
  <c r="I77" i="28"/>
  <c r="G77" i="28"/>
  <c r="F77" i="28"/>
  <c r="C77" i="28"/>
  <c r="A77" i="28"/>
  <c r="F76" i="28"/>
  <c r="A76" i="28"/>
  <c r="G75" i="28"/>
  <c r="F75" i="28"/>
  <c r="C75" i="28"/>
  <c r="A75" i="28"/>
  <c r="G74" i="28"/>
  <c r="D74" i="28"/>
  <c r="G73" i="28"/>
  <c r="I72" i="28"/>
  <c r="G72" i="28"/>
  <c r="D72" i="28"/>
  <c r="G71" i="28"/>
  <c r="D71" i="28"/>
  <c r="G70" i="28"/>
  <c r="I69" i="28"/>
  <c r="G69" i="28"/>
  <c r="D69" i="28"/>
  <c r="M68" i="28"/>
  <c r="L68" i="28"/>
  <c r="K68" i="28"/>
  <c r="I68" i="28"/>
  <c r="G68" i="28"/>
  <c r="D68" i="28"/>
  <c r="G67" i="28"/>
  <c r="G66" i="28"/>
  <c r="G65" i="28"/>
  <c r="D65" i="28"/>
  <c r="I67" i="27"/>
  <c r="G67" i="27"/>
  <c r="D67" i="27"/>
  <c r="M66" i="27"/>
  <c r="L66" i="27"/>
  <c r="I66" i="27"/>
  <c r="G66" i="27"/>
  <c r="D66" i="27"/>
  <c r="G80" i="26"/>
  <c r="C80" i="26"/>
  <c r="A80" i="26"/>
  <c r="F79" i="26"/>
  <c r="C79" i="26"/>
  <c r="A79" i="26"/>
  <c r="G78" i="26"/>
  <c r="C78" i="26"/>
  <c r="A78" i="26"/>
  <c r="G77" i="26"/>
  <c r="M76" i="26"/>
  <c r="L76" i="26"/>
  <c r="K76" i="26"/>
  <c r="I76" i="26"/>
  <c r="G76" i="26"/>
  <c r="D76" i="26"/>
  <c r="G75" i="26"/>
  <c r="G74" i="26"/>
  <c r="G73" i="26"/>
  <c r="G72" i="26"/>
  <c r="G71" i="26"/>
  <c r="G70" i="26"/>
  <c r="G69" i="26"/>
  <c r="G68" i="26"/>
  <c r="G67" i="26"/>
  <c r="D67" i="26"/>
  <c r="G66" i="26"/>
  <c r="D66" i="26"/>
  <c r="M85" i="25"/>
  <c r="L85" i="25"/>
  <c r="K85" i="25"/>
  <c r="I85" i="25"/>
  <c r="G85" i="25"/>
  <c r="M84" i="25"/>
  <c r="L84" i="25"/>
  <c r="K84" i="25"/>
  <c r="I84" i="25"/>
  <c r="G84" i="25"/>
  <c r="D84" i="25"/>
  <c r="I83" i="25"/>
  <c r="G83" i="25"/>
  <c r="D83" i="25"/>
  <c r="I82" i="25"/>
  <c r="G82" i="25"/>
  <c r="D82" i="25"/>
  <c r="G81" i="25"/>
  <c r="M80" i="25"/>
  <c r="L80" i="25"/>
  <c r="K80" i="25"/>
  <c r="I80" i="25"/>
  <c r="G80" i="25"/>
  <c r="D80" i="25"/>
  <c r="M79" i="25"/>
  <c r="L79" i="25"/>
  <c r="K79" i="25"/>
  <c r="I79" i="25"/>
  <c r="G79" i="25"/>
  <c r="D79" i="25"/>
  <c r="M78" i="25"/>
  <c r="L78" i="25"/>
  <c r="K78" i="25"/>
  <c r="I78" i="25"/>
  <c r="G78" i="25"/>
  <c r="D78" i="25"/>
  <c r="G77" i="25"/>
  <c r="M76" i="25"/>
  <c r="L76" i="25"/>
  <c r="K76" i="25"/>
  <c r="I76" i="25"/>
  <c r="G76" i="25"/>
  <c r="D76" i="25"/>
  <c r="M75" i="25"/>
  <c r="L75" i="25"/>
  <c r="K75" i="25"/>
  <c r="I75" i="25"/>
  <c r="G75" i="25"/>
  <c r="D75" i="25"/>
  <c r="M74" i="25"/>
  <c r="L74" i="25"/>
  <c r="K74" i="25"/>
  <c r="I74" i="25"/>
  <c r="G74" i="25"/>
  <c r="D74" i="25"/>
  <c r="M73" i="25"/>
  <c r="L73" i="25"/>
  <c r="K73" i="25"/>
  <c r="I73" i="25"/>
  <c r="G73" i="25"/>
  <c r="D73" i="25"/>
  <c r="I72" i="25"/>
  <c r="G72" i="25"/>
  <c r="D72" i="25"/>
  <c r="G83" i="23"/>
  <c r="C83" i="23"/>
  <c r="A83" i="23"/>
  <c r="G82" i="23"/>
  <c r="G81" i="23"/>
  <c r="M80" i="23"/>
  <c r="L80" i="23"/>
  <c r="K80" i="23"/>
  <c r="I80" i="23"/>
  <c r="G80" i="23"/>
  <c r="D80" i="23"/>
  <c r="G79" i="23"/>
  <c r="G78" i="23"/>
  <c r="D78" i="23"/>
  <c r="G77" i="23"/>
  <c r="G76" i="23"/>
  <c r="G75" i="23"/>
  <c r="G74" i="23"/>
  <c r="M73" i="23"/>
  <c r="L73" i="23"/>
  <c r="K73" i="23"/>
  <c r="I73" i="23"/>
  <c r="G73" i="23"/>
  <c r="D73" i="23"/>
  <c r="G72" i="23"/>
  <c r="D72" i="23"/>
  <c r="G71" i="23"/>
  <c r="D71" i="23"/>
  <c r="G70" i="23"/>
  <c r="G69" i="23"/>
  <c r="I78" i="24"/>
  <c r="G78" i="24"/>
  <c r="D78" i="24"/>
  <c r="I76" i="24"/>
  <c r="G76" i="24"/>
  <c r="D76" i="24"/>
  <c r="G75" i="24"/>
  <c r="G74" i="24"/>
  <c r="I77" i="24"/>
  <c r="G77" i="24"/>
  <c r="D77" i="24"/>
  <c r="M81" i="24"/>
  <c r="L81" i="24"/>
  <c r="K81" i="24"/>
  <c r="I81" i="24"/>
  <c r="G81" i="24"/>
  <c r="D81" i="24"/>
  <c r="G72" i="24"/>
  <c r="G71" i="24"/>
  <c r="I73" i="24"/>
  <c r="G73" i="24"/>
  <c r="D73" i="24"/>
  <c r="G70" i="24"/>
  <c r="G69" i="24"/>
  <c r="D69" i="24"/>
  <c r="M68" i="24"/>
  <c r="L68" i="24"/>
  <c r="K68" i="24"/>
  <c r="I68" i="24"/>
  <c r="G68" i="24"/>
  <c r="D68" i="24"/>
  <c r="G67" i="24"/>
  <c r="M80" i="24"/>
  <c r="L80" i="24"/>
  <c r="K80" i="24"/>
  <c r="I80" i="24"/>
  <c r="G80" i="24"/>
  <c r="D80" i="24"/>
  <c r="G79" i="24"/>
  <c r="F56" i="39"/>
  <c r="A56" i="39"/>
  <c r="C55" i="39"/>
  <c r="A55" i="39"/>
  <c r="F54" i="39"/>
  <c r="A54" i="39"/>
  <c r="F53" i="39"/>
  <c r="C53" i="39"/>
  <c r="A53" i="39"/>
  <c r="F52" i="39"/>
  <c r="A52" i="39"/>
  <c r="C51" i="39"/>
  <c r="A51" i="39"/>
  <c r="F50" i="39"/>
  <c r="A50" i="39"/>
  <c r="G49" i="39"/>
  <c r="A49" i="39"/>
  <c r="A48" i="39"/>
  <c r="M47" i="39"/>
  <c r="L47" i="39"/>
  <c r="K47" i="39"/>
  <c r="I47" i="39"/>
  <c r="G47" i="39"/>
  <c r="F47" i="39"/>
  <c r="C47" i="39"/>
  <c r="A47" i="39"/>
  <c r="M46" i="39"/>
  <c r="L46" i="39"/>
  <c r="K46" i="39"/>
  <c r="I46" i="39"/>
  <c r="G46" i="39"/>
  <c r="F46" i="39"/>
  <c r="A46" i="39"/>
  <c r="F45" i="39"/>
  <c r="C45" i="39"/>
  <c r="A45" i="39"/>
  <c r="M44" i="39"/>
  <c r="L44" i="39"/>
  <c r="K44" i="39"/>
  <c r="I44" i="39"/>
  <c r="G44" i="39"/>
  <c r="F44" i="39"/>
  <c r="A44" i="39"/>
  <c r="C43" i="39"/>
  <c r="A43" i="39"/>
  <c r="A42" i="39"/>
  <c r="C63" i="36"/>
  <c r="A63" i="36"/>
  <c r="C62" i="36"/>
  <c r="A62" i="36"/>
  <c r="C61" i="36"/>
  <c r="A61" i="36"/>
  <c r="F60" i="36"/>
  <c r="C60" i="36"/>
  <c r="A60" i="36"/>
  <c r="C59" i="36"/>
  <c r="A59" i="36"/>
  <c r="F58" i="36"/>
  <c r="C58" i="36"/>
  <c r="A58" i="36"/>
  <c r="F57" i="36"/>
  <c r="C57" i="36"/>
  <c r="A57" i="36"/>
  <c r="C56" i="36"/>
  <c r="A56" i="36"/>
  <c r="F55" i="36"/>
  <c r="C55" i="36"/>
  <c r="A55" i="36"/>
  <c r="M54" i="36"/>
  <c r="L54" i="36"/>
  <c r="K54" i="36"/>
  <c r="I54" i="36"/>
  <c r="G54" i="36"/>
  <c r="F54" i="36"/>
  <c r="C54" i="36"/>
  <c r="A54" i="36"/>
  <c r="C53" i="36"/>
  <c r="A53" i="36"/>
  <c r="C52" i="36"/>
  <c r="A52" i="36"/>
  <c r="G51" i="36"/>
  <c r="C51" i="36"/>
  <c r="A51" i="36"/>
  <c r="M50" i="36"/>
  <c r="L50" i="36"/>
  <c r="K50" i="36"/>
  <c r="I50" i="36"/>
  <c r="G50" i="36"/>
  <c r="F50" i="36"/>
  <c r="C50" i="36"/>
  <c r="D60" i="35"/>
  <c r="G59" i="35"/>
  <c r="I58" i="35"/>
  <c r="D58" i="35"/>
  <c r="M57" i="35"/>
  <c r="L57" i="35"/>
  <c r="K57" i="35"/>
  <c r="I57" i="35"/>
  <c r="G57" i="35"/>
  <c r="D57" i="35"/>
  <c r="G55" i="35"/>
  <c r="D55" i="35"/>
  <c r="G54" i="35"/>
  <c r="D54" i="35"/>
  <c r="G53" i="35"/>
  <c r="I52" i="35"/>
  <c r="G52" i="35"/>
  <c r="D52" i="35"/>
  <c r="G51" i="35"/>
  <c r="D51" i="35"/>
  <c r="D50" i="35"/>
  <c r="G49" i="35"/>
  <c r="G48" i="35"/>
  <c r="D47" i="35"/>
  <c r="G44" i="35"/>
  <c r="M61" i="34"/>
  <c r="L61" i="34"/>
  <c r="K61" i="34"/>
  <c r="I61" i="34"/>
  <c r="G61" i="34"/>
  <c r="M60" i="34"/>
  <c r="L60" i="34"/>
  <c r="K60" i="34"/>
  <c r="I60" i="34"/>
  <c r="G60" i="34"/>
  <c r="F60" i="34"/>
  <c r="C60" i="34"/>
  <c r="A60" i="34"/>
  <c r="M59" i="34"/>
  <c r="L59" i="34"/>
  <c r="I59" i="34"/>
  <c r="G59" i="34"/>
  <c r="F59" i="34"/>
  <c r="A59" i="34"/>
  <c r="F58" i="34"/>
  <c r="C58" i="34"/>
  <c r="A58" i="34"/>
  <c r="C57" i="34"/>
  <c r="A57" i="34"/>
  <c r="G56" i="34"/>
  <c r="F56" i="34"/>
  <c r="C56" i="34"/>
  <c r="A56" i="34"/>
  <c r="F55" i="34"/>
  <c r="A55" i="34"/>
  <c r="G54" i="34"/>
  <c r="F54" i="34"/>
  <c r="C54" i="34"/>
  <c r="A54" i="34"/>
  <c r="M53" i="34"/>
  <c r="L53" i="34"/>
  <c r="K53" i="34"/>
  <c r="I53" i="34"/>
  <c r="G53" i="34"/>
  <c r="F53" i="34"/>
  <c r="C53" i="34"/>
  <c r="A53" i="34"/>
  <c r="G52" i="34"/>
  <c r="F52" i="34"/>
  <c r="C52" i="34"/>
  <c r="A52" i="34"/>
  <c r="F51" i="34"/>
  <c r="A51" i="34"/>
  <c r="F50" i="34"/>
  <c r="C50" i="34"/>
  <c r="A50" i="34"/>
  <c r="C49" i="34"/>
  <c r="A49" i="34"/>
  <c r="G48" i="34"/>
  <c r="D48" i="34"/>
  <c r="G46" i="34"/>
  <c r="G60" i="33"/>
  <c r="F60" i="33"/>
  <c r="A60" i="33"/>
  <c r="C59" i="33"/>
  <c r="A59" i="33"/>
  <c r="F58" i="33"/>
  <c r="A58" i="33"/>
  <c r="G57" i="33"/>
  <c r="F57" i="33"/>
  <c r="C57" i="33"/>
  <c r="A57" i="33"/>
  <c r="A56" i="33"/>
  <c r="G55" i="33"/>
  <c r="F55" i="33"/>
  <c r="C55" i="33"/>
  <c r="A55" i="33"/>
  <c r="M54" i="33"/>
  <c r="L54" i="33"/>
  <c r="K54" i="33"/>
  <c r="I54" i="33"/>
  <c r="G54" i="33"/>
  <c r="F54" i="33"/>
  <c r="A54" i="33"/>
  <c r="C53" i="33"/>
  <c r="A53" i="33"/>
  <c r="G52" i="33"/>
  <c r="F52" i="33"/>
  <c r="A52" i="33"/>
  <c r="C51" i="33"/>
  <c r="A51" i="33"/>
  <c r="G50" i="33"/>
  <c r="A50" i="33"/>
  <c r="G49" i="33"/>
  <c r="D49" i="33"/>
  <c r="G47" i="33"/>
  <c r="C59" i="32"/>
  <c r="A59" i="32"/>
  <c r="G58" i="32"/>
  <c r="A58" i="32"/>
  <c r="C57" i="32"/>
  <c r="A57" i="32"/>
  <c r="F56" i="32"/>
  <c r="C56" i="32"/>
  <c r="A56" i="32"/>
  <c r="C55" i="32"/>
  <c r="A55" i="32"/>
  <c r="M54" i="32"/>
  <c r="L54" i="32"/>
  <c r="K54" i="32"/>
  <c r="I54" i="32"/>
  <c r="G54" i="32"/>
  <c r="F54" i="32"/>
  <c r="D54" i="32"/>
  <c r="A54" i="32"/>
  <c r="F53" i="32"/>
  <c r="C53" i="32"/>
  <c r="A53" i="32"/>
  <c r="F52" i="32"/>
  <c r="C52" i="32"/>
  <c r="A52" i="32"/>
  <c r="G51" i="32"/>
  <c r="F51" i="32"/>
  <c r="C51" i="32"/>
  <c r="A51" i="32"/>
  <c r="C50" i="32"/>
  <c r="A50" i="32"/>
  <c r="G49" i="32"/>
  <c r="I48" i="32"/>
  <c r="G48" i="32"/>
  <c r="D48" i="32"/>
  <c r="G47" i="32"/>
  <c r="M46" i="32"/>
  <c r="L46" i="32"/>
  <c r="K46" i="32"/>
  <c r="I46" i="32"/>
  <c r="G46" i="32"/>
  <c r="D46" i="32"/>
  <c r="G45" i="32"/>
  <c r="C61" i="38"/>
  <c r="A61" i="38"/>
  <c r="F60" i="38"/>
  <c r="C60" i="38"/>
  <c r="A60" i="38"/>
  <c r="G59" i="38"/>
  <c r="F59" i="38"/>
  <c r="C59" i="38"/>
  <c r="A59" i="38"/>
  <c r="G58" i="38"/>
  <c r="F58" i="38"/>
  <c r="A58" i="38"/>
  <c r="M57" i="38"/>
  <c r="L57" i="38"/>
  <c r="K57" i="38"/>
  <c r="I57" i="38"/>
  <c r="G57" i="38"/>
  <c r="F57" i="38"/>
  <c r="C57" i="38"/>
  <c r="A57" i="38"/>
  <c r="C56" i="38"/>
  <c r="A56" i="38"/>
  <c r="F55" i="38"/>
  <c r="C55" i="38"/>
  <c r="A55" i="38"/>
  <c r="G54" i="38"/>
  <c r="F54" i="38"/>
  <c r="A54" i="38"/>
  <c r="G53" i="38"/>
  <c r="F53" i="38"/>
  <c r="C53" i="38"/>
  <c r="A53" i="38"/>
  <c r="G51" i="38"/>
  <c r="M50" i="38"/>
  <c r="L50" i="38"/>
  <c r="K50" i="38"/>
  <c r="I50" i="38"/>
  <c r="G50" i="38"/>
  <c r="D50" i="38"/>
  <c r="G49" i="38"/>
  <c r="F60" i="37"/>
  <c r="C60" i="37"/>
  <c r="A60" i="37"/>
  <c r="G59" i="37"/>
  <c r="F59" i="37"/>
  <c r="C59" i="37"/>
  <c r="A59" i="37"/>
  <c r="M58" i="37"/>
  <c r="L58" i="37"/>
  <c r="K58" i="37"/>
  <c r="I58" i="37"/>
  <c r="G58" i="37"/>
  <c r="F58" i="37"/>
  <c r="C58" i="37"/>
  <c r="A58" i="37"/>
  <c r="C57" i="37"/>
  <c r="A57" i="37"/>
  <c r="M56" i="37"/>
  <c r="L56" i="37"/>
  <c r="K56" i="37"/>
  <c r="I56" i="37"/>
  <c r="G56" i="37"/>
  <c r="F56" i="37"/>
  <c r="C56" i="37"/>
  <c r="A56" i="37"/>
  <c r="F55" i="37"/>
  <c r="C55" i="37"/>
  <c r="A55" i="37"/>
  <c r="M54" i="37"/>
  <c r="L54" i="37"/>
  <c r="K54" i="37"/>
  <c r="I54" i="37"/>
  <c r="G54" i="37"/>
  <c r="C54" i="37"/>
  <c r="A54" i="37"/>
  <c r="G53" i="37"/>
  <c r="D53" i="37"/>
  <c r="G52" i="37"/>
  <c r="D52" i="37"/>
  <c r="D51" i="37"/>
  <c r="G50" i="37"/>
  <c r="D50" i="37"/>
  <c r="G49" i="37"/>
  <c r="D49" i="37"/>
  <c r="I48" i="37"/>
  <c r="G48" i="37"/>
  <c r="D48" i="37"/>
  <c r="G47" i="37"/>
  <c r="D47" i="37"/>
  <c r="M57" i="29"/>
  <c r="L57" i="29"/>
  <c r="K57" i="29"/>
  <c r="I57" i="29"/>
  <c r="G57" i="29"/>
  <c r="F57" i="29"/>
  <c r="C57" i="29"/>
  <c r="A57" i="29"/>
  <c r="C56" i="29"/>
  <c r="A56" i="29"/>
  <c r="F55" i="29"/>
  <c r="A55" i="29"/>
  <c r="M54" i="29"/>
  <c r="L54" i="29"/>
  <c r="K54" i="29"/>
  <c r="I54" i="29"/>
  <c r="G54" i="29"/>
  <c r="F54" i="29"/>
  <c r="A54" i="29"/>
  <c r="F53" i="29"/>
  <c r="C53" i="29"/>
  <c r="A53" i="29"/>
  <c r="G52" i="29"/>
  <c r="G51" i="29"/>
  <c r="I50" i="29"/>
  <c r="G50" i="29"/>
  <c r="D50" i="29"/>
  <c r="G49" i="29"/>
  <c r="G46" i="29"/>
  <c r="G45" i="29"/>
  <c r="G44" i="29"/>
  <c r="M59" i="28"/>
  <c r="L59" i="28"/>
  <c r="K59" i="28"/>
  <c r="I59" i="28"/>
  <c r="G59" i="28"/>
  <c r="F59" i="28"/>
  <c r="C59" i="28"/>
  <c r="A59" i="28"/>
  <c r="I58" i="28"/>
  <c r="G58" i="28"/>
  <c r="F58" i="28"/>
  <c r="A58" i="28"/>
  <c r="C57" i="28"/>
  <c r="A57" i="28"/>
  <c r="F56" i="28"/>
  <c r="A56" i="28"/>
  <c r="C55" i="28"/>
  <c r="A55" i="28"/>
  <c r="M54" i="28"/>
  <c r="L54" i="28"/>
  <c r="K54" i="28"/>
  <c r="I54" i="28"/>
  <c r="G54" i="28"/>
  <c r="D54" i="28"/>
  <c r="G53" i="28"/>
  <c r="G52" i="28"/>
  <c r="G51" i="28"/>
  <c r="G50" i="28"/>
  <c r="G49" i="28"/>
  <c r="G48" i="28"/>
  <c r="D48" i="28"/>
  <c r="M47" i="28"/>
  <c r="L47" i="28"/>
  <c r="K47" i="28"/>
  <c r="I47" i="28"/>
  <c r="G47" i="28"/>
  <c r="D47" i="28"/>
  <c r="G46" i="28"/>
  <c r="G45" i="28"/>
  <c r="M46" i="27"/>
  <c r="L46" i="27"/>
  <c r="K46" i="27"/>
  <c r="I46" i="27"/>
  <c r="G46" i="27"/>
  <c r="D46" i="27"/>
  <c r="L45" i="27"/>
  <c r="I45" i="27"/>
  <c r="G45" i="27"/>
  <c r="D45" i="27"/>
  <c r="G59" i="26"/>
  <c r="F59" i="26"/>
  <c r="A59" i="26"/>
  <c r="C58" i="26"/>
  <c r="A58" i="26"/>
  <c r="G57" i="26"/>
  <c r="F57" i="26"/>
  <c r="C57" i="26"/>
  <c r="A57" i="26"/>
  <c r="G56" i="26"/>
  <c r="G55" i="26"/>
  <c r="G53" i="26"/>
  <c r="G51" i="26"/>
  <c r="G50" i="26"/>
  <c r="G48" i="26"/>
  <c r="G47" i="26"/>
  <c r="G46" i="26"/>
  <c r="D46" i="26"/>
  <c r="L45" i="26"/>
  <c r="K45" i="26"/>
  <c r="I45" i="26"/>
  <c r="G45" i="26"/>
  <c r="D45" i="26"/>
  <c r="G64" i="25"/>
  <c r="M63" i="25"/>
  <c r="L63" i="25"/>
  <c r="K63" i="25"/>
  <c r="I63" i="25"/>
  <c r="G63" i="25"/>
  <c r="D63" i="25"/>
  <c r="G62" i="25"/>
  <c r="D62" i="25"/>
  <c r="G61" i="25"/>
  <c r="D61" i="25"/>
  <c r="G60" i="25"/>
  <c r="D60" i="25"/>
  <c r="G59" i="25"/>
  <c r="D59" i="25"/>
  <c r="I58" i="25"/>
  <c r="G58" i="25"/>
  <c r="D58" i="25"/>
  <c r="I57" i="25"/>
  <c r="G57" i="25"/>
  <c r="D57" i="25"/>
  <c r="G56" i="25"/>
  <c r="D56" i="25"/>
  <c r="M55" i="25"/>
  <c r="L55" i="25"/>
  <c r="K55" i="25"/>
  <c r="I55" i="25"/>
  <c r="G55" i="25"/>
  <c r="D55" i="25"/>
  <c r="G54" i="25"/>
  <c r="D54" i="25"/>
  <c r="G53" i="25"/>
  <c r="D53" i="25"/>
  <c r="M52" i="25"/>
  <c r="L52" i="25"/>
  <c r="K52" i="25"/>
  <c r="I52" i="25"/>
  <c r="G52" i="25"/>
  <c r="D52" i="25"/>
  <c r="G51" i="25"/>
  <c r="D51" i="25"/>
  <c r="A61" i="23"/>
  <c r="G60" i="23"/>
  <c r="G59" i="23"/>
  <c r="G58" i="23"/>
  <c r="G57" i="23"/>
  <c r="G56" i="23"/>
  <c r="G54" i="23"/>
  <c r="M53" i="23"/>
  <c r="L53" i="23"/>
  <c r="K53" i="23"/>
  <c r="I53" i="23"/>
  <c r="G53" i="23"/>
  <c r="D53" i="23"/>
  <c r="G52" i="23"/>
  <c r="M51" i="23"/>
  <c r="L51" i="23"/>
  <c r="K51" i="23"/>
  <c r="I51" i="23"/>
  <c r="G51" i="23"/>
  <c r="D51" i="23"/>
  <c r="G50" i="23"/>
  <c r="M49" i="23"/>
  <c r="L49" i="23"/>
  <c r="K49" i="23"/>
  <c r="I49" i="23"/>
  <c r="G49" i="23"/>
  <c r="D49" i="23"/>
  <c r="G48" i="23"/>
  <c r="G47" i="23"/>
  <c r="I7" i="9"/>
  <c r="G7" i="9"/>
  <c r="M60" i="24"/>
  <c r="L60" i="24"/>
  <c r="K60" i="24"/>
  <c r="I60" i="24"/>
  <c r="G60" i="24"/>
  <c r="D60" i="24"/>
  <c r="G50" i="24"/>
  <c r="G56" i="24"/>
  <c r="G57" i="24"/>
  <c r="D57" i="24"/>
  <c r="D55" i="24"/>
  <c r="D54" i="24"/>
  <c r="M52" i="24"/>
  <c r="L52" i="24"/>
  <c r="K52" i="24"/>
  <c r="I52" i="24"/>
  <c r="G52" i="24"/>
  <c r="D52" i="24"/>
  <c r="G49" i="24"/>
  <c r="M48" i="24"/>
  <c r="L48" i="24"/>
  <c r="K48" i="24"/>
  <c r="I48" i="24"/>
  <c r="G48" i="24"/>
  <c r="D48" i="24"/>
  <c r="G47" i="24"/>
  <c r="G46" i="24"/>
  <c r="G53" i="24"/>
  <c r="C36" i="39"/>
  <c r="A36" i="39"/>
  <c r="F35" i="39"/>
  <c r="A35" i="39"/>
  <c r="F34" i="39"/>
  <c r="C34" i="39"/>
  <c r="A34" i="39"/>
  <c r="F33" i="39"/>
  <c r="A33" i="39"/>
  <c r="F32" i="39"/>
  <c r="C32" i="39"/>
  <c r="A32" i="39"/>
  <c r="F31" i="39"/>
  <c r="A31" i="39"/>
  <c r="F30" i="39"/>
  <c r="C30" i="39"/>
  <c r="A30" i="39"/>
  <c r="F29" i="39"/>
  <c r="A29" i="39"/>
  <c r="F28" i="39"/>
  <c r="C28" i="39"/>
  <c r="A28" i="39"/>
  <c r="F27" i="39"/>
  <c r="A27" i="39"/>
  <c r="F26" i="39"/>
  <c r="C26" i="39"/>
  <c r="A26" i="39"/>
  <c r="F25" i="39"/>
  <c r="A25" i="39"/>
  <c r="M24" i="39"/>
  <c r="L24" i="39"/>
  <c r="K24" i="39"/>
  <c r="I24" i="39"/>
  <c r="G24" i="39"/>
  <c r="F24" i="39"/>
  <c r="C24" i="39"/>
  <c r="A24" i="39"/>
  <c r="F23" i="39"/>
  <c r="G22" i="39"/>
  <c r="C22" i="39"/>
  <c r="I42" i="36"/>
  <c r="G42" i="36"/>
  <c r="F41" i="36"/>
  <c r="C41" i="36"/>
  <c r="C40" i="36"/>
  <c r="A40" i="36"/>
  <c r="F39" i="36"/>
  <c r="C39" i="36"/>
  <c r="A39" i="36"/>
  <c r="F38" i="36"/>
  <c r="C38" i="36"/>
  <c r="A38" i="36"/>
  <c r="F37" i="36"/>
  <c r="C37" i="36"/>
  <c r="A37" i="36"/>
  <c r="C36" i="36"/>
  <c r="A36" i="36"/>
  <c r="F35" i="36"/>
  <c r="C35" i="36"/>
  <c r="A35" i="36"/>
  <c r="F34" i="36"/>
  <c r="C34" i="36"/>
  <c r="A34" i="36"/>
  <c r="F33" i="36"/>
  <c r="C33" i="36"/>
  <c r="A33" i="36"/>
  <c r="I32" i="36"/>
  <c r="G32" i="36"/>
  <c r="F32" i="36"/>
  <c r="C32" i="36"/>
  <c r="A32" i="36"/>
  <c r="M31" i="36"/>
  <c r="L31" i="36"/>
  <c r="K31" i="36"/>
  <c r="I31" i="36"/>
  <c r="G31" i="36"/>
  <c r="F31" i="36"/>
  <c r="C31" i="36"/>
  <c r="A31" i="36"/>
  <c r="M30" i="36"/>
  <c r="L30" i="36"/>
  <c r="K30" i="36"/>
  <c r="I30" i="36"/>
  <c r="G30" i="36"/>
  <c r="F30" i="36"/>
  <c r="C30" i="36"/>
  <c r="A30" i="36"/>
  <c r="G29" i="36"/>
  <c r="A29" i="36"/>
  <c r="F28" i="36"/>
  <c r="C28" i="36"/>
  <c r="A28" i="36"/>
  <c r="G39" i="35"/>
  <c r="I38" i="35"/>
  <c r="G38" i="35"/>
  <c r="D38" i="35"/>
  <c r="G37" i="35"/>
  <c r="I36" i="35"/>
  <c r="G36" i="35"/>
  <c r="D36" i="35"/>
  <c r="G35" i="35"/>
  <c r="G34" i="35"/>
  <c r="G33" i="35"/>
  <c r="I32" i="35"/>
  <c r="G32" i="35"/>
  <c r="D32" i="35"/>
  <c r="G31" i="35"/>
  <c r="G30" i="35"/>
  <c r="M29" i="35"/>
  <c r="L29" i="35"/>
  <c r="K29" i="35"/>
  <c r="I29" i="35"/>
  <c r="G29" i="35"/>
  <c r="D29" i="35"/>
  <c r="G28" i="35"/>
  <c r="G27" i="35"/>
  <c r="G26" i="35"/>
  <c r="G25" i="35"/>
  <c r="M40" i="34"/>
  <c r="L40" i="34"/>
  <c r="K40" i="34"/>
  <c r="I40" i="34"/>
  <c r="G40" i="34"/>
  <c r="G39" i="34"/>
  <c r="F39" i="34"/>
  <c r="C39" i="34"/>
  <c r="A39" i="34"/>
  <c r="F38" i="34"/>
  <c r="C38" i="34"/>
  <c r="A38" i="34"/>
  <c r="G37" i="34"/>
  <c r="F37" i="34"/>
  <c r="C37" i="34"/>
  <c r="A37" i="34"/>
  <c r="F36" i="34"/>
  <c r="C36" i="34"/>
  <c r="A36" i="34"/>
  <c r="F35" i="34"/>
  <c r="C35" i="34"/>
  <c r="A35" i="34"/>
  <c r="F34" i="34"/>
  <c r="C34" i="34"/>
  <c r="A34" i="34"/>
  <c r="F33" i="34"/>
  <c r="C33" i="34"/>
  <c r="A33" i="34"/>
  <c r="F32" i="34"/>
  <c r="C32" i="34"/>
  <c r="A32" i="34"/>
  <c r="M31" i="34"/>
  <c r="L31" i="34"/>
  <c r="K31" i="34"/>
  <c r="I31" i="34"/>
  <c r="G31" i="34"/>
  <c r="F31" i="34"/>
  <c r="C31" i="34"/>
  <c r="A31" i="34"/>
  <c r="M30" i="34"/>
  <c r="L30" i="34"/>
  <c r="K30" i="34"/>
  <c r="I30" i="34"/>
  <c r="G30" i="34"/>
  <c r="F30" i="34"/>
  <c r="C30" i="34"/>
  <c r="A30" i="34"/>
  <c r="A29" i="34"/>
  <c r="F28" i="34"/>
  <c r="C28" i="34"/>
  <c r="G27" i="34"/>
  <c r="G26" i="34"/>
  <c r="G25" i="34"/>
  <c r="G39" i="33"/>
  <c r="F39" i="33"/>
  <c r="C39" i="33"/>
  <c r="A39" i="33"/>
  <c r="F38" i="33"/>
  <c r="C38" i="33"/>
  <c r="A38" i="33"/>
  <c r="G37" i="33"/>
  <c r="F37" i="33"/>
  <c r="C37" i="33"/>
  <c r="A37" i="33"/>
  <c r="F36" i="33"/>
  <c r="C36" i="33"/>
  <c r="A36" i="33"/>
  <c r="F35" i="33"/>
  <c r="C35" i="33"/>
  <c r="A35" i="33"/>
  <c r="F34" i="33"/>
  <c r="C34" i="33"/>
  <c r="A34" i="33"/>
  <c r="F33" i="33"/>
  <c r="C33" i="33"/>
  <c r="A33" i="33"/>
  <c r="F32" i="33"/>
  <c r="C32" i="33"/>
  <c r="A32" i="33"/>
  <c r="M31" i="33"/>
  <c r="L31" i="33"/>
  <c r="K31" i="33"/>
  <c r="I31" i="33"/>
  <c r="G31" i="33"/>
  <c r="F31" i="33"/>
  <c r="C31" i="33"/>
  <c r="A31" i="33"/>
  <c r="F30" i="33"/>
  <c r="C30" i="33"/>
  <c r="A30" i="33"/>
  <c r="F29" i="33"/>
  <c r="C29" i="33"/>
  <c r="A29" i="33"/>
  <c r="G28" i="33"/>
  <c r="G27" i="33"/>
  <c r="G26" i="33"/>
  <c r="G39" i="32"/>
  <c r="F39" i="32"/>
  <c r="C39" i="32"/>
  <c r="A39" i="32"/>
  <c r="F38" i="32"/>
  <c r="C38" i="32"/>
  <c r="A38" i="32"/>
  <c r="F37" i="32"/>
  <c r="C37" i="32"/>
  <c r="A37" i="32"/>
  <c r="F36" i="32"/>
  <c r="C36" i="32"/>
  <c r="A36" i="32"/>
  <c r="G35" i="32"/>
  <c r="F35" i="32"/>
  <c r="C35" i="32"/>
  <c r="A35" i="32"/>
  <c r="M34" i="32"/>
  <c r="L34" i="32"/>
  <c r="K34" i="32"/>
  <c r="I34" i="32"/>
  <c r="G34" i="32"/>
  <c r="F34" i="32"/>
  <c r="C34" i="32"/>
  <c r="A34" i="32"/>
  <c r="M33" i="32"/>
  <c r="L33" i="32"/>
  <c r="K33" i="32"/>
  <c r="I33" i="32"/>
  <c r="G33" i="32"/>
  <c r="F33" i="32"/>
  <c r="C33" i="32"/>
  <c r="A33" i="32"/>
  <c r="M32" i="32"/>
  <c r="L32" i="32"/>
  <c r="K32" i="32"/>
  <c r="I32" i="32"/>
  <c r="G32" i="32"/>
  <c r="F32" i="32"/>
  <c r="C32" i="32"/>
  <c r="A32" i="32"/>
  <c r="M31" i="32"/>
  <c r="L31" i="32"/>
  <c r="K31" i="32"/>
  <c r="I31" i="32"/>
  <c r="G31" i="32"/>
  <c r="F31" i="32"/>
  <c r="C31" i="32"/>
  <c r="A31" i="32"/>
  <c r="F30" i="32"/>
  <c r="C30" i="32"/>
  <c r="A30" i="32"/>
  <c r="G29" i="32"/>
  <c r="G28" i="32"/>
  <c r="G27" i="32"/>
  <c r="G26" i="32"/>
  <c r="G25" i="32"/>
  <c r="G28" i="38"/>
  <c r="G27" i="38"/>
  <c r="G26" i="38"/>
  <c r="F40" i="37"/>
  <c r="C40" i="37"/>
  <c r="A40" i="37"/>
  <c r="F39" i="37"/>
  <c r="C39" i="37"/>
  <c r="A39" i="37"/>
  <c r="F38" i="37"/>
  <c r="C38" i="37"/>
  <c r="A38" i="37"/>
  <c r="F37" i="37"/>
  <c r="C37" i="37"/>
  <c r="A37" i="37"/>
  <c r="M36" i="37"/>
  <c r="L36" i="37"/>
  <c r="K36" i="37"/>
  <c r="I36" i="37"/>
  <c r="G36" i="37"/>
  <c r="F36" i="37"/>
  <c r="C36" i="37"/>
  <c r="A36" i="37"/>
  <c r="F35" i="37"/>
  <c r="C35" i="37"/>
  <c r="A35" i="37"/>
  <c r="F34" i="37"/>
  <c r="C34" i="37"/>
  <c r="A34" i="37"/>
  <c r="G33" i="37"/>
  <c r="G32" i="37"/>
  <c r="G31" i="37"/>
  <c r="G30" i="37"/>
  <c r="G29" i="37"/>
  <c r="G28" i="37"/>
  <c r="G27" i="37"/>
  <c r="G26" i="37"/>
  <c r="F38" i="29"/>
  <c r="C38" i="29"/>
  <c r="A38" i="29"/>
  <c r="M37" i="29"/>
  <c r="L37" i="29"/>
  <c r="K37" i="29"/>
  <c r="I37" i="29"/>
  <c r="G37" i="29"/>
  <c r="F37" i="29"/>
  <c r="C37" i="29"/>
  <c r="A37" i="29"/>
  <c r="M36" i="29"/>
  <c r="L36" i="29"/>
  <c r="K36" i="29"/>
  <c r="I36" i="29"/>
  <c r="G36" i="29"/>
  <c r="F36" i="29"/>
  <c r="C36" i="29"/>
  <c r="A36" i="29"/>
  <c r="F35" i="29"/>
  <c r="C35" i="29"/>
  <c r="A35" i="29"/>
  <c r="F34" i="29"/>
  <c r="C34" i="29"/>
  <c r="A34" i="29"/>
  <c r="G33" i="29"/>
  <c r="G32" i="29"/>
  <c r="G31" i="29"/>
  <c r="G30" i="29"/>
  <c r="G29" i="29"/>
  <c r="G28" i="29"/>
  <c r="G27" i="29"/>
  <c r="G26" i="29"/>
  <c r="G25" i="29"/>
  <c r="M39" i="28"/>
  <c r="L39" i="28"/>
  <c r="K39" i="28"/>
  <c r="I39" i="28"/>
  <c r="G39" i="28"/>
  <c r="F39" i="28"/>
  <c r="C39" i="28"/>
  <c r="A39" i="28"/>
  <c r="L38" i="28"/>
  <c r="K38" i="28"/>
  <c r="I38" i="28"/>
  <c r="G38" i="28"/>
  <c r="F38" i="28"/>
  <c r="C38" i="28"/>
  <c r="A38" i="28"/>
  <c r="M37" i="28"/>
  <c r="L37" i="28"/>
  <c r="K37" i="28"/>
  <c r="I37" i="28"/>
  <c r="G37" i="28"/>
  <c r="F37" i="28"/>
  <c r="C37" i="28"/>
  <c r="A37" i="28"/>
  <c r="F36" i="28"/>
  <c r="C36" i="28"/>
  <c r="A36" i="28"/>
  <c r="F35" i="28"/>
  <c r="A35" i="28"/>
  <c r="G33" i="28"/>
  <c r="G32" i="28"/>
  <c r="G31" i="28"/>
  <c r="G29" i="28"/>
  <c r="G28" i="28"/>
  <c r="G27" i="28"/>
  <c r="G26" i="28"/>
  <c r="G25" i="28"/>
  <c r="G26" i="27"/>
  <c r="M25" i="27"/>
  <c r="L25" i="27"/>
  <c r="K25" i="27"/>
  <c r="I25" i="27"/>
  <c r="G25" i="27"/>
  <c r="D25" i="27"/>
  <c r="M39" i="26"/>
  <c r="L39" i="26"/>
  <c r="K39" i="26"/>
  <c r="I39" i="26"/>
  <c r="G39" i="26"/>
  <c r="D39" i="26"/>
  <c r="I38" i="26"/>
  <c r="G38" i="26"/>
  <c r="F38" i="26"/>
  <c r="C38" i="26"/>
  <c r="A38" i="26"/>
  <c r="M37" i="26"/>
  <c r="L37" i="26"/>
  <c r="K37" i="26"/>
  <c r="I37" i="26"/>
  <c r="G37" i="26"/>
  <c r="F37" i="26"/>
  <c r="A37" i="26"/>
  <c r="F36" i="26"/>
  <c r="C36" i="26"/>
  <c r="A36" i="26"/>
  <c r="G35" i="26"/>
  <c r="M34" i="26"/>
  <c r="L34" i="26"/>
  <c r="K34" i="26"/>
  <c r="I34" i="26"/>
  <c r="G34" i="26"/>
  <c r="D34" i="26"/>
  <c r="G33" i="26"/>
  <c r="M32" i="26"/>
  <c r="L32" i="26"/>
  <c r="K32" i="26"/>
  <c r="I32" i="26"/>
  <c r="G32" i="26"/>
  <c r="D32" i="26"/>
  <c r="G31" i="26"/>
  <c r="M30" i="26"/>
  <c r="I30" i="26"/>
  <c r="G30" i="26"/>
  <c r="D30" i="26"/>
  <c r="M29" i="26"/>
  <c r="L29" i="26"/>
  <c r="K29" i="26"/>
  <c r="I29" i="26"/>
  <c r="G29" i="26"/>
  <c r="D29" i="26"/>
  <c r="M28" i="26"/>
  <c r="L28" i="26"/>
  <c r="K28" i="26"/>
  <c r="I28" i="26"/>
  <c r="G28" i="26"/>
  <c r="D28" i="26"/>
  <c r="G27" i="26"/>
  <c r="I26" i="26"/>
  <c r="G26" i="26"/>
  <c r="D26" i="26"/>
  <c r="M25" i="26"/>
  <c r="L25" i="26"/>
  <c r="K25" i="26"/>
  <c r="I25" i="26"/>
  <c r="G25" i="26"/>
  <c r="D25" i="26"/>
  <c r="G24" i="26"/>
  <c r="M43" i="25"/>
  <c r="L43" i="25"/>
  <c r="K43" i="25"/>
  <c r="I43" i="25"/>
  <c r="G43" i="25"/>
  <c r="M42" i="25"/>
  <c r="L42" i="25"/>
  <c r="K42" i="25"/>
  <c r="I42" i="25"/>
  <c r="G42" i="25"/>
  <c r="M41" i="25"/>
  <c r="L41" i="25"/>
  <c r="K41" i="25"/>
  <c r="I41" i="25"/>
  <c r="G41" i="25"/>
  <c r="D41" i="25"/>
  <c r="M40" i="25"/>
  <c r="L40" i="25"/>
  <c r="K40" i="25"/>
  <c r="I40" i="25"/>
  <c r="G40" i="25"/>
  <c r="D40" i="25"/>
  <c r="M39" i="25"/>
  <c r="L39" i="25"/>
  <c r="K39" i="25"/>
  <c r="I39" i="25"/>
  <c r="G39" i="25"/>
  <c r="D39" i="25"/>
  <c r="M38" i="25"/>
  <c r="L38" i="25"/>
  <c r="K38" i="25"/>
  <c r="I38" i="25"/>
  <c r="G38" i="25"/>
  <c r="D38" i="25"/>
  <c r="M37" i="25"/>
  <c r="L37" i="25"/>
  <c r="K37" i="25"/>
  <c r="I37" i="25"/>
  <c r="G37" i="25"/>
  <c r="D37" i="25"/>
  <c r="M36" i="25"/>
  <c r="L36" i="25"/>
  <c r="K36" i="25"/>
  <c r="I36" i="25"/>
  <c r="G36" i="25"/>
  <c r="D36" i="25"/>
  <c r="I35" i="25"/>
  <c r="G35" i="25"/>
  <c r="D35" i="25"/>
  <c r="M34" i="25"/>
  <c r="L34" i="25"/>
  <c r="K34" i="25"/>
  <c r="I34" i="25"/>
  <c r="G34" i="25"/>
  <c r="D34" i="25"/>
  <c r="M33" i="25"/>
  <c r="L33" i="25"/>
  <c r="K33" i="25"/>
  <c r="I33" i="25"/>
  <c r="G33" i="25"/>
  <c r="D33" i="25"/>
  <c r="M32" i="25"/>
  <c r="L32" i="25"/>
  <c r="K32" i="25"/>
  <c r="I32" i="25"/>
  <c r="G32" i="25"/>
  <c r="D32" i="25"/>
  <c r="M31" i="25"/>
  <c r="L31" i="25"/>
  <c r="K31" i="25"/>
  <c r="I31" i="25"/>
  <c r="G31" i="25"/>
  <c r="D31" i="25"/>
  <c r="M30" i="25"/>
  <c r="L30" i="25"/>
  <c r="K30" i="25"/>
  <c r="I30" i="25"/>
  <c r="G30" i="25"/>
  <c r="D30" i="25"/>
  <c r="M29" i="25"/>
  <c r="L29" i="25"/>
  <c r="K29" i="25"/>
  <c r="I29" i="25"/>
  <c r="G29" i="25"/>
  <c r="D29" i="25"/>
  <c r="M28" i="25"/>
  <c r="L28" i="25"/>
  <c r="K28" i="25"/>
  <c r="I28" i="25"/>
  <c r="G28" i="25"/>
  <c r="D28" i="25"/>
  <c r="I40" i="23"/>
  <c r="G40" i="23"/>
  <c r="F40" i="23"/>
  <c r="C40" i="23"/>
  <c r="G39" i="23"/>
  <c r="G38" i="23"/>
  <c r="G37" i="23"/>
  <c r="I36" i="23"/>
  <c r="G36" i="23"/>
  <c r="D36" i="23"/>
  <c r="G35" i="23"/>
  <c r="M34" i="23"/>
  <c r="L34" i="23"/>
  <c r="K34" i="23"/>
  <c r="I34" i="23"/>
  <c r="G34" i="23"/>
  <c r="D34" i="23"/>
  <c r="I33" i="23"/>
  <c r="G33" i="23"/>
  <c r="G32" i="23"/>
  <c r="G31" i="23"/>
  <c r="G30" i="23"/>
  <c r="G29" i="23"/>
  <c r="D29" i="23"/>
  <c r="G28" i="23"/>
  <c r="M27" i="23"/>
  <c r="L27" i="23"/>
  <c r="K27" i="23"/>
  <c r="I27" i="23"/>
  <c r="G27" i="23"/>
  <c r="D27" i="23"/>
  <c r="M26" i="23"/>
  <c r="L26" i="23"/>
  <c r="K26" i="23"/>
  <c r="I26" i="23"/>
  <c r="G26" i="23"/>
  <c r="D26" i="23"/>
  <c r="M40" i="24"/>
  <c r="L40" i="24"/>
  <c r="K40" i="24"/>
  <c r="I40" i="24"/>
  <c r="G40" i="24"/>
  <c r="D40" i="24"/>
  <c r="G33" i="24"/>
  <c r="G36" i="24"/>
  <c r="G32" i="24"/>
  <c r="G29" i="24"/>
  <c r="G39" i="24"/>
  <c r="G28" i="24"/>
  <c r="G38" i="24"/>
  <c r="G31" i="24"/>
  <c r="G27" i="24"/>
  <c r="G26" i="24"/>
  <c r="G35" i="24"/>
  <c r="G37" i="24"/>
  <c r="M34" i="24"/>
  <c r="L34" i="24"/>
  <c r="K34" i="24"/>
  <c r="I34" i="24"/>
  <c r="G34" i="24"/>
  <c r="D34" i="24"/>
  <c r="G25" i="24"/>
  <c r="H379" i="4"/>
  <c r="C379" i="4"/>
  <c r="I377" i="4"/>
  <c r="G377" i="4"/>
  <c r="I376" i="4"/>
  <c r="G376" i="4"/>
  <c r="I375" i="4"/>
  <c r="G375" i="4"/>
  <c r="I374" i="4"/>
  <c r="G374" i="4"/>
  <c r="I373" i="4"/>
  <c r="G373" i="4"/>
  <c r="I372" i="4"/>
  <c r="G372" i="4"/>
  <c r="I371" i="4"/>
  <c r="G371" i="4"/>
  <c r="I370" i="4"/>
  <c r="G370" i="4"/>
  <c r="I369" i="4"/>
  <c r="G369" i="4"/>
  <c r="I368" i="4"/>
  <c r="G368" i="4"/>
  <c r="I367" i="4"/>
  <c r="G367" i="4"/>
  <c r="I366" i="4"/>
  <c r="G366" i="4"/>
  <c r="I365" i="4"/>
  <c r="G365" i="4"/>
  <c r="I364" i="4"/>
  <c r="G364" i="4"/>
  <c r="I363" i="4"/>
  <c r="G363" i="4"/>
  <c r="I362" i="4"/>
  <c r="G362" i="4"/>
  <c r="M379" i="4"/>
  <c r="L379" i="4"/>
  <c r="K379" i="4"/>
  <c r="I361" i="4"/>
  <c r="G361" i="4"/>
  <c r="H356" i="4"/>
  <c r="E356" i="4"/>
  <c r="A338" i="4"/>
  <c r="I355" i="4"/>
  <c r="J355" i="4" s="1"/>
  <c r="I354" i="4"/>
  <c r="I353" i="4"/>
  <c r="J353" i="4" s="1"/>
  <c r="I352" i="4"/>
  <c r="I351" i="4"/>
  <c r="J351" i="4" s="1"/>
  <c r="I350" i="4"/>
  <c r="J350" i="4" s="1"/>
  <c r="I349" i="4"/>
  <c r="J349" i="4" s="1"/>
  <c r="I348" i="4"/>
  <c r="J348" i="4" s="1"/>
  <c r="I347" i="4"/>
  <c r="J347" i="4" s="1"/>
  <c r="I345" i="4"/>
  <c r="I342" i="4"/>
  <c r="I341" i="4"/>
  <c r="F19" i="39"/>
  <c r="A19" i="39"/>
  <c r="F18" i="39"/>
  <c r="A18" i="39"/>
  <c r="G17" i="39"/>
  <c r="F17" i="39"/>
  <c r="A17" i="39"/>
  <c r="F16" i="39"/>
  <c r="A16" i="39"/>
  <c r="F15" i="39"/>
  <c r="A15" i="39"/>
  <c r="F14" i="39"/>
  <c r="A14" i="39"/>
  <c r="F13" i="39"/>
  <c r="A13" i="39"/>
  <c r="I12" i="39"/>
  <c r="G12" i="39"/>
  <c r="F12" i="39"/>
  <c r="A12" i="39"/>
  <c r="F11" i="39"/>
  <c r="A11" i="39"/>
  <c r="G10" i="39"/>
  <c r="F10" i="39"/>
  <c r="A10" i="39"/>
  <c r="F9" i="39"/>
  <c r="A9" i="39"/>
  <c r="F8" i="39"/>
  <c r="A8" i="39"/>
  <c r="G7" i="39"/>
  <c r="F7" i="39"/>
  <c r="A7" i="39"/>
  <c r="F6" i="39"/>
  <c r="A6" i="39"/>
  <c r="F5" i="39"/>
  <c r="A5" i="39"/>
  <c r="H315" i="4"/>
  <c r="I6" i="5" s="1"/>
  <c r="E315" i="4"/>
  <c r="F6" i="5" s="1"/>
  <c r="F19" i="36"/>
  <c r="C314" i="4"/>
  <c r="A314" i="4"/>
  <c r="A19" i="36" s="1"/>
  <c r="F313" i="4"/>
  <c r="F18" i="36" s="1"/>
  <c r="C313" i="4"/>
  <c r="A313" i="4"/>
  <c r="A18" i="36" s="1"/>
  <c r="F312" i="4"/>
  <c r="F17" i="36" s="1"/>
  <c r="C312" i="4"/>
  <c r="A312" i="4"/>
  <c r="A17" i="36" s="1"/>
  <c r="C311" i="4"/>
  <c r="A311" i="4"/>
  <c r="A16" i="36" s="1"/>
  <c r="G310" i="4"/>
  <c r="G15" i="36" s="1"/>
  <c r="F15" i="36"/>
  <c r="C310" i="4"/>
  <c r="A310" i="4"/>
  <c r="A15" i="36" s="1"/>
  <c r="F14" i="36"/>
  <c r="C309" i="4"/>
  <c r="A309" i="4"/>
  <c r="A14" i="36" s="1"/>
  <c r="F13" i="36"/>
  <c r="C308" i="4"/>
  <c r="A308" i="4"/>
  <c r="A13" i="36" s="1"/>
  <c r="F12" i="36"/>
  <c r="C307" i="4"/>
  <c r="A307" i="4"/>
  <c r="A12" i="36" s="1"/>
  <c r="F11" i="36"/>
  <c r="C306" i="4"/>
  <c r="A306" i="4"/>
  <c r="A11" i="36" s="1"/>
  <c r="G305" i="4"/>
  <c r="G10" i="36" s="1"/>
  <c r="F10" i="36"/>
  <c r="C305" i="4"/>
  <c r="A305" i="4"/>
  <c r="A10" i="36" s="1"/>
  <c r="F9" i="36"/>
  <c r="C304" i="4"/>
  <c r="A304" i="4"/>
  <c r="A9" i="36" s="1"/>
  <c r="G303" i="4"/>
  <c r="G8" i="36" s="1"/>
  <c r="F303" i="4"/>
  <c r="F8" i="36" s="1"/>
  <c r="C303" i="4"/>
  <c r="A303" i="4"/>
  <c r="A8" i="36" s="1"/>
  <c r="F302" i="4"/>
  <c r="F7" i="36" s="1"/>
  <c r="C302" i="4"/>
  <c r="C7" i="36" s="1"/>
  <c r="A302" i="4"/>
  <c r="A7" i="36" s="1"/>
  <c r="F301" i="4"/>
  <c r="C301" i="4"/>
  <c r="A301" i="4"/>
  <c r="G299" i="4"/>
  <c r="G5" i="36" s="1"/>
  <c r="H294" i="4"/>
  <c r="I13" i="5" s="1"/>
  <c r="E294" i="4"/>
  <c r="F13" i="5" s="1"/>
  <c r="F293" i="4"/>
  <c r="G293" i="4" s="1"/>
  <c r="G19" i="35" s="1"/>
  <c r="C293" i="4"/>
  <c r="A293" i="4"/>
  <c r="F292" i="4"/>
  <c r="G292" i="4" s="1"/>
  <c r="C292" i="4"/>
  <c r="A292" i="4"/>
  <c r="F291" i="4"/>
  <c r="G291" i="4" s="1"/>
  <c r="C291" i="4"/>
  <c r="A291" i="4"/>
  <c r="F290" i="4"/>
  <c r="G290" i="4" s="1"/>
  <c r="C290" i="4"/>
  <c r="A290" i="4"/>
  <c r="F289" i="4"/>
  <c r="G289" i="4" s="1"/>
  <c r="C289" i="4"/>
  <c r="A289" i="4"/>
  <c r="F288" i="4"/>
  <c r="G288" i="4" s="1"/>
  <c r="G14" i="35" s="1"/>
  <c r="C288" i="4"/>
  <c r="A288" i="4"/>
  <c r="F287" i="4"/>
  <c r="G287" i="4" s="1"/>
  <c r="C287" i="4"/>
  <c r="A287" i="4"/>
  <c r="F286" i="4"/>
  <c r="G286" i="4" s="1"/>
  <c r="C286" i="4"/>
  <c r="A286" i="4"/>
  <c r="F285" i="4"/>
  <c r="G285" i="4" s="1"/>
  <c r="G11" i="35" s="1"/>
  <c r="C285" i="4"/>
  <c r="A285" i="4"/>
  <c r="F284" i="4"/>
  <c r="G284" i="4" s="1"/>
  <c r="G10" i="35" s="1"/>
  <c r="C284" i="4"/>
  <c r="A284" i="4"/>
  <c r="F283" i="4"/>
  <c r="G283" i="4" s="1"/>
  <c r="G9" i="35" s="1"/>
  <c r="C283" i="4"/>
  <c r="A283" i="4"/>
  <c r="F282" i="4"/>
  <c r="G282" i="4" s="1"/>
  <c r="G8" i="35" s="1"/>
  <c r="C282" i="4"/>
  <c r="A282" i="4"/>
  <c r="F281" i="4"/>
  <c r="C281" i="4"/>
  <c r="I45" i="19" s="1"/>
  <c r="A281" i="4"/>
  <c r="G279" i="4"/>
  <c r="G278" i="4"/>
  <c r="B2" i="35"/>
  <c r="I14" i="5"/>
  <c r="F14" i="5"/>
  <c r="G19" i="34"/>
  <c r="C19" i="34"/>
  <c r="G18" i="34"/>
  <c r="C18" i="34"/>
  <c r="G17" i="34"/>
  <c r="C17" i="34"/>
  <c r="G16" i="34"/>
  <c r="C16" i="34"/>
  <c r="G15" i="34"/>
  <c r="C15" i="34"/>
  <c r="G14" i="34"/>
  <c r="C14" i="34"/>
  <c r="G13" i="34"/>
  <c r="C13" i="34"/>
  <c r="G12" i="34"/>
  <c r="C12" i="34"/>
  <c r="G11" i="34"/>
  <c r="C11" i="34"/>
  <c r="G10" i="34"/>
  <c r="C10" i="34"/>
  <c r="G9" i="34"/>
  <c r="C9" i="34"/>
  <c r="G7" i="34"/>
  <c r="G5" i="34"/>
  <c r="B2" i="34"/>
  <c r="F19" i="33"/>
  <c r="A19" i="33"/>
  <c r="F18" i="33"/>
  <c r="A18" i="33"/>
  <c r="G17" i="33"/>
  <c r="F17" i="33"/>
  <c r="A17" i="33"/>
  <c r="F16" i="33"/>
  <c r="A16" i="33"/>
  <c r="F15" i="33"/>
  <c r="A15" i="33"/>
  <c r="G14" i="33"/>
  <c r="F14" i="33"/>
  <c r="A14" i="33"/>
  <c r="G13" i="33"/>
  <c r="F13" i="33"/>
  <c r="A13" i="33"/>
  <c r="I12" i="33"/>
  <c r="G12" i="33"/>
  <c r="F12" i="33"/>
  <c r="D12" i="33"/>
  <c r="A12" i="33"/>
  <c r="M11" i="33"/>
  <c r="L11" i="33"/>
  <c r="K11" i="33"/>
  <c r="I11" i="33"/>
  <c r="G11" i="33"/>
  <c r="F11" i="33"/>
  <c r="D11" i="33"/>
  <c r="A11" i="33"/>
  <c r="F10" i="33"/>
  <c r="A10" i="33"/>
  <c r="F9" i="33"/>
  <c r="A9" i="33"/>
  <c r="B2" i="33"/>
  <c r="H231" i="4"/>
  <c r="E231" i="4"/>
  <c r="F230" i="4"/>
  <c r="F19" i="32" s="1"/>
  <c r="C230" i="4"/>
  <c r="A230" i="4"/>
  <c r="A19" i="32" s="1"/>
  <c r="F229" i="4"/>
  <c r="F18" i="32" s="1"/>
  <c r="C229" i="4"/>
  <c r="A229" i="4"/>
  <c r="A18" i="32" s="1"/>
  <c r="F228" i="4"/>
  <c r="F17" i="32" s="1"/>
  <c r="C228" i="4"/>
  <c r="A228" i="4"/>
  <c r="A17" i="32" s="1"/>
  <c r="F227" i="4"/>
  <c r="F16" i="32" s="1"/>
  <c r="C227" i="4"/>
  <c r="A227" i="4"/>
  <c r="A16" i="32" s="1"/>
  <c r="F226" i="4"/>
  <c r="F15" i="32" s="1"/>
  <c r="C226" i="4"/>
  <c r="A226" i="4"/>
  <c r="A15" i="32" s="1"/>
  <c r="F225" i="4"/>
  <c r="F14" i="32" s="1"/>
  <c r="C225" i="4"/>
  <c r="A225" i="4"/>
  <c r="A14" i="32" s="1"/>
  <c r="F224" i="4"/>
  <c r="F13" i="32" s="1"/>
  <c r="C224" i="4"/>
  <c r="D224" i="4" s="1"/>
  <c r="D13" i="32" s="1"/>
  <c r="A224" i="4"/>
  <c r="A13" i="32" s="1"/>
  <c r="M223" i="4"/>
  <c r="M12" i="32" s="1"/>
  <c r="L223" i="4"/>
  <c r="L12" i="32" s="1"/>
  <c r="K223" i="4"/>
  <c r="K12" i="32" s="1"/>
  <c r="I223" i="4"/>
  <c r="I12" i="32" s="1"/>
  <c r="G223" i="4"/>
  <c r="G12" i="32" s="1"/>
  <c r="F223" i="4"/>
  <c r="F12" i="32" s="1"/>
  <c r="C223" i="4"/>
  <c r="A223" i="4"/>
  <c r="A12" i="32" s="1"/>
  <c r="F222" i="4"/>
  <c r="F11" i="32" s="1"/>
  <c r="C222" i="4"/>
  <c r="A222" i="4"/>
  <c r="A11" i="32" s="1"/>
  <c r="F221" i="4"/>
  <c r="F10" i="32" s="1"/>
  <c r="C221" i="4"/>
  <c r="A221" i="4"/>
  <c r="A10" i="32" s="1"/>
  <c r="G219" i="4"/>
  <c r="G9" i="32" s="1"/>
  <c r="G218" i="4"/>
  <c r="G217" i="4"/>
  <c r="G216" i="4"/>
  <c r="G6" i="32" s="1"/>
  <c r="G215" i="4"/>
  <c r="G5" i="32" s="1"/>
  <c r="B2" i="32"/>
  <c r="F20" i="38"/>
  <c r="A20" i="38"/>
  <c r="F208" i="4"/>
  <c r="F19" i="38" s="1"/>
  <c r="C208" i="4"/>
  <c r="K37" i="19" s="1"/>
  <c r="A208" i="4"/>
  <c r="A19" i="38" s="1"/>
  <c r="F207" i="4"/>
  <c r="F18" i="38" s="1"/>
  <c r="C207" i="4"/>
  <c r="K36" i="19" s="1"/>
  <c r="A207" i="4"/>
  <c r="A18" i="38" s="1"/>
  <c r="F206" i="4"/>
  <c r="F17" i="38" s="1"/>
  <c r="C206" i="4"/>
  <c r="K35" i="19" s="1"/>
  <c r="A206" i="4"/>
  <c r="A17" i="38" s="1"/>
  <c r="F205" i="4"/>
  <c r="F16" i="38" s="1"/>
  <c r="C205" i="4"/>
  <c r="K34" i="19" s="1"/>
  <c r="A205" i="4"/>
  <c r="A16" i="38" s="1"/>
  <c r="F204" i="4"/>
  <c r="F15" i="38" s="1"/>
  <c r="C204" i="4"/>
  <c r="K33" i="19" s="1"/>
  <c r="A204" i="4"/>
  <c r="A15" i="38" s="1"/>
  <c r="G203" i="4"/>
  <c r="G14" i="38" s="1"/>
  <c r="F14" i="38"/>
  <c r="C203" i="4"/>
  <c r="K32" i="19" s="1"/>
  <c r="A203" i="4"/>
  <c r="A14" i="38" s="1"/>
  <c r="F202" i="4"/>
  <c r="F13" i="38" s="1"/>
  <c r="C202" i="4"/>
  <c r="K31" i="19" s="1"/>
  <c r="A202" i="4"/>
  <c r="A13" i="38" s="1"/>
  <c r="F201" i="4"/>
  <c r="C201" i="4"/>
  <c r="K30" i="19" s="1"/>
  <c r="A201" i="4"/>
  <c r="A12" i="38" s="1"/>
  <c r="G199" i="4"/>
  <c r="G198" i="4"/>
  <c r="G9" i="38" s="1"/>
  <c r="G197" i="4"/>
  <c r="G196" i="4"/>
  <c r="G7" i="38" s="1"/>
  <c r="G195" i="4"/>
  <c r="G6" i="38" s="1"/>
  <c r="G194" i="4"/>
  <c r="G5" i="38" s="1"/>
  <c r="B2" i="38"/>
  <c r="G188" i="4"/>
  <c r="F188" i="4"/>
  <c r="C188" i="4"/>
  <c r="I38" i="19" s="1"/>
  <c r="A188" i="4"/>
  <c r="F187" i="4"/>
  <c r="C187" i="4"/>
  <c r="A187" i="4"/>
  <c r="F186" i="4"/>
  <c r="G186" i="4" s="1"/>
  <c r="C186" i="4"/>
  <c r="A186" i="4"/>
  <c r="F185" i="4"/>
  <c r="C185" i="4"/>
  <c r="A185" i="4"/>
  <c r="F184" i="4"/>
  <c r="G184" i="4" s="1"/>
  <c r="C184" i="4"/>
  <c r="A184" i="4"/>
  <c r="F183" i="4"/>
  <c r="G183" i="4" s="1"/>
  <c r="C183" i="4"/>
  <c r="A183" i="4"/>
  <c r="F182" i="4"/>
  <c r="G182" i="4" s="1"/>
  <c r="C182" i="4"/>
  <c r="A182" i="4"/>
  <c r="F181" i="4"/>
  <c r="C181" i="4"/>
  <c r="A181" i="4"/>
  <c r="G179" i="4"/>
  <c r="G178" i="4"/>
  <c r="G177" i="4"/>
  <c r="G176" i="4"/>
  <c r="G175" i="4"/>
  <c r="G174" i="4"/>
  <c r="D174" i="4"/>
  <c r="I174" i="4" s="1"/>
  <c r="J174" i="4" s="1"/>
  <c r="G173" i="4"/>
  <c r="H168" i="4"/>
  <c r="I12" i="5" s="1"/>
  <c r="E168" i="4"/>
  <c r="F12" i="5" s="1"/>
  <c r="F167" i="4"/>
  <c r="F20" i="37" s="1"/>
  <c r="C167" i="4"/>
  <c r="A167" i="4"/>
  <c r="A20" i="37" s="1"/>
  <c r="F166" i="4"/>
  <c r="C166" i="4"/>
  <c r="G37" i="19" s="1"/>
  <c r="A166" i="4"/>
  <c r="A19" i="37" s="1"/>
  <c r="I165" i="4"/>
  <c r="I18" i="37" s="1"/>
  <c r="G165" i="4"/>
  <c r="G18" i="37" s="1"/>
  <c r="F165" i="4"/>
  <c r="F18" i="37" s="1"/>
  <c r="C165" i="4"/>
  <c r="A165" i="4"/>
  <c r="A18" i="37" s="1"/>
  <c r="I164" i="4"/>
  <c r="I17" i="37" s="1"/>
  <c r="G164" i="4"/>
  <c r="G17" i="37" s="1"/>
  <c r="F164" i="4"/>
  <c r="F17" i="37" s="1"/>
  <c r="C164" i="4"/>
  <c r="A164" i="4"/>
  <c r="A17" i="37" s="1"/>
  <c r="G163" i="4"/>
  <c r="G16" i="37" s="1"/>
  <c r="F163" i="4"/>
  <c r="F16" i="37" s="1"/>
  <c r="C163" i="4"/>
  <c r="G34" i="19" s="1"/>
  <c r="A163" i="4"/>
  <c r="A16" i="37" s="1"/>
  <c r="F162" i="4"/>
  <c r="C162" i="4"/>
  <c r="G33" i="19" s="1"/>
  <c r="A162" i="4"/>
  <c r="A15" i="37" s="1"/>
  <c r="F161" i="4"/>
  <c r="C161" i="4"/>
  <c r="G32" i="19" s="1"/>
  <c r="A14" i="37"/>
  <c r="G159" i="4"/>
  <c r="G12" i="37" s="1"/>
  <c r="G158" i="4"/>
  <c r="G157" i="4"/>
  <c r="G10" i="37" s="1"/>
  <c r="G156" i="4"/>
  <c r="G9" i="37" s="1"/>
  <c r="G155" i="4"/>
  <c r="G8" i="37" s="1"/>
  <c r="G154" i="4"/>
  <c r="G7" i="37" s="1"/>
  <c r="G153" i="4"/>
  <c r="G152" i="4"/>
  <c r="G5" i="37" s="1"/>
  <c r="B2" i="37"/>
  <c r="H147" i="4"/>
  <c r="I34" i="18" s="1"/>
  <c r="I7" i="18" s="1"/>
  <c r="E147" i="4"/>
  <c r="F34" i="18" s="1"/>
  <c r="F7" i="18" s="1"/>
  <c r="F146" i="4"/>
  <c r="C146" i="4"/>
  <c r="A146" i="4"/>
  <c r="A19" i="29" s="1"/>
  <c r="F145" i="4"/>
  <c r="F18" i="29" s="1"/>
  <c r="C145" i="4"/>
  <c r="E37" i="19" s="1"/>
  <c r="A145" i="4"/>
  <c r="A18" i="29" s="1"/>
  <c r="F144" i="4"/>
  <c r="F17" i="29" s="1"/>
  <c r="C144" i="4"/>
  <c r="E36" i="19" s="1"/>
  <c r="A144" i="4"/>
  <c r="A17" i="29" s="1"/>
  <c r="G143" i="4"/>
  <c r="G16" i="29" s="1"/>
  <c r="F143" i="4"/>
  <c r="F16" i="29" s="1"/>
  <c r="C143" i="4"/>
  <c r="E35" i="19" s="1"/>
  <c r="A143" i="4"/>
  <c r="A16" i="29" s="1"/>
  <c r="F142" i="4"/>
  <c r="F15" i="29" s="1"/>
  <c r="C142" i="4"/>
  <c r="E34" i="19" s="1"/>
  <c r="A142" i="4"/>
  <c r="A15" i="29" s="1"/>
  <c r="F141" i="4"/>
  <c r="F14" i="29" s="1"/>
  <c r="C141" i="4"/>
  <c r="E33" i="19" s="1"/>
  <c r="A141" i="4"/>
  <c r="A14" i="29" s="1"/>
  <c r="G139" i="4"/>
  <c r="G138" i="4"/>
  <c r="G137" i="4"/>
  <c r="G136" i="4"/>
  <c r="G135" i="4"/>
  <c r="G134" i="4"/>
  <c r="G8" i="29" s="1"/>
  <c r="G133" i="4"/>
  <c r="G7" i="29" s="1"/>
  <c r="G132" i="4"/>
  <c r="G131" i="4"/>
  <c r="G5" i="29" s="1"/>
  <c r="B2" i="29"/>
  <c r="H126" i="4"/>
  <c r="I15" i="5" s="1"/>
  <c r="E126" i="4"/>
  <c r="F15" i="5" s="1"/>
  <c r="F125" i="4"/>
  <c r="C125" i="4"/>
  <c r="A125" i="4"/>
  <c r="A19" i="28" s="1"/>
  <c r="F124" i="4"/>
  <c r="C124" i="4"/>
  <c r="A124" i="4"/>
  <c r="A18" i="28" s="1"/>
  <c r="F123" i="4"/>
  <c r="C123" i="4"/>
  <c r="C36" i="19" s="1"/>
  <c r="A123" i="4"/>
  <c r="A17" i="28" s="1"/>
  <c r="F122" i="4"/>
  <c r="C122" i="4"/>
  <c r="C35" i="19" s="1"/>
  <c r="A122" i="4"/>
  <c r="A16" i="28" s="1"/>
  <c r="G15" i="28"/>
  <c r="C121" i="4"/>
  <c r="C34" i="19" s="1"/>
  <c r="A121" i="4"/>
  <c r="A15" i="28" s="1"/>
  <c r="G14" i="28"/>
  <c r="G13" i="28"/>
  <c r="G12" i="28"/>
  <c r="G11" i="28"/>
  <c r="G10" i="28"/>
  <c r="G9" i="28"/>
  <c r="G8" i="28"/>
  <c r="G7" i="28"/>
  <c r="G6" i="28"/>
  <c r="G5" i="28"/>
  <c r="B2" i="28"/>
  <c r="E105" i="4"/>
  <c r="F104" i="4"/>
  <c r="F20" i="27" s="1"/>
  <c r="C104" i="4"/>
  <c r="C20" i="27" s="1"/>
  <c r="A104" i="4"/>
  <c r="A20" i="27" s="1"/>
  <c r="F103" i="4"/>
  <c r="F19" i="27" s="1"/>
  <c r="C103" i="4"/>
  <c r="C19" i="27" s="1"/>
  <c r="A103" i="4"/>
  <c r="A19" i="27" s="1"/>
  <c r="F102" i="4"/>
  <c r="F18" i="27" s="1"/>
  <c r="C102" i="4"/>
  <c r="C18" i="27" s="1"/>
  <c r="A102" i="4"/>
  <c r="A18" i="27" s="1"/>
  <c r="F101" i="4"/>
  <c r="F17" i="27" s="1"/>
  <c r="C101" i="4"/>
  <c r="C17" i="27" s="1"/>
  <c r="A101" i="4"/>
  <c r="A17" i="27" s="1"/>
  <c r="G99" i="4"/>
  <c r="G15" i="27" s="1"/>
  <c r="G98" i="4"/>
  <c r="G14" i="27" s="1"/>
  <c r="G97" i="4"/>
  <c r="G13" i="27" s="1"/>
  <c r="G96" i="4"/>
  <c r="G12" i="27" s="1"/>
  <c r="G95" i="4"/>
  <c r="G11" i="27" s="1"/>
  <c r="D95" i="4"/>
  <c r="D11" i="27" s="1"/>
  <c r="G94" i="4"/>
  <c r="G10" i="27" s="1"/>
  <c r="G93" i="4"/>
  <c r="G9" i="27" s="1"/>
  <c r="D93" i="4"/>
  <c r="D9" i="27" s="1"/>
  <c r="G92" i="4"/>
  <c r="G8" i="27" s="1"/>
  <c r="I91" i="4"/>
  <c r="I7" i="27" s="1"/>
  <c r="G91" i="4"/>
  <c r="G7" i="27" s="1"/>
  <c r="D91" i="4"/>
  <c r="D7" i="27" s="1"/>
  <c r="G90" i="4"/>
  <c r="G6" i="27" s="1"/>
  <c r="G89" i="4"/>
  <c r="G5" i="27" s="1"/>
  <c r="B2" i="27"/>
  <c r="H84" i="4"/>
  <c r="I8" i="5" s="1"/>
  <c r="E84" i="4"/>
  <c r="F8" i="5" s="1"/>
  <c r="G83" i="4"/>
  <c r="G20" i="26" s="1"/>
  <c r="M19" i="26"/>
  <c r="L19" i="26"/>
  <c r="K19" i="26"/>
  <c r="I82" i="4"/>
  <c r="I19" i="26" s="1"/>
  <c r="G82" i="4"/>
  <c r="G19" i="26" s="1"/>
  <c r="F19" i="26"/>
  <c r="A19" i="26"/>
  <c r="G81" i="4"/>
  <c r="G18" i="26" s="1"/>
  <c r="F18" i="26"/>
  <c r="A18" i="26"/>
  <c r="F17" i="26"/>
  <c r="A17" i="26"/>
  <c r="G79" i="4"/>
  <c r="G16" i="26" s="1"/>
  <c r="G78" i="4"/>
  <c r="G15" i="26" s="1"/>
  <c r="G77" i="4"/>
  <c r="G14" i="26" s="1"/>
  <c r="G76" i="4"/>
  <c r="G13" i="26" s="1"/>
  <c r="I75" i="4"/>
  <c r="I12" i="26" s="1"/>
  <c r="G75" i="4"/>
  <c r="G12" i="26" s="1"/>
  <c r="D75" i="4"/>
  <c r="D12" i="26" s="1"/>
  <c r="G74" i="4"/>
  <c r="G11" i="26" s="1"/>
  <c r="G73" i="4"/>
  <c r="G10" i="26" s="1"/>
  <c r="G72" i="4"/>
  <c r="G9" i="26" s="1"/>
  <c r="I71" i="4"/>
  <c r="I8" i="26" s="1"/>
  <c r="G71" i="4"/>
  <c r="G8" i="26" s="1"/>
  <c r="D71" i="4"/>
  <c r="D8" i="26" s="1"/>
  <c r="G70" i="4"/>
  <c r="G7" i="26" s="1"/>
  <c r="I69" i="4"/>
  <c r="I6" i="26" s="1"/>
  <c r="G69" i="4"/>
  <c r="G6" i="26" s="1"/>
  <c r="D69" i="4"/>
  <c r="D6" i="26" s="1"/>
  <c r="G68" i="4"/>
  <c r="G5" i="26" s="1"/>
  <c r="A2" i="26"/>
  <c r="H63" i="4"/>
  <c r="E63" i="4"/>
  <c r="M62" i="4"/>
  <c r="M20" i="25" s="1"/>
  <c r="L62" i="4"/>
  <c r="L20" i="25" s="1"/>
  <c r="K62" i="4"/>
  <c r="K20" i="25" s="1"/>
  <c r="I62" i="4"/>
  <c r="I20" i="25" s="1"/>
  <c r="G62" i="4"/>
  <c r="G20" i="25" s="1"/>
  <c r="D20" i="25"/>
  <c r="G61" i="4"/>
  <c r="G19" i="25" s="1"/>
  <c r="G60" i="4"/>
  <c r="G18" i="25" s="1"/>
  <c r="G59" i="4"/>
  <c r="G17" i="25" s="1"/>
  <c r="G58" i="4"/>
  <c r="G16" i="25" s="1"/>
  <c r="G57" i="4"/>
  <c r="G56" i="4"/>
  <c r="G14" i="25" s="1"/>
  <c r="M55" i="4"/>
  <c r="M13" i="25" s="1"/>
  <c r="L55" i="4"/>
  <c r="L13" i="25" s="1"/>
  <c r="K55" i="4"/>
  <c r="K13" i="25" s="1"/>
  <c r="I55" i="4"/>
  <c r="I13" i="25" s="1"/>
  <c r="G55" i="4"/>
  <c r="G13" i="25" s="1"/>
  <c r="D55" i="4"/>
  <c r="D13" i="25" s="1"/>
  <c r="M54" i="4"/>
  <c r="M12" i="25" s="1"/>
  <c r="L54" i="4"/>
  <c r="L12" i="25" s="1"/>
  <c r="K54" i="4"/>
  <c r="K12" i="25" s="1"/>
  <c r="I54" i="4"/>
  <c r="I12" i="25" s="1"/>
  <c r="G54" i="4"/>
  <c r="G12" i="25" s="1"/>
  <c r="D54" i="4"/>
  <c r="D12" i="25" s="1"/>
  <c r="G53" i="4"/>
  <c r="G11" i="25" s="1"/>
  <c r="G52" i="4"/>
  <c r="G10" i="25" s="1"/>
  <c r="G51" i="4"/>
  <c r="G9" i="25" s="1"/>
  <c r="G50" i="4"/>
  <c r="G8" i="25" s="1"/>
  <c r="G49" i="4"/>
  <c r="G7" i="25" s="1"/>
  <c r="G48" i="4"/>
  <c r="G6" i="25" s="1"/>
  <c r="G47" i="4"/>
  <c r="G5" i="25" s="1"/>
  <c r="A2" i="25"/>
  <c r="I20" i="5"/>
  <c r="F20" i="5"/>
  <c r="I41" i="4"/>
  <c r="I20" i="23" s="1"/>
  <c r="G41" i="4"/>
  <c r="G20" i="23" s="1"/>
  <c r="D20" i="23"/>
  <c r="G40" i="4"/>
  <c r="G39" i="4"/>
  <c r="G18" i="23" s="1"/>
  <c r="G38" i="4"/>
  <c r="G37" i="4"/>
  <c r="G16" i="23" s="1"/>
  <c r="G36" i="4"/>
  <c r="G15" i="23" s="1"/>
  <c r="G35" i="4"/>
  <c r="G14" i="23" s="1"/>
  <c r="G34" i="4"/>
  <c r="G33" i="4"/>
  <c r="G32" i="4"/>
  <c r="G31" i="4"/>
  <c r="G10" i="23" s="1"/>
  <c r="G30" i="4"/>
  <c r="G29" i="4"/>
  <c r="G8" i="23" s="1"/>
  <c r="G28" i="4"/>
  <c r="M27" i="4"/>
  <c r="L27" i="4"/>
  <c r="K27" i="4"/>
  <c r="I27" i="4"/>
  <c r="I6" i="23" s="1"/>
  <c r="G27" i="4"/>
  <c r="G6" i="23" s="1"/>
  <c r="D27" i="4"/>
  <c r="D6" i="23" s="1"/>
  <c r="G26" i="4"/>
  <c r="G5" i="23" s="1"/>
  <c r="D26" i="4"/>
  <c r="I26" i="4" s="1"/>
  <c r="I5" i="23" s="1"/>
  <c r="B2" i="23"/>
  <c r="H21" i="4"/>
  <c r="I7" i="5" s="1"/>
  <c r="F21" i="4"/>
  <c r="G7" i="5" s="1"/>
  <c r="E21" i="4"/>
  <c r="F7" i="5" s="1"/>
  <c r="C21" i="4"/>
  <c r="D7" i="5" s="1"/>
  <c r="G20" i="4"/>
  <c r="G19" i="24" s="1"/>
  <c r="G19" i="4"/>
  <c r="G18" i="4"/>
  <c r="G17" i="4"/>
  <c r="G16" i="4"/>
  <c r="G15" i="4"/>
  <c r="G14" i="4"/>
  <c r="G13" i="4"/>
  <c r="G12" i="4"/>
  <c r="G11" i="24" s="1"/>
  <c r="G11" i="4"/>
  <c r="G10" i="24" s="1"/>
  <c r="G10" i="4"/>
  <c r="G9" i="4"/>
  <c r="G7" i="24" s="1"/>
  <c r="G8" i="4"/>
  <c r="G7" i="4"/>
  <c r="G5" i="24" s="1"/>
  <c r="G6" i="4"/>
  <c r="G4" i="24" s="1"/>
  <c r="G5" i="4"/>
  <c r="E66" i="3"/>
  <c r="B18" i="17" s="1"/>
  <c r="B66" i="3"/>
  <c r="B18" i="16" s="1"/>
  <c r="E65" i="3"/>
  <c r="B17" i="17" s="1"/>
  <c r="B65" i="3"/>
  <c r="B17" i="16" s="1"/>
  <c r="E64" i="3"/>
  <c r="B16" i="17" s="1"/>
  <c r="E63" i="3"/>
  <c r="B15" i="17" s="1"/>
  <c r="B63" i="3"/>
  <c r="B15" i="16" s="1"/>
  <c r="E62" i="3"/>
  <c r="B14" i="17" s="1"/>
  <c r="B62" i="3"/>
  <c r="B14" i="16" s="1"/>
  <c r="E60" i="3"/>
  <c r="B12" i="17" s="1"/>
  <c r="B60" i="3"/>
  <c r="B12" i="16" s="1"/>
  <c r="E59" i="3"/>
  <c r="B11" i="17" s="1"/>
  <c r="B59" i="3"/>
  <c r="B11" i="16" s="1"/>
  <c r="E57" i="3"/>
  <c r="B9" i="17" s="1"/>
  <c r="B57" i="3"/>
  <c r="B9" i="16" s="1"/>
  <c r="E56" i="3"/>
  <c r="B8" i="17" s="1"/>
  <c r="B56" i="3"/>
  <c r="B8" i="16" s="1"/>
  <c r="K43" i="3"/>
  <c r="B19" i="15" s="1"/>
  <c r="K42" i="3"/>
  <c r="B18" i="15" s="1"/>
  <c r="H42" i="3"/>
  <c r="B19" i="14" s="1"/>
  <c r="H41" i="3"/>
  <c r="B18" i="14" s="1"/>
  <c r="K40" i="3"/>
  <c r="B16" i="15" s="1"/>
  <c r="E40" i="3"/>
  <c r="B17" i="13" s="1"/>
  <c r="B40" i="3"/>
  <c r="B16" i="12" s="1"/>
  <c r="K39" i="3"/>
  <c r="B15" i="15" s="1"/>
  <c r="H39" i="3"/>
  <c r="B16" i="14" s="1"/>
  <c r="B39" i="3"/>
  <c r="B15" i="12" s="1"/>
  <c r="H38" i="3"/>
  <c r="B15" i="14" s="1"/>
  <c r="E38" i="3"/>
  <c r="B15" i="13" s="1"/>
  <c r="K37" i="3"/>
  <c r="B13" i="15" s="1"/>
  <c r="E37" i="3"/>
  <c r="B14" i="13" s="1"/>
  <c r="B37" i="3"/>
  <c r="B13" i="12" s="1"/>
  <c r="K36" i="3"/>
  <c r="B12" i="15" s="1"/>
  <c r="H36" i="3"/>
  <c r="B13" i="14" s="1"/>
  <c r="B36" i="3"/>
  <c r="B12" i="12" s="1"/>
  <c r="H35" i="3"/>
  <c r="B12" i="14" s="1"/>
  <c r="B35" i="3"/>
  <c r="B11" i="12" s="1"/>
  <c r="K34" i="3"/>
  <c r="B10" i="15" s="1"/>
  <c r="H34" i="3"/>
  <c r="B11" i="14" s="1"/>
  <c r="E34" i="3"/>
  <c r="B11" i="13" s="1"/>
  <c r="K33" i="3"/>
  <c r="B9" i="15" s="1"/>
  <c r="H33" i="3"/>
  <c r="B10" i="14" s="1"/>
  <c r="B33" i="3"/>
  <c r="B9" i="12" s="1"/>
  <c r="E32" i="3"/>
  <c r="B9" i="13" s="1"/>
  <c r="K31" i="3"/>
  <c r="B7" i="15" s="1"/>
  <c r="E29" i="3"/>
  <c r="B6" i="13" s="1"/>
  <c r="H4" i="3"/>
  <c r="E4" i="3"/>
  <c r="E19" i="11" l="1"/>
  <c r="L106" i="18"/>
  <c r="L10" i="11"/>
  <c r="J6" i="11"/>
  <c r="L14" i="11"/>
  <c r="N80" i="18"/>
  <c r="M13" i="9"/>
  <c r="M80" i="18"/>
  <c r="K87" i="18"/>
  <c r="L356" i="8"/>
  <c r="L62" i="43" s="1"/>
  <c r="L6" i="9"/>
  <c r="K40" i="39"/>
  <c r="N79" i="18"/>
  <c r="M10" i="9"/>
  <c r="K15" i="9"/>
  <c r="L10" i="9"/>
  <c r="K44" i="34"/>
  <c r="K356" i="8"/>
  <c r="K62" i="43" s="1"/>
  <c r="M356" i="8"/>
  <c r="M62" i="43" s="1"/>
  <c r="N86" i="18"/>
  <c r="L44" i="34"/>
  <c r="M40" i="39"/>
  <c r="J281" i="8"/>
  <c r="I294" i="8"/>
  <c r="M86" i="18"/>
  <c r="L40" i="39"/>
  <c r="L78" i="18"/>
  <c r="M105" i="8"/>
  <c r="N75" i="18" s="1"/>
  <c r="M14" i="9"/>
  <c r="L14" i="9"/>
  <c r="K59" i="34"/>
  <c r="O5" i="9"/>
  <c r="N78" i="18"/>
  <c r="M78" i="18"/>
  <c r="M8" i="9"/>
  <c r="N14" i="9"/>
  <c r="D356" i="8"/>
  <c r="D62" i="43" s="1"/>
  <c r="L79" i="18"/>
  <c r="J40" i="43"/>
  <c r="K355" i="6"/>
  <c r="K40" i="43" s="1"/>
  <c r="M355" i="6"/>
  <c r="M40" i="43" s="1"/>
  <c r="L355" i="6"/>
  <c r="L40" i="43" s="1"/>
  <c r="M320" i="6"/>
  <c r="K320" i="6"/>
  <c r="L47" i="27"/>
  <c r="L105" i="8"/>
  <c r="K47" i="27"/>
  <c r="K105" i="8"/>
  <c r="L294" i="6"/>
  <c r="M61" i="18" s="1"/>
  <c r="K16" i="7"/>
  <c r="M168" i="6"/>
  <c r="N56" i="18" s="1"/>
  <c r="L168" i="6"/>
  <c r="M5" i="7" s="1"/>
  <c r="O56" i="18"/>
  <c r="O5" i="7"/>
  <c r="E56" i="18"/>
  <c r="I168" i="6"/>
  <c r="J5" i="7" s="1"/>
  <c r="I21" i="6"/>
  <c r="J4" i="7" s="1"/>
  <c r="J336" i="6"/>
  <c r="K13" i="7" s="1"/>
  <c r="M326" i="6"/>
  <c r="L326" i="6"/>
  <c r="K326" i="6"/>
  <c r="K119" i="6"/>
  <c r="H53" i="18"/>
  <c r="H14" i="7"/>
  <c r="L119" i="6"/>
  <c r="M119" i="6"/>
  <c r="N273" i="6"/>
  <c r="H9" i="7"/>
  <c r="J64" i="18"/>
  <c r="J9" i="7"/>
  <c r="K64" i="18"/>
  <c r="K9" i="7"/>
  <c r="E64" i="18"/>
  <c r="E9" i="7"/>
  <c r="J273" i="4"/>
  <c r="K257" i="4"/>
  <c r="K273" i="4" s="1"/>
  <c r="L257" i="4"/>
  <c r="L273" i="4" s="1"/>
  <c r="M257" i="4"/>
  <c r="M273" i="4" s="1"/>
  <c r="N105" i="6"/>
  <c r="O17" i="7" s="1"/>
  <c r="H17" i="7"/>
  <c r="N84" i="6"/>
  <c r="H12" i="7"/>
  <c r="E50" i="18"/>
  <c r="E12" i="7"/>
  <c r="E54" i="18"/>
  <c r="E8" i="7"/>
  <c r="N189" i="6"/>
  <c r="H10" i="7"/>
  <c r="E55" i="18"/>
  <c r="E16" i="7"/>
  <c r="J55" i="18"/>
  <c r="J16" i="7"/>
  <c r="J164" i="4"/>
  <c r="J71" i="4"/>
  <c r="K59" i="18"/>
  <c r="K15" i="7"/>
  <c r="E59" i="18"/>
  <c r="E15" i="7"/>
  <c r="J59" i="18"/>
  <c r="J15" i="7"/>
  <c r="J165" i="4"/>
  <c r="E21" i="27"/>
  <c r="F10" i="5"/>
  <c r="J91" i="4"/>
  <c r="D7" i="39"/>
  <c r="J65" i="18"/>
  <c r="N96" i="18"/>
  <c r="N87" i="18"/>
  <c r="L324" i="4"/>
  <c r="I17" i="33"/>
  <c r="K61" i="18"/>
  <c r="K11" i="7"/>
  <c r="J61" i="18"/>
  <c r="J11" i="7"/>
  <c r="E61" i="18"/>
  <c r="E11" i="7"/>
  <c r="K294" i="6"/>
  <c r="L11" i="7" s="1"/>
  <c r="K56" i="18"/>
  <c r="K5" i="7"/>
  <c r="E53" i="18"/>
  <c r="E14" i="7"/>
  <c r="J53" i="18"/>
  <c r="J14" i="7"/>
  <c r="K53" i="18"/>
  <c r="K14" i="7"/>
  <c r="L15" i="11"/>
  <c r="K57" i="18"/>
  <c r="K10" i="7"/>
  <c r="E57" i="18"/>
  <c r="E10" i="7"/>
  <c r="J57" i="18"/>
  <c r="J10" i="7"/>
  <c r="L56" i="18"/>
  <c r="L5" i="7"/>
  <c r="M11" i="7"/>
  <c r="N61" i="18"/>
  <c r="N11" i="7"/>
  <c r="K273" i="6"/>
  <c r="D45" i="38"/>
  <c r="N231" i="6"/>
  <c r="O58" i="18" s="1"/>
  <c r="E62" i="18"/>
  <c r="H20" i="43"/>
  <c r="I42" i="18"/>
  <c r="I20" i="18" s="1"/>
  <c r="J345" i="4"/>
  <c r="J9" i="43" s="1"/>
  <c r="I9" i="43"/>
  <c r="J341" i="4"/>
  <c r="J5" i="43" s="1"/>
  <c r="I5" i="43"/>
  <c r="J342" i="4"/>
  <c r="J6" i="43" s="1"/>
  <c r="I6" i="43"/>
  <c r="F42" i="18"/>
  <c r="F20" i="18" s="1"/>
  <c r="E20" i="43"/>
  <c r="J354" i="4"/>
  <c r="J18" i="43" s="1"/>
  <c r="I18" i="43"/>
  <c r="J352" i="4"/>
  <c r="J16" i="43" s="1"/>
  <c r="I16" i="43"/>
  <c r="F18" i="28"/>
  <c r="G124" i="4"/>
  <c r="G18" i="28" s="1"/>
  <c r="J75" i="4"/>
  <c r="M75" i="4" s="1"/>
  <c r="M12" i="26" s="1"/>
  <c r="J26" i="4"/>
  <c r="J42" i="4" s="1"/>
  <c r="D5" i="23"/>
  <c r="D42" i="4"/>
  <c r="E57" i="19"/>
  <c r="K6" i="23"/>
  <c r="L6" i="23"/>
  <c r="M6" i="23"/>
  <c r="B78" i="34"/>
  <c r="F48" i="22"/>
  <c r="B18" i="7"/>
  <c r="B341" i="10"/>
  <c r="B341" i="4"/>
  <c r="B341" i="8"/>
  <c r="B341" i="6"/>
  <c r="B16" i="7"/>
  <c r="B346" i="8"/>
  <c r="B346" i="10"/>
  <c r="B346" i="6"/>
  <c r="B346" i="4"/>
  <c r="E35" i="3"/>
  <c r="B12" i="13" s="1"/>
  <c r="B8" i="7"/>
  <c r="B349" i="6"/>
  <c r="B349" i="8"/>
  <c r="B349" i="10"/>
  <c r="B349" i="4"/>
  <c r="B9" i="7"/>
  <c r="B352" i="8"/>
  <c r="B352" i="6"/>
  <c r="B352" i="10"/>
  <c r="B352" i="4"/>
  <c r="E41" i="3"/>
  <c r="B18" i="13" s="1"/>
  <c r="B13" i="7"/>
  <c r="B355" i="10"/>
  <c r="B355" i="8"/>
  <c r="B355" i="6"/>
  <c r="B355" i="4"/>
  <c r="B30" i="39"/>
  <c r="B63" i="20"/>
  <c r="B81" i="31"/>
  <c r="H34" i="22"/>
  <c r="C55" i="18"/>
  <c r="C16" i="7"/>
  <c r="C64" i="18"/>
  <c r="C9" i="7"/>
  <c r="D64" i="19"/>
  <c r="B8" i="43"/>
  <c r="B35" i="35"/>
  <c r="H47" i="20"/>
  <c r="B71" i="39"/>
  <c r="B63" i="22"/>
  <c r="B79" i="32"/>
  <c r="B50" i="22"/>
  <c r="B57" i="34"/>
  <c r="F48" i="21"/>
  <c r="B4" i="7"/>
  <c r="B340" i="6"/>
  <c r="B340" i="10"/>
  <c r="B340" i="8"/>
  <c r="B340" i="4"/>
  <c r="B7" i="10"/>
  <c r="B6" i="22" s="1"/>
  <c r="B284" i="8"/>
  <c r="H46" i="21" s="1"/>
  <c r="B324" i="6"/>
  <c r="B6" i="20"/>
  <c r="H3" i="19"/>
  <c r="B264" i="10"/>
  <c r="B47" i="10"/>
  <c r="F4" i="22" s="1"/>
  <c r="D384" i="8"/>
  <c r="B204" i="6"/>
  <c r="B204" i="10"/>
  <c r="B67" i="10"/>
  <c r="H3" i="22" s="1"/>
  <c r="B204" i="8"/>
  <c r="J32" i="21" s="1"/>
  <c r="B264" i="6"/>
  <c r="F47" i="20" s="1"/>
  <c r="B184" i="6"/>
  <c r="H33" i="20" s="1"/>
  <c r="B67" i="6"/>
  <c r="B324" i="10"/>
  <c r="B164" i="8"/>
  <c r="F34" i="21" s="1"/>
  <c r="B104" i="8"/>
  <c r="B27" i="8"/>
  <c r="D5" i="21" s="1"/>
  <c r="B284" i="6"/>
  <c r="B47" i="6"/>
  <c r="F4" i="20" s="1"/>
  <c r="B264" i="8"/>
  <c r="B244" i="8"/>
  <c r="D48" i="21" s="1"/>
  <c r="B224" i="8"/>
  <c r="B144" i="8"/>
  <c r="D35" i="21" s="1"/>
  <c r="B124" i="8"/>
  <c r="D384" i="6"/>
  <c r="B164" i="6"/>
  <c r="F34" i="20" s="1"/>
  <c r="B104" i="10"/>
  <c r="B27" i="10"/>
  <c r="D5" i="22" s="1"/>
  <c r="B304" i="6"/>
  <c r="J45" i="20" s="1"/>
  <c r="B304" i="8"/>
  <c r="B124" i="6"/>
  <c r="B27" i="6"/>
  <c r="D5" i="20" s="1"/>
  <c r="B7" i="6"/>
  <c r="B124" i="10"/>
  <c r="D384" i="10"/>
  <c r="B224" i="10"/>
  <c r="B184" i="10"/>
  <c r="B164" i="10"/>
  <c r="B184" i="8"/>
  <c r="H33" i="21" s="1"/>
  <c r="B47" i="8"/>
  <c r="F4" i="21" s="1"/>
  <c r="B224" i="6"/>
  <c r="B49" i="20" s="1"/>
  <c r="B304" i="10"/>
  <c r="J45" i="22" s="1"/>
  <c r="B284" i="10"/>
  <c r="B244" i="10"/>
  <c r="B67" i="8"/>
  <c r="H3" i="21" s="1"/>
  <c r="B244" i="6"/>
  <c r="B144" i="10"/>
  <c r="D35" i="22" s="1"/>
  <c r="B144" i="6"/>
  <c r="D35" i="20" s="1"/>
  <c r="B104" i="6"/>
  <c r="B324" i="8"/>
  <c r="B7" i="8"/>
  <c r="B6" i="21" s="1"/>
  <c r="B206" i="10"/>
  <c r="B206" i="8"/>
  <c r="F382" i="6"/>
  <c r="B326" i="6"/>
  <c r="B9" i="6"/>
  <c r="B326" i="10"/>
  <c r="B166" i="8"/>
  <c r="B49" i="8"/>
  <c r="F6" i="21" s="1"/>
  <c r="B9" i="8"/>
  <c r="B8" i="21" s="1"/>
  <c r="B146" i="6"/>
  <c r="B9" i="10"/>
  <c r="B8" i="22" s="1"/>
  <c r="B266" i="8"/>
  <c r="B109" i="6"/>
  <c r="B8" i="20"/>
  <c r="B246" i="8"/>
  <c r="D50" i="21" s="1"/>
  <c r="B226" i="8"/>
  <c r="B146" i="8"/>
  <c r="D37" i="21" s="1"/>
  <c r="B286" i="6"/>
  <c r="B266" i="6"/>
  <c r="F49" i="20" s="1"/>
  <c r="F382" i="10"/>
  <c r="B69" i="8"/>
  <c r="H5" i="21" s="1"/>
  <c r="B49" i="10"/>
  <c r="F6" i="22" s="1"/>
  <c r="B306" i="8"/>
  <c r="B29" i="8"/>
  <c r="D7" i="21" s="1"/>
  <c r="B186" i="6"/>
  <c r="B166" i="6"/>
  <c r="B49" i="6"/>
  <c r="F6" i="20" s="1"/>
  <c r="B226" i="10"/>
  <c r="B186" i="10"/>
  <c r="B166" i="10"/>
  <c r="B186" i="8"/>
  <c r="B109" i="8"/>
  <c r="B21" i="21" s="1"/>
  <c r="B306" i="6"/>
  <c r="J47" i="20" s="1"/>
  <c r="B226" i="6"/>
  <c r="B51" i="20" s="1"/>
  <c r="B306" i="10"/>
  <c r="J47" i="22" s="1"/>
  <c r="B286" i="10"/>
  <c r="B246" i="10"/>
  <c r="B69" i="10"/>
  <c r="H5" i="22" s="1"/>
  <c r="B29" i="10"/>
  <c r="D7" i="22" s="1"/>
  <c r="F382" i="8"/>
  <c r="B146" i="10"/>
  <c r="D37" i="22" s="1"/>
  <c r="B326" i="8"/>
  <c r="B89" i="8"/>
  <c r="B29" i="6"/>
  <c r="D7" i="20" s="1"/>
  <c r="B109" i="10"/>
  <c r="B21" i="22" s="1"/>
  <c r="B89" i="10"/>
  <c r="B286" i="8"/>
  <c r="H48" i="21" s="1"/>
  <c r="B246" i="6"/>
  <c r="B22" i="19"/>
  <c r="B69" i="6"/>
  <c r="H5" i="20" s="1"/>
  <c r="B89" i="6"/>
  <c r="B206" i="6"/>
  <c r="B266" i="10"/>
  <c r="B329" i="8"/>
  <c r="B289" i="8"/>
  <c r="H51" i="21" s="1"/>
  <c r="B72" i="8"/>
  <c r="H8" i="21" s="1"/>
  <c r="B269" i="6"/>
  <c r="B132" i="6"/>
  <c r="D23" i="20" s="1"/>
  <c r="B269" i="10"/>
  <c r="B132" i="10"/>
  <c r="D23" i="22" s="1"/>
  <c r="B52" i="10"/>
  <c r="F9" i="22" s="1"/>
  <c r="B32" i="8"/>
  <c r="D10" i="21" s="1"/>
  <c r="B209" i="10"/>
  <c r="J37" i="22" s="1"/>
  <c r="B209" i="8"/>
  <c r="H381" i="6"/>
  <c r="B289" i="6"/>
  <c r="B12" i="6"/>
  <c r="B329" i="10"/>
  <c r="B209" i="6"/>
  <c r="B172" i="6"/>
  <c r="B72" i="10"/>
  <c r="H8" i="22" s="1"/>
  <c r="B32" i="10"/>
  <c r="D10" i="22" s="1"/>
  <c r="B269" i="8"/>
  <c r="B152" i="8"/>
  <c r="F22" i="21" s="1"/>
  <c r="B249" i="6"/>
  <c r="B152" i="6"/>
  <c r="F22" i="20" s="1"/>
  <c r="B112" i="6"/>
  <c r="B24" i="20" s="1"/>
  <c r="B11" i="20"/>
  <c r="B172" i="10"/>
  <c r="H21" i="22" s="1"/>
  <c r="B249" i="8"/>
  <c r="B229" i="8"/>
  <c r="B92" i="8"/>
  <c r="B32" i="6"/>
  <c r="D10" i="20" s="1"/>
  <c r="H381" i="10"/>
  <c r="B52" i="6"/>
  <c r="F9" i="20" s="1"/>
  <c r="H22" i="19"/>
  <c r="B309" i="8"/>
  <c r="B172" i="8"/>
  <c r="H21" i="21" s="1"/>
  <c r="B132" i="8"/>
  <c r="D23" i="21" s="1"/>
  <c r="B112" i="8"/>
  <c r="B24" i="21" s="1"/>
  <c r="B92" i="10"/>
  <c r="B329" i="6"/>
  <c r="B229" i="10"/>
  <c r="B52" i="8"/>
  <c r="F9" i="21" s="1"/>
  <c r="B12" i="8"/>
  <c r="B11" i="21" s="1"/>
  <c r="B309" i="6"/>
  <c r="J50" i="20" s="1"/>
  <c r="B229" i="6"/>
  <c r="B112" i="10"/>
  <c r="B24" i="22" s="1"/>
  <c r="B249" i="10"/>
  <c r="B289" i="10"/>
  <c r="B152" i="10"/>
  <c r="F22" i="22" s="1"/>
  <c r="B309" i="10"/>
  <c r="J50" i="22" s="1"/>
  <c r="B12" i="10"/>
  <c r="B11" i="22" s="1"/>
  <c r="B72" i="6"/>
  <c r="H8" i="20" s="1"/>
  <c r="H381" i="8"/>
  <c r="B92" i="6"/>
  <c r="J6" i="1"/>
  <c r="B235" i="8"/>
  <c r="D39" i="21" s="1"/>
  <c r="B312" i="6"/>
  <c r="J53" i="20" s="1"/>
  <c r="B135" i="6"/>
  <c r="D26" i="20" s="1"/>
  <c r="B312" i="10"/>
  <c r="B292" i="10"/>
  <c r="B195" i="10"/>
  <c r="J23" i="22" s="1"/>
  <c r="B75" i="10"/>
  <c r="H11" i="22" s="1"/>
  <c r="B35" i="10"/>
  <c r="D13" i="22" s="1"/>
  <c r="B195" i="8"/>
  <c r="J23" i="21" s="1"/>
  <c r="B155" i="8"/>
  <c r="F25" i="21" s="1"/>
  <c r="B155" i="6"/>
  <c r="F25" i="20" s="1"/>
  <c r="H383" i="8"/>
  <c r="B332" i="8"/>
  <c r="B95" i="8"/>
  <c r="B332" i="6"/>
  <c r="B195" i="6"/>
  <c r="B35" i="6"/>
  <c r="D13" i="20" s="1"/>
  <c r="B15" i="6"/>
  <c r="B292" i="8"/>
  <c r="D41" i="19"/>
  <c r="B272" i="10"/>
  <c r="B215" i="8"/>
  <c r="B40" i="21" s="1"/>
  <c r="B135" i="8"/>
  <c r="D26" i="21" s="1"/>
  <c r="B115" i="8"/>
  <c r="B27" i="21" s="1"/>
  <c r="B115" i="6"/>
  <c r="B27" i="20" s="1"/>
  <c r="B235" i="10"/>
  <c r="D39" i="22" s="1"/>
  <c r="B95" i="10"/>
  <c r="B235" i="6"/>
  <c r="B332" i="10"/>
  <c r="B215" i="10"/>
  <c r="B40" i="22" s="1"/>
  <c r="B55" i="8"/>
  <c r="F12" i="21" s="1"/>
  <c r="B15" i="8"/>
  <c r="B14" i="21" s="1"/>
  <c r="H383" i="6"/>
  <c r="B175" i="6"/>
  <c r="H24" i="20" s="1"/>
  <c r="B155" i="10"/>
  <c r="F25" i="22" s="1"/>
  <c r="B115" i="10"/>
  <c r="B27" i="22" s="1"/>
  <c r="B15" i="10"/>
  <c r="B14" i="22" s="1"/>
  <c r="B272" i="8"/>
  <c r="B272" i="6"/>
  <c r="B14" i="20"/>
  <c r="B175" i="10"/>
  <c r="H24" i="22" s="1"/>
  <c r="B175" i="8"/>
  <c r="H24" i="21" s="1"/>
  <c r="B292" i="6"/>
  <c r="B215" i="6"/>
  <c r="B40" i="20" s="1"/>
  <c r="B75" i="8"/>
  <c r="H11" i="21" s="1"/>
  <c r="B75" i="6"/>
  <c r="H11" i="20" s="1"/>
  <c r="B312" i="8"/>
  <c r="B55" i="10"/>
  <c r="F12" i="22" s="1"/>
  <c r="H383" i="10"/>
  <c r="B135" i="10"/>
  <c r="D26" i="22" s="1"/>
  <c r="B55" i="6"/>
  <c r="F12" i="20" s="1"/>
  <c r="B35" i="8"/>
  <c r="D13" i="21" s="1"/>
  <c r="B95" i="6"/>
  <c r="B58" i="4"/>
  <c r="B17" i="20"/>
  <c r="B298" i="8"/>
  <c r="J39" i="21" s="1"/>
  <c r="B98" i="8"/>
  <c r="B38" i="6"/>
  <c r="D16" i="20" s="1"/>
  <c r="B298" i="10"/>
  <c r="J39" i="22" s="1"/>
  <c r="B258" i="8"/>
  <c r="F41" i="21" s="1"/>
  <c r="J41" i="19"/>
  <c r="B238" i="8"/>
  <c r="D42" i="21" s="1"/>
  <c r="B218" i="8"/>
  <c r="B43" i="21" s="1"/>
  <c r="B138" i="8"/>
  <c r="D29" i="21" s="1"/>
  <c r="B118" i="8"/>
  <c r="J384" i="6"/>
  <c r="B138" i="6"/>
  <c r="D29" i="20" s="1"/>
  <c r="B98" i="10"/>
  <c r="B278" i="6"/>
  <c r="H40" i="20" s="1"/>
  <c r="B78" i="6"/>
  <c r="H14" i="20" s="1"/>
  <c r="B58" i="8"/>
  <c r="F15" i="21" s="1"/>
  <c r="B18" i="8"/>
  <c r="B17" i="21" s="1"/>
  <c r="B158" i="10"/>
  <c r="F28" i="22" s="1"/>
  <c r="B118" i="10"/>
  <c r="B30" i="22" s="1"/>
  <c r="B18" i="10"/>
  <c r="B17" i="22" s="1"/>
  <c r="B258" i="6"/>
  <c r="F41" i="20" s="1"/>
  <c r="B198" i="6"/>
  <c r="J384" i="10"/>
  <c r="B218" i="10"/>
  <c r="B43" i="22" s="1"/>
  <c r="B178" i="10"/>
  <c r="H27" i="22" s="1"/>
  <c r="B335" i="8"/>
  <c r="B178" i="8"/>
  <c r="H27" i="21" s="1"/>
  <c r="B218" i="6"/>
  <c r="B43" i="20" s="1"/>
  <c r="B278" i="10"/>
  <c r="H40" i="22" s="1"/>
  <c r="B238" i="10"/>
  <c r="D42" i="22" s="1"/>
  <c r="B78" i="8"/>
  <c r="H14" i="21" s="1"/>
  <c r="B138" i="10"/>
  <c r="D29" i="22" s="1"/>
  <c r="B58" i="10"/>
  <c r="F15" i="22" s="1"/>
  <c r="B38" i="8"/>
  <c r="D16" i="21" s="1"/>
  <c r="B298" i="6"/>
  <c r="B178" i="6"/>
  <c r="H27" i="20" s="1"/>
  <c r="B278" i="8"/>
  <c r="H40" i="21" s="1"/>
  <c r="B335" i="10"/>
  <c r="B258" i="10"/>
  <c r="F41" i="22" s="1"/>
  <c r="J384" i="8"/>
  <c r="B335" i="6"/>
  <c r="B73" i="20" s="1"/>
  <c r="B238" i="6"/>
  <c r="B38" i="10"/>
  <c r="D16" i="22" s="1"/>
  <c r="B158" i="8"/>
  <c r="F28" i="21" s="1"/>
  <c r="B78" i="10"/>
  <c r="H14" i="22" s="1"/>
  <c r="B198" i="8"/>
  <c r="J26" i="21" s="1"/>
  <c r="B18" i="6"/>
  <c r="B158" i="6"/>
  <c r="F28" i="20" s="1"/>
  <c r="B118" i="6"/>
  <c r="B30" i="20" s="1"/>
  <c r="B58" i="6"/>
  <c r="F15" i="20" s="1"/>
  <c r="B198" i="10"/>
  <c r="J26" i="22" s="1"/>
  <c r="B98" i="6"/>
  <c r="B50" i="43"/>
  <c r="D62" i="21"/>
  <c r="B29" i="43"/>
  <c r="D62" i="20"/>
  <c r="B50" i="39"/>
  <c r="B63" i="21"/>
  <c r="E30" i="3"/>
  <c r="B7" i="13" s="1"/>
  <c r="B12" i="7"/>
  <c r="B343" i="8"/>
  <c r="B343" i="6"/>
  <c r="B343" i="10"/>
  <c r="B343" i="4"/>
  <c r="B14" i="7"/>
  <c r="B345" i="10"/>
  <c r="B345" i="6"/>
  <c r="B345" i="8"/>
  <c r="B345" i="4"/>
  <c r="B36" i="36"/>
  <c r="B10" i="7"/>
  <c r="B348" i="10"/>
  <c r="B348" i="6"/>
  <c r="B348" i="8"/>
  <c r="B348" i="4"/>
  <c r="B15" i="7"/>
  <c r="B67" i="18" s="1"/>
  <c r="B351" i="10"/>
  <c r="B351" i="6"/>
  <c r="B351" i="8"/>
  <c r="B351" i="4"/>
  <c r="B81" i="25"/>
  <c r="B354" i="10"/>
  <c r="B354" i="6"/>
  <c r="B354" i="4"/>
  <c r="B354" i="8"/>
  <c r="B71" i="43"/>
  <c r="D62" i="22"/>
  <c r="H31" i="3"/>
  <c r="B8" i="14" s="1"/>
  <c r="B321" i="10"/>
  <c r="B59" i="22" s="1"/>
  <c r="B161" i="8"/>
  <c r="F31" i="21" s="1"/>
  <c r="B101" i="8"/>
  <c r="B61" i="8"/>
  <c r="F18" i="21" s="1"/>
  <c r="B301" i="6"/>
  <c r="J42" i="20" s="1"/>
  <c r="D381" i="8"/>
  <c r="B261" i="8"/>
  <c r="F44" i="21" s="1"/>
  <c r="B81" i="8"/>
  <c r="H17" i="21" s="1"/>
  <c r="B241" i="8"/>
  <c r="D45" i="21" s="1"/>
  <c r="B221" i="8"/>
  <c r="B46" i="21" s="1"/>
  <c r="B141" i="8"/>
  <c r="D32" i="21" s="1"/>
  <c r="B121" i="8"/>
  <c r="B33" i="21" s="1"/>
  <c r="B101" i="6"/>
  <c r="B61" i="6"/>
  <c r="B101" i="10"/>
  <c r="B4" i="6"/>
  <c r="B61" i="10"/>
  <c r="F18" i="22" s="1"/>
  <c r="B301" i="8"/>
  <c r="J42" i="21" s="1"/>
  <c r="B241" i="6"/>
  <c r="D45" i="20" s="1"/>
  <c r="B121" i="10"/>
  <c r="B33" i="22" s="1"/>
  <c r="B81" i="10"/>
  <c r="D381" i="6"/>
  <c r="B141" i="6"/>
  <c r="D32" i="20" s="1"/>
  <c r="B221" i="10"/>
  <c r="B46" i="22" s="1"/>
  <c r="B181" i="10"/>
  <c r="H30" i="22" s="1"/>
  <c r="B161" i="10"/>
  <c r="F31" i="22" s="1"/>
  <c r="B181" i="8"/>
  <c r="H30" i="21" s="1"/>
  <c r="B41" i="8"/>
  <c r="D19" i="21" s="1"/>
  <c r="B221" i="6"/>
  <c r="B46" i="20" s="1"/>
  <c r="B301" i="10"/>
  <c r="J42" i="22" s="1"/>
  <c r="B281" i="10"/>
  <c r="H43" i="22" s="1"/>
  <c r="B241" i="10"/>
  <c r="D45" i="22" s="1"/>
  <c r="B141" i="10"/>
  <c r="D32" i="22" s="1"/>
  <c r="B321" i="8"/>
  <c r="B59" i="21" s="1"/>
  <c r="B261" i="6"/>
  <c r="F44" i="20" s="1"/>
  <c r="B201" i="6"/>
  <c r="B181" i="6"/>
  <c r="H30" i="20" s="1"/>
  <c r="D381" i="10"/>
  <c r="B41" i="10"/>
  <c r="D19" i="22" s="1"/>
  <c r="B4" i="10"/>
  <c r="B3" i="22" s="1"/>
  <c r="B281" i="8"/>
  <c r="H43" i="21" s="1"/>
  <c r="B4" i="8"/>
  <c r="B321" i="6"/>
  <c r="B59" i="20" s="1"/>
  <c r="B281" i="6"/>
  <c r="H43" i="20" s="1"/>
  <c r="B161" i="6"/>
  <c r="F31" i="20" s="1"/>
  <c r="B3" i="21"/>
  <c r="B261" i="10"/>
  <c r="F44" i="22" s="1"/>
  <c r="B201" i="10"/>
  <c r="J29" i="22" s="1"/>
  <c r="B81" i="4"/>
  <c r="H17" i="19" s="1"/>
  <c r="B201" i="8"/>
  <c r="J29" i="21" s="1"/>
  <c r="B41" i="4"/>
  <c r="B41" i="6"/>
  <c r="D19" i="20" s="1"/>
  <c r="B61" i="4"/>
  <c r="F18" i="19" s="1"/>
  <c r="B3" i="20"/>
  <c r="B121" i="6"/>
  <c r="B33" i="20" s="1"/>
  <c r="B81" i="6"/>
  <c r="C57" i="18"/>
  <c r="C10" i="7"/>
  <c r="C59" i="18"/>
  <c r="C15" i="7"/>
  <c r="C62" i="18"/>
  <c r="C7" i="7"/>
  <c r="B81" i="38"/>
  <c r="J33" i="22"/>
  <c r="B37" i="33"/>
  <c r="D49" i="20"/>
  <c r="F6" i="1"/>
  <c r="B5" i="20"/>
  <c r="B243" i="8"/>
  <c r="D47" i="21" s="1"/>
  <c r="B223" i="8"/>
  <c r="B143" i="8"/>
  <c r="D34" i="21" s="1"/>
  <c r="B123" i="8"/>
  <c r="B35" i="21" s="1"/>
  <c r="B123" i="6"/>
  <c r="B35" i="20" s="1"/>
  <c r="B26" i="6"/>
  <c r="D4" i="20" s="1"/>
  <c r="D383" i="10"/>
  <c r="B103" i="10"/>
  <c r="B303" i="6"/>
  <c r="J44" i="20" s="1"/>
  <c r="F3" i="19"/>
  <c r="B46" i="10"/>
  <c r="F3" i="22" s="1"/>
  <c r="B303" i="8"/>
  <c r="B83" i="6"/>
  <c r="H19" i="20" s="1"/>
  <c r="B123" i="10"/>
  <c r="B35" i="22" s="1"/>
  <c r="B103" i="6"/>
  <c r="B223" i="10"/>
  <c r="B183" i="10"/>
  <c r="B163" i="10"/>
  <c r="F33" i="22" s="1"/>
  <c r="B183" i="8"/>
  <c r="H32" i="21" s="1"/>
  <c r="B83" i="8"/>
  <c r="H19" i="21" s="1"/>
  <c r="B6" i="8"/>
  <c r="B5" i="21" s="1"/>
  <c r="B223" i="6"/>
  <c r="B48" i="20" s="1"/>
  <c r="B303" i="10"/>
  <c r="J44" i="22" s="1"/>
  <c r="B283" i="10"/>
  <c r="B243" i="10"/>
  <c r="B6" i="10"/>
  <c r="B5" i="22" s="1"/>
  <c r="D383" i="8"/>
  <c r="B243" i="6"/>
  <c r="B143" i="6"/>
  <c r="D34" i="20" s="1"/>
  <c r="B143" i="10"/>
  <c r="D34" i="22" s="1"/>
  <c r="B323" i="8"/>
  <c r="B203" i="6"/>
  <c r="B83" i="10"/>
  <c r="H19" i="22" s="1"/>
  <c r="B283" i="8"/>
  <c r="H45" i="21" s="1"/>
  <c r="B323" i="6"/>
  <c r="B283" i="6"/>
  <c r="B263" i="10"/>
  <c r="B26" i="8"/>
  <c r="D4" i="21" s="1"/>
  <c r="B203" i="10"/>
  <c r="B203" i="8"/>
  <c r="J31" i="21" s="1"/>
  <c r="D383" i="6"/>
  <c r="B263" i="6"/>
  <c r="F46" i="20" s="1"/>
  <c r="B183" i="6"/>
  <c r="H32" i="20" s="1"/>
  <c r="B323" i="10"/>
  <c r="B163" i="8"/>
  <c r="F33" i="21" s="1"/>
  <c r="B103" i="8"/>
  <c r="B46" i="8"/>
  <c r="F3" i="21" s="1"/>
  <c r="B46" i="6"/>
  <c r="B26" i="10"/>
  <c r="D4" i="22" s="1"/>
  <c r="B263" i="8"/>
  <c r="B83" i="4"/>
  <c r="B163" i="6"/>
  <c r="F33" i="20" s="1"/>
  <c r="B6" i="6"/>
  <c r="B58" i="3"/>
  <c r="B10" i="16" s="1"/>
  <c r="B151" i="10"/>
  <c r="F21" i="22" s="1"/>
  <c r="F384" i="8"/>
  <c r="B268" i="8"/>
  <c r="B248" i="8"/>
  <c r="D52" i="21" s="1"/>
  <c r="B228" i="8"/>
  <c r="B131" i="8"/>
  <c r="D22" i="21" s="1"/>
  <c r="B111" i="8"/>
  <c r="B23" i="21" s="1"/>
  <c r="B91" i="10"/>
  <c r="B308" i="8"/>
  <c r="B51" i="8"/>
  <c r="F8" i="21" s="1"/>
  <c r="B11" i="8"/>
  <c r="B10" i="21" s="1"/>
  <c r="B111" i="10"/>
  <c r="B23" i="22" s="1"/>
  <c r="B11" i="10"/>
  <c r="B10" i="22" s="1"/>
  <c r="F384" i="6"/>
  <c r="B328" i="6"/>
  <c r="B10" i="20"/>
  <c r="B228" i="10"/>
  <c r="B188" i="10"/>
  <c r="B131" i="10"/>
  <c r="D22" i="22" s="1"/>
  <c r="B188" i="8"/>
  <c r="B308" i="6"/>
  <c r="J49" i="20" s="1"/>
  <c r="B268" i="6"/>
  <c r="F51" i="20" s="1"/>
  <c r="B228" i="6"/>
  <c r="B131" i="6"/>
  <c r="D22" i="20" s="1"/>
  <c r="B308" i="10"/>
  <c r="J49" i="22" s="1"/>
  <c r="B288" i="10"/>
  <c r="B248" i="10"/>
  <c r="B151" i="8"/>
  <c r="F21" i="21" s="1"/>
  <c r="B71" i="8"/>
  <c r="H7" i="21" s="1"/>
  <c r="B188" i="6"/>
  <c r="B151" i="6"/>
  <c r="B11" i="6"/>
  <c r="B51" i="10"/>
  <c r="F8" i="22" s="1"/>
  <c r="B328" i="8"/>
  <c r="B31" i="8"/>
  <c r="D9" i="21" s="1"/>
  <c r="B288" i="6"/>
  <c r="F384" i="10"/>
  <c r="B288" i="8"/>
  <c r="H50" i="21" s="1"/>
  <c r="F22" i="19"/>
  <c r="B268" i="10"/>
  <c r="B51" i="6"/>
  <c r="F8" i="20" s="1"/>
  <c r="B208" i="10"/>
  <c r="B71" i="10"/>
  <c r="H7" i="22" s="1"/>
  <c r="B31" i="10"/>
  <c r="D9" i="22" s="1"/>
  <c r="B208" i="8"/>
  <c r="B248" i="6"/>
  <c r="B91" i="6"/>
  <c r="B31" i="6"/>
  <c r="D9" i="20" s="1"/>
  <c r="B111" i="6"/>
  <c r="B23" i="20" s="1"/>
  <c r="B328" i="10"/>
  <c r="B208" i="6"/>
  <c r="B91" i="8"/>
  <c r="B71" i="6"/>
  <c r="H7" i="20" s="1"/>
  <c r="H37" i="3"/>
  <c r="B14" i="14" s="1"/>
  <c r="B271" i="10"/>
  <c r="B54" i="8"/>
  <c r="F11" i="21" s="1"/>
  <c r="B14" i="8"/>
  <c r="B13" i="21" s="1"/>
  <c r="B174" i="6"/>
  <c r="H23" i="20" s="1"/>
  <c r="B154" i="10"/>
  <c r="F24" i="22" s="1"/>
  <c r="B114" i="10"/>
  <c r="B26" i="22" s="1"/>
  <c r="B14" i="10"/>
  <c r="B13" i="22" s="1"/>
  <c r="B331" i="10"/>
  <c r="B174" i="10"/>
  <c r="H23" i="22" s="1"/>
  <c r="B174" i="8"/>
  <c r="H23" i="21" s="1"/>
  <c r="B271" i="8"/>
  <c r="B74" i="8"/>
  <c r="H10" i="21" s="1"/>
  <c r="H384" i="6"/>
  <c r="B271" i="6"/>
  <c r="B134" i="10"/>
  <c r="D25" i="22" s="1"/>
  <c r="B54" i="10"/>
  <c r="F11" i="22" s="1"/>
  <c r="B251" i="8"/>
  <c r="B34" i="8"/>
  <c r="D12" i="21" s="1"/>
  <c r="B291" i="6"/>
  <c r="B41" i="19"/>
  <c r="B311" i="8"/>
  <c r="B214" i="8"/>
  <c r="B39" i="21" s="1"/>
  <c r="B251" i="6"/>
  <c r="B134" i="6"/>
  <c r="D25" i="20" s="1"/>
  <c r="B74" i="6"/>
  <c r="H10" i="20" s="1"/>
  <c r="H384" i="10"/>
  <c r="B194" i="10"/>
  <c r="J22" i="22" s="1"/>
  <c r="B74" i="10"/>
  <c r="H10" i="22" s="1"/>
  <c r="B34" i="10"/>
  <c r="D12" i="22" s="1"/>
  <c r="B194" i="8"/>
  <c r="J22" i="21" s="1"/>
  <c r="B154" i="8"/>
  <c r="F24" i="21" s="1"/>
  <c r="B154" i="6"/>
  <c r="F24" i="20" s="1"/>
  <c r="B13" i="20"/>
  <c r="B214" i="10"/>
  <c r="B39" i="22" s="1"/>
  <c r="B94" i="8"/>
  <c r="B311" i="6"/>
  <c r="J52" i="20" s="1"/>
  <c r="B194" i="6"/>
  <c r="B311" i="10"/>
  <c r="B291" i="10"/>
  <c r="B251" i="10"/>
  <c r="B331" i="8"/>
  <c r="B134" i="8"/>
  <c r="D25" i="21" s="1"/>
  <c r="B114" i="8"/>
  <c r="B26" i="21" s="1"/>
  <c r="B331" i="6"/>
  <c r="B214" i="6"/>
  <c r="B94" i="10"/>
  <c r="B34" i="6"/>
  <c r="D12" i="20" s="1"/>
  <c r="B94" i="6"/>
  <c r="B291" i="8"/>
  <c r="B14" i="6"/>
  <c r="B114" i="6"/>
  <c r="B26" i="20" s="1"/>
  <c r="H384" i="8"/>
  <c r="B54" i="6"/>
  <c r="F11" i="20" s="1"/>
  <c r="B64" i="3"/>
  <c r="B16" i="16" s="1"/>
  <c r="B314" i="10"/>
  <c r="B237" i="10"/>
  <c r="D41" i="22" s="1"/>
  <c r="B77" i="8"/>
  <c r="H13" i="21" s="1"/>
  <c r="B177" i="6"/>
  <c r="H26" i="20" s="1"/>
  <c r="B257" i="10"/>
  <c r="F40" i="22" s="1"/>
  <c r="B137" i="10"/>
  <c r="D28" i="22" s="1"/>
  <c r="B57" i="10"/>
  <c r="F14" i="22" s="1"/>
  <c r="B334" i="8"/>
  <c r="B37" i="8"/>
  <c r="D15" i="21" s="1"/>
  <c r="J383" i="8"/>
  <c r="H41" i="19"/>
  <c r="B334" i="6"/>
  <c r="B237" i="6"/>
  <c r="B197" i="10"/>
  <c r="J25" i="22" s="1"/>
  <c r="B77" i="10"/>
  <c r="H13" i="22" s="1"/>
  <c r="B37" i="10"/>
  <c r="D15" i="22" s="1"/>
  <c r="B197" i="8"/>
  <c r="J25" i="21" s="1"/>
  <c r="B157" i="8"/>
  <c r="F27" i="21" s="1"/>
  <c r="B277" i="6"/>
  <c r="B334" i="10"/>
  <c r="B97" i="8"/>
  <c r="B314" i="6"/>
  <c r="J55" i="20" s="1"/>
  <c r="B137" i="6"/>
  <c r="D28" i="20" s="1"/>
  <c r="B257" i="8"/>
  <c r="F40" i="21" s="1"/>
  <c r="J383" i="6"/>
  <c r="B77" i="6"/>
  <c r="H13" i="20" s="1"/>
  <c r="B237" i="8"/>
  <c r="D41" i="21" s="1"/>
  <c r="B217" i="8"/>
  <c r="B42" i="21" s="1"/>
  <c r="B137" i="8"/>
  <c r="D28" i="21" s="1"/>
  <c r="B117" i="8"/>
  <c r="B29" i="21" s="1"/>
  <c r="B57" i="6"/>
  <c r="F14" i="20" s="1"/>
  <c r="B277" i="10"/>
  <c r="H39" i="22" s="1"/>
  <c r="B97" i="10"/>
  <c r="B257" i="6"/>
  <c r="F40" i="20" s="1"/>
  <c r="B314" i="8"/>
  <c r="B57" i="8"/>
  <c r="F14" i="21" s="1"/>
  <c r="B17" i="8"/>
  <c r="B16" i="21" s="1"/>
  <c r="J383" i="10"/>
  <c r="B157" i="10"/>
  <c r="F27" i="22" s="1"/>
  <c r="B117" i="10"/>
  <c r="B29" i="22" s="1"/>
  <c r="B17" i="10"/>
  <c r="B16" i="22" s="1"/>
  <c r="B277" i="8"/>
  <c r="H39" i="21" s="1"/>
  <c r="B197" i="6"/>
  <c r="B16" i="20"/>
  <c r="B217" i="6"/>
  <c r="B42" i="20" s="1"/>
  <c r="B37" i="6"/>
  <c r="D15" i="20" s="1"/>
  <c r="B177" i="8"/>
  <c r="H26" i="21" s="1"/>
  <c r="B117" i="6"/>
  <c r="B29" i="20" s="1"/>
  <c r="B97" i="6"/>
  <c r="B217" i="10"/>
  <c r="B42" i="22" s="1"/>
  <c r="B157" i="6"/>
  <c r="F27" i="20" s="1"/>
  <c r="B177" i="10"/>
  <c r="H26" i="22" s="1"/>
  <c r="B17" i="6"/>
  <c r="B58" i="32"/>
  <c r="B50" i="21"/>
  <c r="B78" i="33"/>
  <c r="D49" i="22"/>
  <c r="B38" i="20"/>
  <c r="B37" i="20"/>
  <c r="B76" i="35"/>
  <c r="H47" i="22"/>
  <c r="B19" i="7"/>
  <c r="B342" i="8"/>
  <c r="B342" i="4"/>
  <c r="B342" i="6"/>
  <c r="B342" i="10"/>
  <c r="B5" i="7"/>
  <c r="B347" i="4"/>
  <c r="B347" i="10"/>
  <c r="B347" i="6"/>
  <c r="B347" i="8"/>
  <c r="B20" i="7"/>
  <c r="B350" i="6"/>
  <c r="B350" i="8"/>
  <c r="B350" i="10"/>
  <c r="B350" i="4"/>
  <c r="B11" i="7"/>
  <c r="B353" i="8"/>
  <c r="B353" i="6"/>
  <c r="B353" i="10"/>
  <c r="B353" i="4"/>
  <c r="B82" i="37"/>
  <c r="B40" i="38"/>
  <c r="J33" i="20"/>
  <c r="B58" i="36"/>
  <c r="J46" i="21"/>
  <c r="C56" i="18"/>
  <c r="C5" i="7"/>
  <c r="C61" i="18"/>
  <c r="C11" i="7"/>
  <c r="B38" i="31"/>
  <c r="H34" i="20"/>
  <c r="H29" i="3"/>
  <c r="B6" i="14" s="1"/>
  <c r="B302" i="10"/>
  <c r="J43" i="22" s="1"/>
  <c r="B282" i="10"/>
  <c r="B242" i="10"/>
  <c r="B25" i="10"/>
  <c r="D3" i="22" s="1"/>
  <c r="B242" i="6"/>
  <c r="B142" i="6"/>
  <c r="D33" i="20" s="1"/>
  <c r="B142" i="10"/>
  <c r="D33" i="22" s="1"/>
  <c r="B322" i="8"/>
  <c r="D382" i="6"/>
  <c r="B202" i="6"/>
  <c r="B282" i="8"/>
  <c r="H44" i="21" s="1"/>
  <c r="B322" i="6"/>
  <c r="B282" i="6"/>
  <c r="D3" i="19"/>
  <c r="B262" i="10"/>
  <c r="B202" i="10"/>
  <c r="B202" i="8"/>
  <c r="J30" i="21" s="1"/>
  <c r="B262" i="6"/>
  <c r="F45" i="20" s="1"/>
  <c r="B182" i="6"/>
  <c r="H31" i="20" s="1"/>
  <c r="D382" i="10"/>
  <c r="B322" i="10"/>
  <c r="B162" i="8"/>
  <c r="F32" i="21" s="1"/>
  <c r="B102" i="8"/>
  <c r="B162" i="6"/>
  <c r="F32" i="20" s="1"/>
  <c r="B262" i="8"/>
  <c r="B82" i="6"/>
  <c r="B242" i="8"/>
  <c r="D46" i="21" s="1"/>
  <c r="B222" i="8"/>
  <c r="B142" i="8"/>
  <c r="D33" i="21" s="1"/>
  <c r="B122" i="8"/>
  <c r="B34" i="21" s="1"/>
  <c r="B82" i="8"/>
  <c r="B62" i="8"/>
  <c r="F19" i="21" s="1"/>
  <c r="B122" i="6"/>
  <c r="B34" i="20" s="1"/>
  <c r="B102" i="10"/>
  <c r="B5" i="10"/>
  <c r="B4" i="22" s="1"/>
  <c r="B5" i="8"/>
  <c r="B4" i="21" s="1"/>
  <c r="B302" i="6"/>
  <c r="J43" i="20" s="1"/>
  <c r="D382" i="8"/>
  <c r="B302" i="8"/>
  <c r="B25" i="8"/>
  <c r="D3" i="21" s="1"/>
  <c r="B122" i="10"/>
  <c r="B34" i="22" s="1"/>
  <c r="B82" i="10"/>
  <c r="B182" i="10"/>
  <c r="B82" i="4"/>
  <c r="H18" i="19" s="1"/>
  <c r="B162" i="10"/>
  <c r="F32" i="22" s="1"/>
  <c r="B222" i="10"/>
  <c r="B62" i="6"/>
  <c r="B25" i="6"/>
  <c r="B222" i="6"/>
  <c r="B47" i="20" s="1"/>
  <c r="B102" i="6"/>
  <c r="B62" i="10"/>
  <c r="B62" i="4"/>
  <c r="B182" i="8"/>
  <c r="H31" i="21" s="1"/>
  <c r="B5" i="6"/>
  <c r="C14" i="5"/>
  <c r="C10" i="5"/>
  <c r="F383" i="10"/>
  <c r="B227" i="10"/>
  <c r="B187" i="10"/>
  <c r="B167" i="10"/>
  <c r="B50" i="10"/>
  <c r="F7" i="22" s="1"/>
  <c r="B187" i="8"/>
  <c r="B30" i="8"/>
  <c r="D8" i="21" s="1"/>
  <c r="B307" i="6"/>
  <c r="J48" i="20" s="1"/>
  <c r="B227" i="6"/>
  <c r="B307" i="10"/>
  <c r="J48" i="22" s="1"/>
  <c r="B287" i="10"/>
  <c r="B247" i="10"/>
  <c r="B327" i="8"/>
  <c r="B130" i="8"/>
  <c r="D21" i="21" s="1"/>
  <c r="B70" i="10"/>
  <c r="H6" i="22" s="1"/>
  <c r="B30" i="10"/>
  <c r="D8" i="22" s="1"/>
  <c r="B287" i="8"/>
  <c r="H49" i="21" s="1"/>
  <c r="B90" i="6"/>
  <c r="B9" i="20"/>
  <c r="B267" i="10"/>
  <c r="F383" i="8"/>
  <c r="B90" i="8"/>
  <c r="B207" i="10"/>
  <c r="B207" i="8"/>
  <c r="B247" i="6"/>
  <c r="B327" i="10"/>
  <c r="B130" i="10"/>
  <c r="D21" i="22" s="1"/>
  <c r="B167" i="8"/>
  <c r="B110" i="8"/>
  <c r="B22" i="21" s="1"/>
  <c r="B207" i="6"/>
  <c r="B130" i="6"/>
  <c r="B70" i="6"/>
  <c r="H6" i="20" s="1"/>
  <c r="B90" i="10"/>
  <c r="B267" i="8"/>
  <c r="B247" i="8"/>
  <c r="D51" i="21" s="1"/>
  <c r="B227" i="8"/>
  <c r="B50" i="8"/>
  <c r="F7" i="21" s="1"/>
  <c r="B10" i="8"/>
  <c r="B9" i="21" s="1"/>
  <c r="F383" i="6"/>
  <c r="B327" i="6"/>
  <c r="B110" i="10"/>
  <c r="B22" i="22" s="1"/>
  <c r="B10" i="10"/>
  <c r="B9" i="22" s="1"/>
  <c r="D22" i="19"/>
  <c r="B307" i="8"/>
  <c r="B187" i="6"/>
  <c r="B50" i="6"/>
  <c r="F7" i="20" s="1"/>
  <c r="B267" i="6"/>
  <c r="F50" i="20" s="1"/>
  <c r="B167" i="6"/>
  <c r="B287" i="6"/>
  <c r="B10" i="6"/>
  <c r="B30" i="6"/>
  <c r="D8" i="20" s="1"/>
  <c r="B70" i="8"/>
  <c r="H6" i="21" s="1"/>
  <c r="B110" i="6"/>
  <c r="B22" i="20" s="1"/>
  <c r="B73" i="10"/>
  <c r="H9" i="22" s="1"/>
  <c r="B33" i="10"/>
  <c r="D11" i="22" s="1"/>
  <c r="B153" i="8"/>
  <c r="F23" i="21" s="1"/>
  <c r="B153" i="6"/>
  <c r="F23" i="20" s="1"/>
  <c r="B113" i="6"/>
  <c r="B25" i="20" s="1"/>
  <c r="B310" i="8"/>
  <c r="B93" i="8"/>
  <c r="B330" i="6"/>
  <c r="H382" i="10"/>
  <c r="B230" i="10"/>
  <c r="B133" i="8"/>
  <c r="D24" i="21" s="1"/>
  <c r="B113" i="8"/>
  <c r="B25" i="21" s="1"/>
  <c r="B310" i="6"/>
  <c r="J51" i="20" s="1"/>
  <c r="B230" i="6"/>
  <c r="B173" i="6"/>
  <c r="H22" i="20" s="1"/>
  <c r="B310" i="10"/>
  <c r="J51" i="22" s="1"/>
  <c r="B290" i="10"/>
  <c r="B250" i="10"/>
  <c r="B93" i="10"/>
  <c r="B173" i="10"/>
  <c r="H22" i="22" s="1"/>
  <c r="B330" i="8"/>
  <c r="B53" i="8"/>
  <c r="F10" i="21" s="1"/>
  <c r="B13" i="8"/>
  <c r="B12" i="21" s="1"/>
  <c r="B153" i="10"/>
  <c r="F23" i="22" s="1"/>
  <c r="B113" i="10"/>
  <c r="B25" i="22" s="1"/>
  <c r="B13" i="10"/>
  <c r="B12" i="22" s="1"/>
  <c r="B290" i="8"/>
  <c r="B93" i="6"/>
  <c r="B12" i="20"/>
  <c r="J22" i="19"/>
  <c r="B270" i="10"/>
  <c r="H382" i="8"/>
  <c r="B173" i="8"/>
  <c r="H22" i="21" s="1"/>
  <c r="B193" i="10"/>
  <c r="J21" i="22" s="1"/>
  <c r="B193" i="8"/>
  <c r="J21" i="21" s="1"/>
  <c r="B73" i="8"/>
  <c r="H9" i="21" s="1"/>
  <c r="B330" i="10"/>
  <c r="B133" i="10"/>
  <c r="D24" i="22" s="1"/>
  <c r="B53" i="10"/>
  <c r="F10" i="22" s="1"/>
  <c r="B33" i="8"/>
  <c r="D11" i="21" s="1"/>
  <c r="B270" i="6"/>
  <c r="B193" i="6"/>
  <c r="B4" i="38" s="1"/>
  <c r="B270" i="8"/>
  <c r="B250" i="6"/>
  <c r="B13" i="6"/>
  <c r="B53" i="6"/>
  <c r="F10" i="20" s="1"/>
  <c r="B230" i="8"/>
  <c r="H382" i="6"/>
  <c r="B290" i="6"/>
  <c r="B133" i="6"/>
  <c r="D24" i="20" s="1"/>
  <c r="B73" i="6"/>
  <c r="H9" i="20" s="1"/>
  <c r="B250" i="8"/>
  <c r="B33" i="6"/>
  <c r="D11" i="20" s="1"/>
  <c r="B9" i="18"/>
  <c r="B136" i="6"/>
  <c r="D27" i="20" s="1"/>
  <c r="B333" i="10"/>
  <c r="B236" i="8"/>
  <c r="D40" i="21" s="1"/>
  <c r="B216" i="8"/>
  <c r="B41" i="21" s="1"/>
  <c r="B136" i="8"/>
  <c r="D27" i="21" s="1"/>
  <c r="B116" i="8"/>
  <c r="B28" i="21" s="1"/>
  <c r="B156" i="6"/>
  <c r="F26" i="20" s="1"/>
  <c r="B56" i="6"/>
  <c r="F13" i="20" s="1"/>
  <c r="B96" i="10"/>
  <c r="B196" i="6"/>
  <c r="J382" i="10"/>
  <c r="B256" i="10"/>
  <c r="F39" i="22" s="1"/>
  <c r="B56" i="8"/>
  <c r="F13" i="21" s="1"/>
  <c r="B16" i="8"/>
  <c r="B15" i="21" s="1"/>
  <c r="B293" i="6"/>
  <c r="B176" i="6"/>
  <c r="H25" i="20" s="1"/>
  <c r="B156" i="10"/>
  <c r="F26" i="22" s="1"/>
  <c r="B116" i="10"/>
  <c r="B28" i="22" s="1"/>
  <c r="B16" i="10"/>
  <c r="B15" i="22" s="1"/>
  <c r="F41" i="19"/>
  <c r="B216" i="10"/>
  <c r="B41" i="22" s="1"/>
  <c r="B176" i="10"/>
  <c r="H25" i="22" s="1"/>
  <c r="B313" i="8"/>
  <c r="B176" i="8"/>
  <c r="H25" i="21" s="1"/>
  <c r="B216" i="6"/>
  <c r="B41" i="20" s="1"/>
  <c r="B236" i="10"/>
  <c r="D40" i="22" s="1"/>
  <c r="B76" i="8"/>
  <c r="H12" i="21" s="1"/>
  <c r="B236" i="6"/>
  <c r="D40" i="20" s="1"/>
  <c r="B136" i="10"/>
  <c r="D27" i="22" s="1"/>
  <c r="B56" i="10"/>
  <c r="F13" i="22" s="1"/>
  <c r="J382" i="8"/>
  <c r="B36" i="8"/>
  <c r="D14" i="21" s="1"/>
  <c r="B96" i="6"/>
  <c r="B313" i="10"/>
  <c r="B293" i="10"/>
  <c r="B256" i="8"/>
  <c r="F39" i="21" s="1"/>
  <c r="B333" i="8"/>
  <c r="B196" i="10"/>
  <c r="J24" i="22" s="1"/>
  <c r="B76" i="10"/>
  <c r="H12" i="22" s="1"/>
  <c r="B36" i="10"/>
  <c r="D14" i="22" s="1"/>
  <c r="B293" i="8"/>
  <c r="H55" i="21" s="1"/>
  <c r="B196" i="8"/>
  <c r="J24" i="21" s="1"/>
  <c r="B156" i="8"/>
  <c r="F26" i="21" s="1"/>
  <c r="B313" i="6"/>
  <c r="J54" i="20" s="1"/>
  <c r="B256" i="6"/>
  <c r="B15" i="20"/>
  <c r="B96" i="8"/>
  <c r="J382" i="6"/>
  <c r="B333" i="6"/>
  <c r="B16" i="6"/>
  <c r="B76" i="6"/>
  <c r="H12" i="20" s="1"/>
  <c r="B36" i="6"/>
  <c r="D14" i="20" s="1"/>
  <c r="B116" i="6"/>
  <c r="B28" i="20" s="1"/>
  <c r="B299" i="10"/>
  <c r="J40" i="22" s="1"/>
  <c r="B159" i="10"/>
  <c r="F29" i="22" s="1"/>
  <c r="B119" i="10"/>
  <c r="B31" i="22" s="1"/>
  <c r="B19" i="10"/>
  <c r="B18" i="22" s="1"/>
  <c r="B199" i="6"/>
  <c r="B59" i="6"/>
  <c r="F16" i="20" s="1"/>
  <c r="B18" i="20"/>
  <c r="B59" i="19"/>
  <c r="B219" i="10"/>
  <c r="B44" i="22" s="1"/>
  <c r="B179" i="10"/>
  <c r="H28" i="22" s="1"/>
  <c r="B179" i="8"/>
  <c r="H28" i="21" s="1"/>
  <c r="B279" i="6"/>
  <c r="H41" i="20" s="1"/>
  <c r="B219" i="6"/>
  <c r="B44" i="20" s="1"/>
  <c r="B279" i="10"/>
  <c r="H41" i="22" s="1"/>
  <c r="B239" i="10"/>
  <c r="D43" i="22" s="1"/>
  <c r="B79" i="8"/>
  <c r="H15" i="21" s="1"/>
  <c r="J381" i="6"/>
  <c r="B319" i="10"/>
  <c r="B57" i="22" s="1"/>
  <c r="B139" i="10"/>
  <c r="D30" i="22" s="1"/>
  <c r="B59" i="10"/>
  <c r="F16" i="22" s="1"/>
  <c r="B39" i="8"/>
  <c r="D17" i="21" s="1"/>
  <c r="B259" i="6"/>
  <c r="F42" i="20" s="1"/>
  <c r="B179" i="6"/>
  <c r="H28" i="20" s="1"/>
  <c r="B159" i="6"/>
  <c r="F29" i="20" s="1"/>
  <c r="B119" i="6"/>
  <c r="B31" i="20" s="1"/>
  <c r="B279" i="8"/>
  <c r="H41" i="21" s="1"/>
  <c r="B259" i="10"/>
  <c r="F42" i="22" s="1"/>
  <c r="J381" i="10"/>
  <c r="B199" i="10"/>
  <c r="J27" i="22" s="1"/>
  <c r="B79" i="10"/>
  <c r="H15" i="22" s="1"/>
  <c r="B39" i="10"/>
  <c r="D17" i="22" s="1"/>
  <c r="B199" i="8"/>
  <c r="J27" i="21" s="1"/>
  <c r="B159" i="8"/>
  <c r="F29" i="21" s="1"/>
  <c r="B99" i="6"/>
  <c r="B99" i="8"/>
  <c r="B299" i="6"/>
  <c r="J40" i="20" s="1"/>
  <c r="B39" i="6"/>
  <c r="D17" i="20" s="1"/>
  <c r="B259" i="8"/>
  <c r="F42" i="21" s="1"/>
  <c r="B239" i="6"/>
  <c r="B239" i="8"/>
  <c r="D43" i="21" s="1"/>
  <c r="B219" i="8"/>
  <c r="B44" i="21" s="1"/>
  <c r="B139" i="8"/>
  <c r="D30" i="21" s="1"/>
  <c r="B119" i="8"/>
  <c r="B31" i="21" s="1"/>
  <c r="B139" i="6"/>
  <c r="D30" i="20" s="1"/>
  <c r="B99" i="10"/>
  <c r="J381" i="8"/>
  <c r="B299" i="8"/>
  <c r="J40" i="21" s="1"/>
  <c r="B59" i="8"/>
  <c r="B319" i="8"/>
  <c r="B57" i="21" s="1"/>
  <c r="B19" i="6"/>
  <c r="B33" i="24" s="1"/>
  <c r="B79" i="6"/>
  <c r="H15" i="20" s="1"/>
  <c r="B319" i="6"/>
  <c r="B19" i="8"/>
  <c r="B18" i="21" s="1"/>
  <c r="B60" i="31"/>
  <c r="H34" i="21"/>
  <c r="J348" i="6"/>
  <c r="I33" i="43"/>
  <c r="J199" i="6"/>
  <c r="I34" i="38"/>
  <c r="I210" i="6"/>
  <c r="J8" i="7" s="1"/>
  <c r="J343" i="6"/>
  <c r="I28" i="43"/>
  <c r="O65" i="18"/>
  <c r="L185" i="6"/>
  <c r="L38" i="31" s="1"/>
  <c r="L92" i="6"/>
  <c r="L30" i="27" s="1"/>
  <c r="M92" i="6"/>
  <c r="M30" i="27" s="1"/>
  <c r="M185" i="6"/>
  <c r="M38" i="31" s="1"/>
  <c r="K92" i="6"/>
  <c r="K30" i="27" s="1"/>
  <c r="J30" i="27"/>
  <c r="K185" i="6"/>
  <c r="K38" i="31" s="1"/>
  <c r="I34" i="43"/>
  <c r="J349" i="6"/>
  <c r="I28" i="27"/>
  <c r="J90" i="6"/>
  <c r="J101" i="6"/>
  <c r="I39" i="27"/>
  <c r="E65" i="18"/>
  <c r="L273" i="6"/>
  <c r="I36" i="27"/>
  <c r="J98" i="6"/>
  <c r="E63" i="18"/>
  <c r="D41" i="43"/>
  <c r="M273" i="6"/>
  <c r="I42" i="27"/>
  <c r="J104" i="6"/>
  <c r="J203" i="6"/>
  <c r="I38" i="38"/>
  <c r="D63" i="18"/>
  <c r="C41" i="43"/>
  <c r="I44" i="38"/>
  <c r="J209" i="6"/>
  <c r="J80" i="6"/>
  <c r="I84" i="6"/>
  <c r="F41" i="43"/>
  <c r="G63" i="18"/>
  <c r="G356" i="6"/>
  <c r="H6" i="7" s="1"/>
  <c r="I35" i="38"/>
  <c r="J200" i="6"/>
  <c r="J35" i="38" s="1"/>
  <c r="M26" i="43"/>
  <c r="J30" i="38"/>
  <c r="K250" i="6"/>
  <c r="L250" i="6"/>
  <c r="M195" i="6"/>
  <c r="K195" i="6"/>
  <c r="L195" i="6"/>
  <c r="L30" i="38" s="1"/>
  <c r="I341" i="6"/>
  <c r="D26" i="43"/>
  <c r="I37" i="27"/>
  <c r="J99" i="6"/>
  <c r="I41" i="38"/>
  <c r="J206" i="6"/>
  <c r="J301" i="6"/>
  <c r="I315" i="6"/>
  <c r="J7" i="7" s="1"/>
  <c r="L42" i="6"/>
  <c r="M18" i="7" s="1"/>
  <c r="I33" i="27"/>
  <c r="J95" i="6"/>
  <c r="J13" i="9"/>
  <c r="J80" i="18"/>
  <c r="N126" i="8"/>
  <c r="H77" i="18"/>
  <c r="H16" i="9"/>
  <c r="H88" i="18"/>
  <c r="H14" i="9"/>
  <c r="N273" i="8"/>
  <c r="L11" i="9"/>
  <c r="L74" i="18"/>
  <c r="H75" i="18"/>
  <c r="G63" i="27"/>
  <c r="N105" i="8"/>
  <c r="N11" i="9"/>
  <c r="N74" i="18"/>
  <c r="H83" i="18"/>
  <c r="H10" i="9"/>
  <c r="N252" i="8"/>
  <c r="M11" i="9"/>
  <c r="M74" i="18"/>
  <c r="G87" i="18"/>
  <c r="H12" i="9"/>
  <c r="H81" i="18"/>
  <c r="N189" i="8"/>
  <c r="H82" i="18"/>
  <c r="H19" i="9"/>
  <c r="N231" i="8"/>
  <c r="H79" i="18"/>
  <c r="H8" i="9"/>
  <c r="N147" i="8"/>
  <c r="G15" i="9"/>
  <c r="H11" i="9"/>
  <c r="H74" i="18"/>
  <c r="N84" i="8"/>
  <c r="O17" i="9"/>
  <c r="H78" i="18"/>
  <c r="H4" i="9"/>
  <c r="N210" i="8"/>
  <c r="H85" i="18"/>
  <c r="H9" i="9"/>
  <c r="N294" i="8"/>
  <c r="D356" i="10"/>
  <c r="D83" i="43" s="1"/>
  <c r="N294" i="10"/>
  <c r="H57" i="18"/>
  <c r="O51" i="18"/>
  <c r="G43" i="27"/>
  <c r="H51" i="18"/>
  <c r="D43" i="27"/>
  <c r="E51" i="18"/>
  <c r="H64" i="18"/>
  <c r="O112" i="18"/>
  <c r="N356" i="10"/>
  <c r="N83" i="43" s="1"/>
  <c r="H110" i="18"/>
  <c r="I336" i="10"/>
  <c r="J335" i="10"/>
  <c r="I81" i="43"/>
  <c r="I356" i="10"/>
  <c r="J354" i="10"/>
  <c r="G64" i="35"/>
  <c r="G64" i="33"/>
  <c r="H105" i="18"/>
  <c r="H13" i="11"/>
  <c r="H12" i="11"/>
  <c r="H104" i="18"/>
  <c r="O104" i="18"/>
  <c r="N105" i="10"/>
  <c r="N84" i="27" s="1"/>
  <c r="K125" i="10"/>
  <c r="K126" i="10" s="1"/>
  <c r="L125" i="10"/>
  <c r="L126" i="10" s="1"/>
  <c r="M125" i="10"/>
  <c r="M126" i="10" s="1"/>
  <c r="J105" i="10"/>
  <c r="L4" i="11"/>
  <c r="N4" i="11"/>
  <c r="H17" i="11"/>
  <c r="G61" i="39"/>
  <c r="O17" i="11"/>
  <c r="O109" i="18"/>
  <c r="H109" i="18"/>
  <c r="N273" i="10"/>
  <c r="N64" i="35" s="1"/>
  <c r="H18" i="11"/>
  <c r="O105" i="18"/>
  <c r="H106" i="18"/>
  <c r="H14" i="11"/>
  <c r="H16" i="11"/>
  <c r="N252" i="10"/>
  <c r="O101" i="18"/>
  <c r="O9" i="11"/>
  <c r="H11" i="11"/>
  <c r="H103" i="18"/>
  <c r="N168" i="10"/>
  <c r="O10" i="11"/>
  <c r="O102" i="18"/>
  <c r="J103" i="18"/>
  <c r="J11" i="11"/>
  <c r="G84" i="27"/>
  <c r="H6" i="11"/>
  <c r="O8" i="11"/>
  <c r="O100" i="18"/>
  <c r="K68" i="27"/>
  <c r="K105" i="10"/>
  <c r="L84" i="27"/>
  <c r="M98" i="18"/>
  <c r="M6" i="11"/>
  <c r="M84" i="27"/>
  <c r="N98" i="18"/>
  <c r="N6" i="11"/>
  <c r="H97" i="18"/>
  <c r="H5" i="11"/>
  <c r="N84" i="10"/>
  <c r="O7" i="11"/>
  <c r="O99" i="18"/>
  <c r="M5" i="10"/>
  <c r="M21" i="10" s="1"/>
  <c r="K5" i="10"/>
  <c r="K21" i="10" s="1"/>
  <c r="N126" i="6"/>
  <c r="N210" i="6"/>
  <c r="O8" i="7" s="1"/>
  <c r="G45" i="38"/>
  <c r="H54" i="18"/>
  <c r="H50" i="18"/>
  <c r="N294" i="6"/>
  <c r="H61" i="18"/>
  <c r="N147" i="6"/>
  <c r="H55" i="18"/>
  <c r="N315" i="6"/>
  <c r="O7" i="7" s="1"/>
  <c r="H62" i="18"/>
  <c r="N252" i="6"/>
  <c r="H59" i="18"/>
  <c r="G110" i="18"/>
  <c r="G20" i="11"/>
  <c r="D20" i="11"/>
  <c r="D110" i="18"/>
  <c r="E20" i="11"/>
  <c r="E110" i="18"/>
  <c r="O15" i="9"/>
  <c r="O87" i="18"/>
  <c r="D15" i="9"/>
  <c r="D87" i="18"/>
  <c r="K75" i="4"/>
  <c r="K12" i="26" s="1"/>
  <c r="L75" i="4"/>
  <c r="L12" i="26" s="1"/>
  <c r="J69" i="4"/>
  <c r="J21" i="10"/>
  <c r="O96" i="18"/>
  <c r="O15" i="11"/>
  <c r="O4" i="11"/>
  <c r="A9" i="34"/>
  <c r="F9" i="34"/>
  <c r="A13" i="34"/>
  <c r="F13" i="34"/>
  <c r="F17" i="34"/>
  <c r="A17" i="34"/>
  <c r="D164" i="4"/>
  <c r="D17" i="37" s="1"/>
  <c r="G35" i="19"/>
  <c r="F10" i="34"/>
  <c r="A10" i="34"/>
  <c r="D343" i="4"/>
  <c r="D344" i="4"/>
  <c r="D346" i="4"/>
  <c r="D340" i="4"/>
  <c r="D177" i="4"/>
  <c r="D9" i="31" s="1"/>
  <c r="F11" i="34"/>
  <c r="A11" i="34"/>
  <c r="A15" i="34"/>
  <c r="F15" i="34"/>
  <c r="A19" i="34"/>
  <c r="F19" i="34"/>
  <c r="A14" i="34"/>
  <c r="F14" i="34"/>
  <c r="N18" i="26"/>
  <c r="D188" i="4"/>
  <c r="I188" i="4" s="1"/>
  <c r="J188" i="4" s="1"/>
  <c r="J20" i="31" s="1"/>
  <c r="B16" i="25"/>
  <c r="F15" i="19"/>
  <c r="A12" i="34"/>
  <c r="F12" i="34"/>
  <c r="F32" i="18"/>
  <c r="F15" i="18" s="1"/>
  <c r="D165" i="4"/>
  <c r="D18" i="37" s="1"/>
  <c r="G36" i="19"/>
  <c r="D124" i="4"/>
  <c r="C37" i="19"/>
  <c r="A16" i="34"/>
  <c r="F16" i="34"/>
  <c r="A18" i="34"/>
  <c r="F18" i="34"/>
  <c r="N14" i="38"/>
  <c r="N11" i="25"/>
  <c r="O49" i="18"/>
  <c r="I42" i="6"/>
  <c r="E49" i="18"/>
  <c r="I42" i="8"/>
  <c r="K17" i="9"/>
  <c r="M40" i="8"/>
  <c r="M42" i="8" s="1"/>
  <c r="L40" i="8"/>
  <c r="L42" i="8" s="1"/>
  <c r="K40" i="8"/>
  <c r="K42" i="8" s="1"/>
  <c r="D10" i="39"/>
  <c r="I10" i="39"/>
  <c r="G103" i="4"/>
  <c r="G19" i="27" s="1"/>
  <c r="G104" i="4"/>
  <c r="G20" i="27" s="1"/>
  <c r="L341" i="6"/>
  <c r="L40" i="6"/>
  <c r="K49" i="18"/>
  <c r="M40" i="6"/>
  <c r="K341" i="6"/>
  <c r="K40" i="6"/>
  <c r="L355" i="4"/>
  <c r="L19" i="43" s="1"/>
  <c r="K355" i="4"/>
  <c r="K19" i="43" s="1"/>
  <c r="M320" i="4"/>
  <c r="L320" i="4"/>
  <c r="K320" i="4"/>
  <c r="M355" i="4"/>
  <c r="M19" i="43" s="1"/>
  <c r="M354" i="4"/>
  <c r="M18" i="43" s="1"/>
  <c r="L354" i="4"/>
  <c r="L18" i="43" s="1"/>
  <c r="K354" i="4"/>
  <c r="K18" i="43" s="1"/>
  <c r="M280" i="4"/>
  <c r="M7" i="35" s="1"/>
  <c r="L280" i="4"/>
  <c r="L7" i="35" s="1"/>
  <c r="L353" i="4"/>
  <c r="L17" i="43" s="1"/>
  <c r="K280" i="4"/>
  <c r="K7" i="35" s="1"/>
  <c r="K353" i="4"/>
  <c r="K17" i="43" s="1"/>
  <c r="M353" i="4"/>
  <c r="M17" i="43" s="1"/>
  <c r="M8" i="34"/>
  <c r="L8" i="34"/>
  <c r="K8" i="34"/>
  <c r="K352" i="4"/>
  <c r="K16" i="43" s="1"/>
  <c r="M352" i="4"/>
  <c r="M16" i="43" s="1"/>
  <c r="M351" i="4"/>
  <c r="M15" i="43" s="1"/>
  <c r="L351" i="4"/>
  <c r="L15" i="43" s="1"/>
  <c r="K351" i="4"/>
  <c r="K15" i="43" s="1"/>
  <c r="M200" i="4"/>
  <c r="L200" i="4"/>
  <c r="K200" i="4"/>
  <c r="L349" i="4"/>
  <c r="M349" i="4"/>
  <c r="K349" i="4"/>
  <c r="M180" i="4"/>
  <c r="L180" i="4"/>
  <c r="K180" i="4"/>
  <c r="M348" i="4"/>
  <c r="M12" i="43" s="1"/>
  <c r="K348" i="4"/>
  <c r="K12" i="43" s="1"/>
  <c r="L348" i="4"/>
  <c r="L12" i="43" s="1"/>
  <c r="M160" i="4"/>
  <c r="M347" i="4"/>
  <c r="M11" i="43" s="1"/>
  <c r="L160" i="4"/>
  <c r="K160" i="4"/>
  <c r="K347" i="4"/>
  <c r="K11" i="43" s="1"/>
  <c r="L347" i="4"/>
  <c r="L11" i="43" s="1"/>
  <c r="M120" i="4"/>
  <c r="L120" i="4"/>
  <c r="L345" i="4"/>
  <c r="L9" i="43" s="1"/>
  <c r="K120" i="4"/>
  <c r="M345" i="4"/>
  <c r="M9" i="43" s="1"/>
  <c r="K345" i="4"/>
  <c r="K9" i="43" s="1"/>
  <c r="K332" i="4"/>
  <c r="I14" i="33"/>
  <c r="N20" i="27"/>
  <c r="N20" i="26"/>
  <c r="N9" i="26"/>
  <c r="N5" i="26"/>
  <c r="N19" i="25"/>
  <c r="N10" i="25"/>
  <c r="N6" i="25"/>
  <c r="N5" i="25"/>
  <c r="M342" i="4"/>
  <c r="M6" i="43" s="1"/>
  <c r="L342" i="4"/>
  <c r="L6" i="43" s="1"/>
  <c r="K342" i="4"/>
  <c r="K6" i="43" s="1"/>
  <c r="J41" i="4"/>
  <c r="J20" i="23" s="1"/>
  <c r="N20" i="23"/>
  <c r="M220" i="4"/>
  <c r="L220" i="4"/>
  <c r="K220" i="4"/>
  <c r="M350" i="4"/>
  <c r="L350" i="4"/>
  <c r="K350" i="4"/>
  <c r="I105" i="6"/>
  <c r="J17" i="7" s="1"/>
  <c r="J89" i="6"/>
  <c r="N19" i="24"/>
  <c r="C210" i="4"/>
  <c r="F210" i="4"/>
  <c r="G5" i="5" s="1"/>
  <c r="F12" i="38"/>
  <c r="I13" i="33"/>
  <c r="N12" i="34"/>
  <c r="G379" i="4"/>
  <c r="N5" i="27"/>
  <c r="F19" i="28"/>
  <c r="G125" i="4"/>
  <c r="B53" i="3"/>
  <c r="B5" i="16" s="1"/>
  <c r="E53" i="3"/>
  <c r="B5" i="17" s="1"/>
  <c r="L15" i="17"/>
  <c r="L32" i="17"/>
  <c r="I16" i="17"/>
  <c r="B30" i="3"/>
  <c r="B6" i="12" s="1"/>
  <c r="H30" i="3"/>
  <c r="B7" i="14" s="1"/>
  <c r="K30" i="3"/>
  <c r="B6" i="15" s="1"/>
  <c r="I33" i="17"/>
  <c r="I17" i="39"/>
  <c r="F17" i="17"/>
  <c r="A61" i="29"/>
  <c r="N13" i="26"/>
  <c r="G83" i="36"/>
  <c r="N81" i="34"/>
  <c r="I79" i="35"/>
  <c r="I67" i="33"/>
  <c r="G81" i="36"/>
  <c r="I69" i="32"/>
  <c r="G76" i="35"/>
  <c r="N76" i="35"/>
  <c r="G81" i="38"/>
  <c r="G79" i="32"/>
  <c r="G78" i="33"/>
  <c r="I76" i="35"/>
  <c r="G70" i="39"/>
  <c r="G78" i="32"/>
  <c r="I69" i="37"/>
  <c r="I68" i="37"/>
  <c r="G77" i="32"/>
  <c r="G75" i="34"/>
  <c r="N76" i="32"/>
  <c r="G75" i="33"/>
  <c r="I74" i="28"/>
  <c r="I73" i="35"/>
  <c r="I71" i="28"/>
  <c r="G76" i="36"/>
  <c r="G77" i="38"/>
  <c r="G75" i="32"/>
  <c r="J67" i="27"/>
  <c r="I72" i="35"/>
  <c r="G75" i="36"/>
  <c r="G67" i="39"/>
  <c r="G74" i="32"/>
  <c r="G73" i="33"/>
  <c r="G76" i="38"/>
  <c r="N77" i="37"/>
  <c r="D69" i="26"/>
  <c r="D71" i="26"/>
  <c r="G72" i="34"/>
  <c r="J83" i="25"/>
  <c r="G73" i="36"/>
  <c r="G79" i="26"/>
  <c r="G76" i="28"/>
  <c r="G71" i="34"/>
  <c r="G86" i="25"/>
  <c r="I71" i="23"/>
  <c r="I72" i="23"/>
  <c r="I78" i="23"/>
  <c r="G70" i="33"/>
  <c r="I69" i="24"/>
  <c r="J77" i="24"/>
  <c r="G71" i="36"/>
  <c r="G56" i="39"/>
  <c r="I54" i="35"/>
  <c r="I47" i="35"/>
  <c r="I48" i="34"/>
  <c r="G54" i="39"/>
  <c r="I49" i="33"/>
  <c r="J48" i="32"/>
  <c r="G52" i="39"/>
  <c r="G58" i="33"/>
  <c r="G58" i="36"/>
  <c r="G50" i="39"/>
  <c r="G57" i="36"/>
  <c r="I55" i="35"/>
  <c r="I49" i="37"/>
  <c r="I51" i="37"/>
  <c r="I52" i="37"/>
  <c r="G56" i="32"/>
  <c r="G60" i="37"/>
  <c r="I48" i="28"/>
  <c r="G55" i="36"/>
  <c r="G45" i="39"/>
  <c r="N59" i="26"/>
  <c r="G52" i="32"/>
  <c r="I60" i="25"/>
  <c r="I61" i="25"/>
  <c r="I54" i="25"/>
  <c r="I50" i="35"/>
  <c r="G55" i="37"/>
  <c r="G50" i="34"/>
  <c r="G56" i="28"/>
  <c r="G53" i="29"/>
  <c r="G35" i="36"/>
  <c r="G34" i="36"/>
  <c r="G33" i="34"/>
  <c r="D33" i="23"/>
  <c r="L332" i="4"/>
  <c r="G167" i="4"/>
  <c r="G20" i="37" s="1"/>
  <c r="G306" i="4"/>
  <c r="G11" i="36" s="1"/>
  <c r="C189" i="4"/>
  <c r="N69" i="32"/>
  <c r="N73" i="35"/>
  <c r="N72" i="28"/>
  <c r="N79" i="35"/>
  <c r="N67" i="33"/>
  <c r="N66" i="33"/>
  <c r="K66" i="33"/>
  <c r="N80" i="34"/>
  <c r="N67" i="32"/>
  <c r="K67" i="32"/>
  <c r="L67" i="32"/>
  <c r="M67" i="32"/>
  <c r="N81" i="38"/>
  <c r="N73" i="37"/>
  <c r="K73" i="37"/>
  <c r="L73" i="37"/>
  <c r="N68" i="37"/>
  <c r="M68" i="37"/>
  <c r="K68" i="37"/>
  <c r="N77" i="33"/>
  <c r="N69" i="37"/>
  <c r="N71" i="28"/>
  <c r="N69" i="28"/>
  <c r="N77" i="29"/>
  <c r="J65" i="28"/>
  <c r="L65" i="28"/>
  <c r="N65" i="28"/>
  <c r="M65" i="28"/>
  <c r="K65" i="28"/>
  <c r="N75" i="32"/>
  <c r="N74" i="33"/>
  <c r="N72" i="35"/>
  <c r="N77" i="38"/>
  <c r="N69" i="26"/>
  <c r="N67" i="26"/>
  <c r="L67" i="26"/>
  <c r="N71" i="26"/>
  <c r="K71" i="26"/>
  <c r="L71" i="26"/>
  <c r="M71" i="26"/>
  <c r="L83" i="25"/>
  <c r="N70" i="35"/>
  <c r="N83" i="25"/>
  <c r="K83" i="25"/>
  <c r="N82" i="25"/>
  <c r="N80" i="26"/>
  <c r="N72" i="25"/>
  <c r="N75" i="28"/>
  <c r="N77" i="24"/>
  <c r="K77" i="24"/>
  <c r="L77" i="24"/>
  <c r="M77" i="24"/>
  <c r="N76" i="24"/>
  <c r="N78" i="24"/>
  <c r="N68" i="34"/>
  <c r="K68" i="34"/>
  <c r="L68" i="34"/>
  <c r="M68" i="34"/>
  <c r="M70" i="31"/>
  <c r="L70" i="31"/>
  <c r="N79" i="38"/>
  <c r="N65" i="29"/>
  <c r="K65" i="29"/>
  <c r="L65" i="29"/>
  <c r="N71" i="23"/>
  <c r="K71" i="23"/>
  <c r="N71" i="33"/>
  <c r="N78" i="23"/>
  <c r="N74" i="37"/>
  <c r="N73" i="24"/>
  <c r="N75" i="36"/>
  <c r="N76" i="29"/>
  <c r="N67" i="27"/>
  <c r="L67" i="27"/>
  <c r="M67" i="27"/>
  <c r="N66" i="26"/>
  <c r="K66" i="26"/>
  <c r="L66" i="26"/>
  <c r="M66" i="26"/>
  <c r="G68" i="35"/>
  <c r="N68" i="35"/>
  <c r="I69" i="29"/>
  <c r="I71" i="37"/>
  <c r="C73" i="36"/>
  <c r="I73" i="36"/>
  <c r="C76" i="36"/>
  <c r="N71" i="37"/>
  <c r="N82" i="36"/>
  <c r="J63" i="29"/>
  <c r="I68" i="29"/>
  <c r="I70" i="37"/>
  <c r="G75" i="37"/>
  <c r="G79" i="37"/>
  <c r="G76" i="33"/>
  <c r="G70" i="34"/>
  <c r="G77" i="34"/>
  <c r="C77" i="36"/>
  <c r="G84" i="36"/>
  <c r="G64" i="39"/>
  <c r="G69" i="39"/>
  <c r="G72" i="39"/>
  <c r="J72" i="37"/>
  <c r="N74" i="38"/>
  <c r="C81" i="36"/>
  <c r="N76" i="23"/>
  <c r="G75" i="29"/>
  <c r="G80" i="37"/>
  <c r="G72" i="32"/>
  <c r="G80" i="33"/>
  <c r="G77" i="36"/>
  <c r="G80" i="36"/>
  <c r="C83" i="36"/>
  <c r="I83" i="36"/>
  <c r="C84" i="36"/>
  <c r="N72" i="24"/>
  <c r="N82" i="23"/>
  <c r="N68" i="29"/>
  <c r="N71" i="38"/>
  <c r="N66" i="32"/>
  <c r="N68" i="33"/>
  <c r="C82" i="36"/>
  <c r="N80" i="35"/>
  <c r="N75" i="35"/>
  <c r="N76" i="34"/>
  <c r="N70" i="28"/>
  <c r="N66" i="28"/>
  <c r="N74" i="26"/>
  <c r="N77" i="25"/>
  <c r="N75" i="23"/>
  <c r="N79" i="26"/>
  <c r="N70" i="23"/>
  <c r="N73" i="38"/>
  <c r="N72" i="38"/>
  <c r="C80" i="36"/>
  <c r="N71" i="29"/>
  <c r="N63" i="29"/>
  <c r="N67" i="28"/>
  <c r="N74" i="32"/>
  <c r="N72" i="26"/>
  <c r="N86" i="25"/>
  <c r="N69" i="23"/>
  <c r="N78" i="26"/>
  <c r="N67" i="24"/>
  <c r="N70" i="37"/>
  <c r="N76" i="33"/>
  <c r="N67" i="29"/>
  <c r="N73" i="28"/>
  <c r="N71" i="35"/>
  <c r="N75" i="26"/>
  <c r="N73" i="26"/>
  <c r="N72" i="34"/>
  <c r="N81" i="25"/>
  <c r="N83" i="23"/>
  <c r="N79" i="24"/>
  <c r="N48" i="32"/>
  <c r="N54" i="35"/>
  <c r="N50" i="29"/>
  <c r="K50" i="29"/>
  <c r="N58" i="38"/>
  <c r="N48" i="28"/>
  <c r="M48" i="28"/>
  <c r="N49" i="33"/>
  <c r="N72" i="37"/>
  <c r="N54" i="39"/>
  <c r="N48" i="34"/>
  <c r="N57" i="33"/>
  <c r="N49" i="37"/>
  <c r="N74" i="35"/>
  <c r="N69" i="29"/>
  <c r="N79" i="32"/>
  <c r="N70" i="26"/>
  <c r="N51" i="25"/>
  <c r="M51" i="25"/>
  <c r="N54" i="25"/>
  <c r="N77" i="23"/>
  <c r="N75" i="24"/>
  <c r="N70" i="34"/>
  <c r="N74" i="24"/>
  <c r="F19" i="29"/>
  <c r="G146" i="4"/>
  <c r="G19" i="29" s="1"/>
  <c r="F15" i="37"/>
  <c r="G162" i="4"/>
  <c r="G15" i="37" s="1"/>
  <c r="F19" i="37"/>
  <c r="G166" i="4"/>
  <c r="G19" i="37" s="1"/>
  <c r="G12" i="35"/>
  <c r="N12" i="35"/>
  <c r="G15" i="25"/>
  <c r="N15" i="25"/>
  <c r="F14" i="37"/>
  <c r="G161" i="4"/>
  <c r="G14" i="37" s="1"/>
  <c r="G181" i="4"/>
  <c r="F189" i="4"/>
  <c r="G4" i="5" s="1"/>
  <c r="G206" i="4"/>
  <c r="G17" i="38" s="1"/>
  <c r="G226" i="4"/>
  <c r="G15" i="32" s="1"/>
  <c r="G228" i="4"/>
  <c r="G17" i="32" s="1"/>
  <c r="G35" i="28"/>
  <c r="G36" i="28"/>
  <c r="G39" i="37"/>
  <c r="G30" i="32"/>
  <c r="G25" i="33"/>
  <c r="N25" i="33"/>
  <c r="G38" i="33"/>
  <c r="F40" i="36"/>
  <c r="G40" i="36"/>
  <c r="F61" i="23"/>
  <c r="G61" i="23"/>
  <c r="I56" i="25"/>
  <c r="F58" i="26"/>
  <c r="G58" i="26"/>
  <c r="F56" i="29"/>
  <c r="G56" i="29"/>
  <c r="I53" i="37"/>
  <c r="F57" i="37"/>
  <c r="F50" i="32"/>
  <c r="G50" i="32"/>
  <c r="F55" i="39"/>
  <c r="G30" i="28"/>
  <c r="N30" i="28"/>
  <c r="G37" i="32"/>
  <c r="N37" i="32"/>
  <c r="G29" i="34"/>
  <c r="N29" i="34"/>
  <c r="F36" i="39"/>
  <c r="I62" i="25"/>
  <c r="F55" i="28"/>
  <c r="G55" i="28"/>
  <c r="F57" i="28"/>
  <c r="G57" i="28"/>
  <c r="G48" i="38"/>
  <c r="N48" i="38"/>
  <c r="F56" i="38"/>
  <c r="G56" i="38"/>
  <c r="F61" i="38"/>
  <c r="G61" i="38"/>
  <c r="G50" i="35"/>
  <c r="N50" i="35"/>
  <c r="G58" i="35"/>
  <c r="N58" i="35"/>
  <c r="F51" i="39"/>
  <c r="G51" i="39"/>
  <c r="D70" i="29"/>
  <c r="I70" i="29"/>
  <c r="F16" i="28"/>
  <c r="G122" i="4"/>
  <c r="F17" i="28"/>
  <c r="G123" i="4"/>
  <c r="G34" i="37"/>
  <c r="G38" i="32"/>
  <c r="G34" i="33"/>
  <c r="G33" i="36"/>
  <c r="G51" i="24"/>
  <c r="N51" i="24"/>
  <c r="G65" i="25"/>
  <c r="G49" i="26"/>
  <c r="N49" i="26"/>
  <c r="G47" i="29"/>
  <c r="N47" i="29"/>
  <c r="G55" i="38"/>
  <c r="N55" i="38"/>
  <c r="G60" i="38"/>
  <c r="N60" i="38"/>
  <c r="F55" i="32"/>
  <c r="G55" i="32"/>
  <c r="F57" i="32"/>
  <c r="F59" i="32"/>
  <c r="G59" i="32"/>
  <c r="F51" i="33"/>
  <c r="G51" i="33"/>
  <c r="F53" i="33"/>
  <c r="F56" i="33"/>
  <c r="F59" i="33"/>
  <c r="G59" i="33"/>
  <c r="G47" i="34"/>
  <c r="N47" i="34"/>
  <c r="G47" i="35"/>
  <c r="N47" i="35"/>
  <c r="G42" i="39"/>
  <c r="N42" i="39"/>
  <c r="G30" i="24"/>
  <c r="N30" i="24"/>
  <c r="F36" i="36"/>
  <c r="G59" i="24"/>
  <c r="N59" i="24"/>
  <c r="C55" i="29"/>
  <c r="G53" i="32"/>
  <c r="N53" i="32"/>
  <c r="F49" i="34"/>
  <c r="G49" i="34"/>
  <c r="F57" i="34"/>
  <c r="G57" i="34"/>
  <c r="D44" i="35"/>
  <c r="D67" i="37"/>
  <c r="I67" i="37"/>
  <c r="C70" i="39"/>
  <c r="G58" i="24"/>
  <c r="N58" i="24"/>
  <c r="G55" i="23"/>
  <c r="N55" i="23"/>
  <c r="G54" i="26"/>
  <c r="N54" i="26"/>
  <c r="G48" i="29"/>
  <c r="N48" i="29"/>
  <c r="I47" i="37"/>
  <c r="I50" i="37"/>
  <c r="G47" i="38"/>
  <c r="N47" i="38"/>
  <c r="G48" i="33"/>
  <c r="N48" i="33"/>
  <c r="I51" i="35"/>
  <c r="G56" i="35"/>
  <c r="N56" i="35"/>
  <c r="G60" i="35"/>
  <c r="N60" i="35"/>
  <c r="F62" i="36"/>
  <c r="G62" i="36"/>
  <c r="F63" i="36"/>
  <c r="G63" i="36"/>
  <c r="I64" i="29"/>
  <c r="G66" i="29"/>
  <c r="N66" i="29"/>
  <c r="F79" i="36"/>
  <c r="G79" i="36"/>
  <c r="F66" i="39"/>
  <c r="G66" i="39"/>
  <c r="F71" i="39"/>
  <c r="F52" i="36"/>
  <c r="G52" i="36"/>
  <c r="F53" i="36"/>
  <c r="F56" i="36"/>
  <c r="G56" i="36"/>
  <c r="F61" i="36"/>
  <c r="G61" i="36"/>
  <c r="F72" i="29"/>
  <c r="G72" i="29"/>
  <c r="B13" i="18"/>
  <c r="B11" i="9"/>
  <c r="B10" i="5"/>
  <c r="B206" i="4"/>
  <c r="I53" i="25"/>
  <c r="I59" i="25"/>
  <c r="G52" i="26"/>
  <c r="N52" i="26"/>
  <c r="G51" i="37"/>
  <c r="N51" i="37"/>
  <c r="J52" i="37"/>
  <c r="G52" i="38"/>
  <c r="N52" i="38"/>
  <c r="G51" i="34"/>
  <c r="G55" i="34"/>
  <c r="G58" i="34"/>
  <c r="D53" i="35"/>
  <c r="I53" i="35"/>
  <c r="D56" i="35"/>
  <c r="I56" i="35"/>
  <c r="D59" i="35"/>
  <c r="F59" i="36"/>
  <c r="G59" i="36"/>
  <c r="F43" i="39"/>
  <c r="F48" i="39"/>
  <c r="G48" i="39"/>
  <c r="F80" i="32"/>
  <c r="G80" i="32"/>
  <c r="N64" i="29"/>
  <c r="I252" i="4"/>
  <c r="J16" i="5" s="1"/>
  <c r="D252" i="4"/>
  <c r="E16" i="5" s="1"/>
  <c r="I66" i="29"/>
  <c r="C29" i="18"/>
  <c r="C13" i="18"/>
  <c r="C74" i="18"/>
  <c r="C11" i="9"/>
  <c r="A276" i="4"/>
  <c r="D288" i="4" s="1"/>
  <c r="N81" i="23"/>
  <c r="M250" i="4"/>
  <c r="N77" i="36"/>
  <c r="N70" i="29"/>
  <c r="N80" i="38"/>
  <c r="N67" i="37"/>
  <c r="N77" i="26"/>
  <c r="N75" i="29"/>
  <c r="N68" i="26"/>
  <c r="N71" i="24"/>
  <c r="N72" i="36"/>
  <c r="N75" i="37"/>
  <c r="N74" i="23"/>
  <c r="N64" i="25"/>
  <c r="N46" i="24"/>
  <c r="N79" i="23"/>
  <c r="N70" i="24"/>
  <c r="N61" i="38"/>
  <c r="N55" i="35"/>
  <c r="N48" i="37"/>
  <c r="N52" i="29"/>
  <c r="N52" i="34"/>
  <c r="N53" i="26"/>
  <c r="N52" i="33"/>
  <c r="N59" i="25"/>
  <c r="N78" i="34"/>
  <c r="N77" i="32"/>
  <c r="N49" i="38"/>
  <c r="N53" i="35"/>
  <c r="N52" i="28"/>
  <c r="N55" i="26"/>
  <c r="N48" i="26"/>
  <c r="N51" i="26"/>
  <c r="N51" i="36"/>
  <c r="N59" i="23"/>
  <c r="N52" i="23"/>
  <c r="N55" i="28"/>
  <c r="N58" i="36"/>
  <c r="N56" i="34"/>
  <c r="N50" i="37"/>
  <c r="N52" i="37"/>
  <c r="N56" i="32"/>
  <c r="N47" i="26"/>
  <c r="N61" i="25"/>
  <c r="N60" i="25"/>
  <c r="N48" i="23"/>
  <c r="N61" i="23"/>
  <c r="N53" i="24"/>
  <c r="N50" i="33"/>
  <c r="N56" i="24"/>
  <c r="N45" i="29"/>
  <c r="N55" i="36"/>
  <c r="N53" i="28"/>
  <c r="N54" i="34"/>
  <c r="N51" i="28"/>
  <c r="N56" i="38"/>
  <c r="N50" i="26"/>
  <c r="N62" i="25"/>
  <c r="N58" i="25"/>
  <c r="J58" i="25"/>
  <c r="N49" i="35"/>
  <c r="N58" i="23"/>
  <c r="N51" i="33"/>
  <c r="N56" i="23"/>
  <c r="N57" i="24"/>
  <c r="N57" i="26"/>
  <c r="N47" i="24"/>
  <c r="N46" i="34"/>
  <c r="N60" i="33"/>
  <c r="N45" i="32"/>
  <c r="N60" i="37"/>
  <c r="N44" i="29"/>
  <c r="N45" i="28"/>
  <c r="N56" i="26"/>
  <c r="N51" i="35"/>
  <c r="N57" i="28"/>
  <c r="N53" i="25"/>
  <c r="N56" i="25"/>
  <c r="N51" i="32"/>
  <c r="N50" i="34"/>
  <c r="N57" i="23"/>
  <c r="N51" i="38"/>
  <c r="N53" i="38"/>
  <c r="I46" i="26"/>
  <c r="N46" i="26"/>
  <c r="E58" i="3"/>
  <c r="B10" i="17" s="1"/>
  <c r="B32" i="3"/>
  <c r="B8" i="12" s="1"/>
  <c r="K38" i="3"/>
  <c r="B14" i="15" s="1"/>
  <c r="H32" i="3"/>
  <c r="B9" i="14" s="1"/>
  <c r="E52" i="3"/>
  <c r="K32" i="3"/>
  <c r="B8" i="15" s="1"/>
  <c r="B29" i="3"/>
  <c r="B5" i="12" s="1"/>
  <c r="B55" i="3"/>
  <c r="B61" i="3"/>
  <c r="K35" i="3"/>
  <c r="B11" i="15" s="1"/>
  <c r="H40" i="3"/>
  <c r="B17" i="14" s="1"/>
  <c r="E55" i="3"/>
  <c r="E61" i="3"/>
  <c r="B13" i="17" s="1"/>
  <c r="B52" i="3"/>
  <c r="I18" i="16" s="1"/>
  <c r="B34" i="3"/>
  <c r="B38" i="3"/>
  <c r="B14" i="12" s="1"/>
  <c r="K41" i="3"/>
  <c r="B17" i="15" s="1"/>
  <c r="C43" i="18"/>
  <c r="B138" i="4"/>
  <c r="B143" i="4"/>
  <c r="B46" i="4"/>
  <c r="B4" i="25" s="1"/>
  <c r="B18" i="4"/>
  <c r="B12" i="24" s="1"/>
  <c r="B54" i="3"/>
  <c r="E54" i="3"/>
  <c r="B31" i="3"/>
  <c r="B7" i="12" s="1"/>
  <c r="K4" i="3"/>
  <c r="B71" i="36" s="1"/>
  <c r="B31" i="23"/>
  <c r="B247" i="4"/>
  <c r="B11" i="5"/>
  <c r="B327" i="4"/>
  <c r="B5" i="5"/>
  <c r="B250" i="4"/>
  <c r="B330" i="4"/>
  <c r="J8" i="1"/>
  <c r="B14" i="5"/>
  <c r="B236" i="4"/>
  <c r="B333" i="4"/>
  <c r="B9" i="5"/>
  <c r="B319" i="4"/>
  <c r="B239" i="4"/>
  <c r="B55" i="24"/>
  <c r="B31" i="37"/>
  <c r="B37" i="23"/>
  <c r="F12" i="1"/>
  <c r="E39" i="3"/>
  <c r="B40" i="37"/>
  <c r="B36" i="23"/>
  <c r="B29" i="31"/>
  <c r="B39" i="23"/>
  <c r="B40" i="36"/>
  <c r="B321" i="4"/>
  <c r="B61" i="19" s="1"/>
  <c r="B28" i="3"/>
  <c r="B4" i="12" s="1"/>
  <c r="B7" i="5"/>
  <c r="E51" i="3"/>
  <c r="B3" i="17" s="1"/>
  <c r="B241" i="4"/>
  <c r="B51" i="3"/>
  <c r="K28" i="3"/>
  <c r="H28" i="3"/>
  <c r="B5" i="14" s="1"/>
  <c r="B153" i="4"/>
  <c r="B34" i="28"/>
  <c r="B28" i="23"/>
  <c r="E36" i="3"/>
  <c r="B13" i="13" s="1"/>
  <c r="B123" i="4"/>
  <c r="B323" i="4"/>
  <c r="B17" i="5"/>
  <c r="B243" i="4"/>
  <c r="B306" i="4"/>
  <c r="B15" i="5"/>
  <c r="B326" i="4"/>
  <c r="B246" i="4"/>
  <c r="B4" i="5"/>
  <c r="B249" i="4"/>
  <c r="B329" i="4"/>
  <c r="B38" i="18"/>
  <c r="B235" i="4"/>
  <c r="B4" i="33" s="1"/>
  <c r="B332" i="4"/>
  <c r="B16" i="5"/>
  <c r="J384" i="4"/>
  <c r="B335" i="4"/>
  <c r="B238" i="4"/>
  <c r="B6" i="5"/>
  <c r="B109" i="4"/>
  <c r="B4" i="28" s="1"/>
  <c r="B215" i="4"/>
  <c r="B312" i="4"/>
  <c r="B26" i="38"/>
  <c r="B26" i="28"/>
  <c r="B27" i="35"/>
  <c r="E31" i="3"/>
  <c r="B29" i="35"/>
  <c r="B32" i="23"/>
  <c r="B38" i="4"/>
  <c r="D16" i="19" s="1"/>
  <c r="B36" i="34"/>
  <c r="B35" i="37"/>
  <c r="B28" i="35"/>
  <c r="B186" i="4"/>
  <c r="B322" i="4"/>
  <c r="B62" i="19" s="1"/>
  <c r="K29" i="3"/>
  <c r="B24" i="15" s="1"/>
  <c r="B20" i="5"/>
  <c r="B242" i="4"/>
  <c r="B328" i="4"/>
  <c r="B12" i="5"/>
  <c r="B248" i="4"/>
  <c r="B251" i="4"/>
  <c r="B19" i="5"/>
  <c r="B331" i="4"/>
  <c r="B13" i="5"/>
  <c r="B334" i="4"/>
  <c r="B74" i="19" s="1"/>
  <c r="B237" i="4"/>
  <c r="D43" i="19" s="1"/>
  <c r="B6" i="4"/>
  <c r="B4" i="24" s="1"/>
  <c r="E33" i="3"/>
  <c r="E28" i="3"/>
  <c r="B78" i="4"/>
  <c r="B132" i="4"/>
  <c r="B166" i="4"/>
  <c r="B224" i="4"/>
  <c r="F8" i="1"/>
  <c r="B244" i="4"/>
  <c r="D50" i="19" s="1"/>
  <c r="B324" i="4"/>
  <c r="B27" i="23"/>
  <c r="B30" i="35"/>
  <c r="B38" i="28"/>
  <c r="N44" i="35"/>
  <c r="N49" i="32"/>
  <c r="N58" i="33"/>
  <c r="N47" i="37"/>
  <c r="N55" i="34"/>
  <c r="N49" i="29"/>
  <c r="N55" i="32"/>
  <c r="N49" i="28"/>
  <c r="N57" i="25"/>
  <c r="N60" i="23"/>
  <c r="N50" i="23"/>
  <c r="N53" i="29"/>
  <c r="N49" i="24"/>
  <c r="N48" i="35"/>
  <c r="N50" i="24"/>
  <c r="N54" i="38"/>
  <c r="N59" i="35"/>
  <c r="N47" i="33"/>
  <c r="N47" i="32"/>
  <c r="N58" i="32"/>
  <c r="F58" i="32"/>
  <c r="C58" i="32"/>
  <c r="N59" i="38"/>
  <c r="N46" i="29"/>
  <c r="N51" i="29"/>
  <c r="N49" i="39"/>
  <c r="N53" i="37"/>
  <c r="C49" i="39"/>
  <c r="F49" i="39"/>
  <c r="N59" i="37"/>
  <c r="N46" i="28"/>
  <c r="N55" i="33"/>
  <c r="N50" i="28"/>
  <c r="N65" i="25"/>
  <c r="N47" i="23"/>
  <c r="N54" i="23"/>
  <c r="N49" i="34"/>
  <c r="H7" i="9"/>
  <c r="F7" i="9"/>
  <c r="N37" i="34"/>
  <c r="N28" i="38"/>
  <c r="N39" i="33"/>
  <c r="N25" i="32"/>
  <c r="N39" i="32"/>
  <c r="N26" i="38"/>
  <c r="N27" i="37"/>
  <c r="N29" i="37"/>
  <c r="N30" i="29"/>
  <c r="N35" i="32"/>
  <c r="N29" i="28"/>
  <c r="N32" i="28"/>
  <c r="N28" i="24"/>
  <c r="N39" i="37"/>
  <c r="N26" i="28"/>
  <c r="N33" i="36"/>
  <c r="N33" i="28"/>
  <c r="N38" i="33"/>
  <c r="N27" i="38"/>
  <c r="N25" i="24"/>
  <c r="I29" i="23"/>
  <c r="N39" i="34"/>
  <c r="N35" i="28"/>
  <c r="N26" i="24"/>
  <c r="N26" i="34"/>
  <c r="N28" i="37"/>
  <c r="N31" i="28"/>
  <c r="N39" i="24"/>
  <c r="N34" i="37"/>
  <c r="N31" i="24"/>
  <c r="N38" i="35"/>
  <c r="N26" i="33"/>
  <c r="N37" i="33"/>
  <c r="N35" i="36"/>
  <c r="N32" i="37"/>
  <c r="N33" i="23"/>
  <c r="N29" i="23"/>
  <c r="N34" i="36"/>
  <c r="N32" i="29"/>
  <c r="N7" i="34"/>
  <c r="N19" i="37"/>
  <c r="G252" i="4"/>
  <c r="H16" i="5" s="1"/>
  <c r="N19" i="34"/>
  <c r="N6" i="32"/>
  <c r="N20" i="37"/>
  <c r="N5" i="29"/>
  <c r="N336" i="4"/>
  <c r="O9" i="5" s="1"/>
  <c r="N17" i="38"/>
  <c r="D336" i="4"/>
  <c r="E9" i="5" s="1"/>
  <c r="G205" i="4"/>
  <c r="G16" i="38" s="1"/>
  <c r="I93" i="4"/>
  <c r="I9" i="27" s="1"/>
  <c r="I95" i="4"/>
  <c r="I11" i="27" s="1"/>
  <c r="B31" i="35"/>
  <c r="B32" i="34"/>
  <c r="B245" i="4"/>
  <c r="B325" i="4"/>
  <c r="B26" i="39"/>
  <c r="L249" i="4"/>
  <c r="L17" i="33" s="1"/>
  <c r="M249" i="4"/>
  <c r="M17" i="33" s="1"/>
  <c r="K249" i="4"/>
  <c r="K17" i="33" s="1"/>
  <c r="L239" i="4"/>
  <c r="M239" i="4"/>
  <c r="K239" i="4"/>
  <c r="J236" i="4"/>
  <c r="N12" i="37"/>
  <c r="N14" i="33"/>
  <c r="N16" i="37"/>
  <c r="N9" i="25"/>
  <c r="N16" i="29"/>
  <c r="N8" i="25"/>
  <c r="N14" i="34"/>
  <c r="N10" i="23"/>
  <c r="N11" i="34"/>
  <c r="N14" i="25"/>
  <c r="N17" i="32"/>
  <c r="N7" i="37"/>
  <c r="N7" i="24"/>
  <c r="N8" i="23"/>
  <c r="N16" i="34"/>
  <c r="N9" i="37"/>
  <c r="N8" i="31"/>
  <c r="N16" i="25"/>
  <c r="N5" i="37"/>
  <c r="N7" i="25"/>
  <c r="I336" i="4"/>
  <c r="J9" i="5" s="1"/>
  <c r="J323" i="4"/>
  <c r="N13" i="33"/>
  <c r="J95" i="4"/>
  <c r="M95" i="4" s="1"/>
  <c r="M11" i="27" s="1"/>
  <c r="N11" i="27"/>
  <c r="L95" i="4"/>
  <c r="L11" i="27" s="1"/>
  <c r="N7" i="39"/>
  <c r="N17" i="25"/>
  <c r="N17" i="33"/>
  <c r="K175" i="4"/>
  <c r="K7" i="31" s="1"/>
  <c r="L175" i="4"/>
  <c r="L7" i="31" s="1"/>
  <c r="M175" i="4"/>
  <c r="M7" i="31" s="1"/>
  <c r="N11" i="28"/>
  <c r="N9" i="27"/>
  <c r="N13" i="34"/>
  <c r="N12" i="27"/>
  <c r="N9" i="35"/>
  <c r="N18" i="25"/>
  <c r="N4" i="24"/>
  <c r="G38" i="37"/>
  <c r="D36" i="29"/>
  <c r="G25" i="39"/>
  <c r="C42" i="23"/>
  <c r="G32" i="39"/>
  <c r="A26" i="25"/>
  <c r="G29" i="39"/>
  <c r="G35" i="37"/>
  <c r="G35" i="34"/>
  <c r="G41" i="36"/>
  <c r="G28" i="36"/>
  <c r="A3" i="4"/>
  <c r="A297" i="4"/>
  <c r="D313" i="4" s="1"/>
  <c r="I313" i="4" s="1"/>
  <c r="G42" i="4"/>
  <c r="J379" i="4"/>
  <c r="A213" i="4"/>
  <c r="D225" i="4" s="1"/>
  <c r="C105" i="4"/>
  <c r="D18" i="39"/>
  <c r="G314" i="4"/>
  <c r="G19" i="36" s="1"/>
  <c r="D291" i="4"/>
  <c r="D17" i="35" s="1"/>
  <c r="G230" i="4"/>
  <c r="G19" i="32" s="1"/>
  <c r="G227" i="4"/>
  <c r="G16" i="32" s="1"/>
  <c r="G207" i="4"/>
  <c r="G18" i="38" s="1"/>
  <c r="G144" i="4"/>
  <c r="G17" i="29" s="1"/>
  <c r="I224" i="4"/>
  <c r="I13" i="32" s="1"/>
  <c r="G304" i="4"/>
  <c r="G9" i="36" s="1"/>
  <c r="G8" i="39"/>
  <c r="G10" i="33"/>
  <c r="G102" i="4"/>
  <c r="G18" i="27" s="1"/>
  <c r="C126" i="4"/>
  <c r="D15" i="5" s="1"/>
  <c r="G6" i="39"/>
  <c r="G302" i="4"/>
  <c r="G7" i="36" s="1"/>
  <c r="G141" i="4"/>
  <c r="G14" i="29" s="1"/>
  <c r="C147" i="4"/>
  <c r="D79" i="33"/>
  <c r="D72" i="33"/>
  <c r="D74" i="39"/>
  <c r="D77" i="28"/>
  <c r="D78" i="37"/>
  <c r="D76" i="39"/>
  <c r="D79" i="28"/>
  <c r="D76" i="37"/>
  <c r="C82" i="26"/>
  <c r="D57" i="38"/>
  <c r="D54" i="37"/>
  <c r="D57" i="29"/>
  <c r="D59" i="28"/>
  <c r="D60" i="34"/>
  <c r="C62" i="34"/>
  <c r="D32" i="32"/>
  <c r="G36" i="32"/>
  <c r="G39" i="36"/>
  <c r="D38" i="26"/>
  <c r="G36" i="26"/>
  <c r="G38" i="29"/>
  <c r="G32" i="33"/>
  <c r="G26" i="39"/>
  <c r="J46" i="25"/>
  <c r="G35" i="29"/>
  <c r="D34" i="32"/>
  <c r="G30" i="39"/>
  <c r="G33" i="39"/>
  <c r="D30" i="34"/>
  <c r="G38" i="36"/>
  <c r="G28" i="39"/>
  <c r="G31" i="39"/>
  <c r="F42" i="23"/>
  <c r="G40" i="37"/>
  <c r="G34" i="29"/>
  <c r="G35" i="39"/>
  <c r="G29" i="33"/>
  <c r="G33" i="33"/>
  <c r="G37" i="37"/>
  <c r="G35" i="33"/>
  <c r="G32" i="34"/>
  <c r="N22" i="39"/>
  <c r="F46" i="25"/>
  <c r="G36" i="34"/>
  <c r="G37" i="36"/>
  <c r="G27" i="39"/>
  <c r="D40" i="23"/>
  <c r="G30" i="33"/>
  <c r="G38" i="34"/>
  <c r="D30" i="36"/>
  <c r="G23" i="39"/>
  <c r="G34" i="39"/>
  <c r="F40" i="35"/>
  <c r="D14" i="39"/>
  <c r="D15" i="39"/>
  <c r="I18" i="39"/>
  <c r="I379" i="4"/>
  <c r="A108" i="4"/>
  <c r="D125" i="4" s="1"/>
  <c r="G309" i="4"/>
  <c r="G14" i="36" s="1"/>
  <c r="D5" i="4"/>
  <c r="D17" i="24" s="1"/>
  <c r="G229" i="4"/>
  <c r="G18" i="32" s="1"/>
  <c r="G18" i="33"/>
  <c r="C84" i="4"/>
  <c r="G16" i="33"/>
  <c r="G224" i="4"/>
  <c r="G13" i="32" s="1"/>
  <c r="C315" i="4"/>
  <c r="D6" i="5" s="1"/>
  <c r="G9" i="39"/>
  <c r="G15" i="39"/>
  <c r="G19" i="39"/>
  <c r="G80" i="4"/>
  <c r="G17" i="26" s="1"/>
  <c r="D11" i="39"/>
  <c r="A87" i="4"/>
  <c r="D100" i="4" s="1"/>
  <c r="G14" i="5"/>
  <c r="G301" i="4"/>
  <c r="G313" i="4"/>
  <c r="G18" i="36" s="1"/>
  <c r="D16" i="4"/>
  <c r="F63" i="4"/>
  <c r="G145" i="4"/>
  <c r="N18" i="29" s="1"/>
  <c r="G202" i="4"/>
  <c r="N13" i="38" s="1"/>
  <c r="G204" i="4"/>
  <c r="G15" i="38" s="1"/>
  <c r="G19" i="33"/>
  <c r="A129" i="4"/>
  <c r="D140" i="4" s="1"/>
  <c r="I140" i="4" s="1"/>
  <c r="J140" i="4" s="1"/>
  <c r="A150" i="4"/>
  <c r="G225" i="4"/>
  <c r="G14" i="32" s="1"/>
  <c r="N39" i="35"/>
  <c r="N29" i="32"/>
  <c r="N28" i="29"/>
  <c r="N26" i="27"/>
  <c r="N39" i="23"/>
  <c r="N31" i="23"/>
  <c r="N38" i="24"/>
  <c r="N31" i="35"/>
  <c r="N34" i="35"/>
  <c r="N31" i="37"/>
  <c r="C40" i="35"/>
  <c r="N37" i="37"/>
  <c r="N27" i="26"/>
  <c r="N29" i="29"/>
  <c r="N30" i="23"/>
  <c r="N35" i="23"/>
  <c r="N28" i="32"/>
  <c r="N35" i="34"/>
  <c r="N30" i="37"/>
  <c r="N32" i="23"/>
  <c r="N33" i="29"/>
  <c r="N29" i="36"/>
  <c r="N38" i="23"/>
  <c r="N31" i="26"/>
  <c r="N36" i="26"/>
  <c r="N37" i="24"/>
  <c r="N29" i="24"/>
  <c r="N24" i="26"/>
  <c r="N27" i="28"/>
  <c r="N35" i="24"/>
  <c r="N25" i="35"/>
  <c r="N28" i="33"/>
  <c r="N25" i="28"/>
  <c r="N35" i="26"/>
  <c r="N35" i="35"/>
  <c r="N26" i="37"/>
  <c r="N26" i="35"/>
  <c r="N33" i="24"/>
  <c r="N38" i="37"/>
  <c r="N27" i="29"/>
  <c r="N33" i="35"/>
  <c r="N31" i="29"/>
  <c r="N26" i="29"/>
  <c r="N30" i="35"/>
  <c r="N33" i="26"/>
  <c r="N28" i="35"/>
  <c r="N37" i="23"/>
  <c r="N36" i="24"/>
  <c r="N27" i="33"/>
  <c r="N27" i="34"/>
  <c r="N37" i="35"/>
  <c r="N27" i="32"/>
  <c r="N26" i="32"/>
  <c r="N33" i="37"/>
  <c r="N25" i="29"/>
  <c r="C40" i="33"/>
  <c r="N28" i="23"/>
  <c r="N27" i="24"/>
  <c r="N27" i="35"/>
  <c r="G41" i="24"/>
  <c r="N32" i="24"/>
  <c r="D176" i="4"/>
  <c r="I176" i="4" s="1"/>
  <c r="J176" i="4" s="1"/>
  <c r="J8" i="31" s="1"/>
  <c r="D179" i="4"/>
  <c r="D173" i="4"/>
  <c r="D178" i="4"/>
  <c r="I178" i="4" s="1"/>
  <c r="I10" i="31" s="1"/>
  <c r="N19" i="33"/>
  <c r="N5" i="32"/>
  <c r="N18" i="32"/>
  <c r="N9" i="32"/>
  <c r="N6" i="38"/>
  <c r="N14" i="35"/>
  <c r="N10" i="37"/>
  <c r="N15" i="26"/>
  <c r="J224" i="4"/>
  <c r="N11" i="26"/>
  <c r="N10" i="36"/>
  <c r="N11" i="35"/>
  <c r="N13" i="27"/>
  <c r="N14" i="27"/>
  <c r="N15" i="38"/>
  <c r="N10" i="26"/>
  <c r="N8" i="37"/>
  <c r="N8" i="39"/>
  <c r="N16" i="26"/>
  <c r="N7" i="26"/>
  <c r="N14" i="37"/>
  <c r="N10" i="24"/>
  <c r="N18" i="34"/>
  <c r="N7" i="38"/>
  <c r="N10" i="33"/>
  <c r="N14" i="23"/>
  <c r="N10" i="34"/>
  <c r="N15" i="23"/>
  <c r="N5" i="36"/>
  <c r="N19" i="35"/>
  <c r="N5" i="34"/>
  <c r="N5" i="38"/>
  <c r="N17" i="34"/>
  <c r="N8" i="29"/>
  <c r="N10" i="35"/>
  <c r="F294" i="4"/>
  <c r="G13" i="5" s="1"/>
  <c r="N14" i="26"/>
  <c r="N17" i="26"/>
  <c r="N5" i="24"/>
  <c r="N16" i="31"/>
  <c r="N9" i="38"/>
  <c r="N18" i="38"/>
  <c r="N7" i="29"/>
  <c r="N10" i="27"/>
  <c r="N15" i="27"/>
  <c r="N6" i="39"/>
  <c r="N18" i="23"/>
  <c r="N8" i="35"/>
  <c r="N16" i="23"/>
  <c r="N11" i="24"/>
  <c r="C46" i="25"/>
  <c r="G17" i="35"/>
  <c r="N17" i="35"/>
  <c r="N15" i="34"/>
  <c r="C356" i="4"/>
  <c r="G15" i="35"/>
  <c r="N15" i="35"/>
  <c r="G18" i="35"/>
  <c r="N18" i="35"/>
  <c r="G13" i="35"/>
  <c r="N13" i="35"/>
  <c r="C19" i="25"/>
  <c r="G18" i="19"/>
  <c r="C19" i="37"/>
  <c r="C20" i="38"/>
  <c r="K38" i="19"/>
  <c r="H34" i="14"/>
  <c r="H13" i="15"/>
  <c r="E34" i="14"/>
  <c r="B34" i="14"/>
  <c r="E13" i="15"/>
  <c r="K13" i="14"/>
  <c r="H13" i="14"/>
  <c r="E13" i="14"/>
  <c r="H32" i="15"/>
  <c r="E32" i="15"/>
  <c r="B32" i="15"/>
  <c r="J13" i="15"/>
  <c r="H35" i="15"/>
  <c r="H16" i="15"/>
  <c r="E35" i="15"/>
  <c r="E16" i="15"/>
  <c r="H37" i="14"/>
  <c r="E37" i="14"/>
  <c r="K16" i="14"/>
  <c r="B35" i="15"/>
  <c r="B37" i="14"/>
  <c r="H16" i="14"/>
  <c r="E16" i="14"/>
  <c r="J16" i="15"/>
  <c r="E25" i="17"/>
  <c r="I20" i="17"/>
  <c r="B25" i="17"/>
  <c r="K5" i="17"/>
  <c r="L35" i="17" s="1"/>
  <c r="K45" i="17"/>
  <c r="L54" i="17" s="1"/>
  <c r="K25" i="17"/>
  <c r="H5" i="17"/>
  <c r="E5" i="17"/>
  <c r="H25" i="17"/>
  <c r="E31" i="17"/>
  <c r="K51" i="17"/>
  <c r="L60" i="17" s="1"/>
  <c r="B31" i="17"/>
  <c r="K11" i="17"/>
  <c r="K31" i="17"/>
  <c r="H11" i="17"/>
  <c r="H31" i="17"/>
  <c r="E11" i="17"/>
  <c r="K17" i="17"/>
  <c r="E37" i="17"/>
  <c r="H17" i="17"/>
  <c r="E17" i="17"/>
  <c r="B37" i="17"/>
  <c r="K57" i="17"/>
  <c r="L48" i="17" s="1"/>
  <c r="K37" i="17"/>
  <c r="H37" i="17"/>
  <c r="F18" i="25"/>
  <c r="A18" i="25"/>
  <c r="C63" i="4"/>
  <c r="E21" i="26"/>
  <c r="F29" i="18"/>
  <c r="F13" i="18" s="1"/>
  <c r="C16" i="28"/>
  <c r="F13" i="31"/>
  <c r="A16" i="31"/>
  <c r="C16" i="31"/>
  <c r="F17" i="31"/>
  <c r="C20" i="31"/>
  <c r="A20" i="31"/>
  <c r="G281" i="4"/>
  <c r="H41" i="24"/>
  <c r="I60" i="18"/>
  <c r="I67" i="18" s="1"/>
  <c r="E41" i="37"/>
  <c r="A31" i="31"/>
  <c r="F32" i="31"/>
  <c r="A35" i="31"/>
  <c r="F36" i="31"/>
  <c r="E40" i="32"/>
  <c r="E40" i="35"/>
  <c r="E43" i="36"/>
  <c r="H37" i="39"/>
  <c r="C59" i="26"/>
  <c r="C58" i="28"/>
  <c r="D58" i="28"/>
  <c r="G55" i="31"/>
  <c r="C52" i="33"/>
  <c r="E83" i="24"/>
  <c r="F107" i="18"/>
  <c r="F78" i="26"/>
  <c r="A75" i="31"/>
  <c r="C77" i="32"/>
  <c r="C16" i="13"/>
  <c r="E37" i="13"/>
  <c r="B37" i="13"/>
  <c r="K17" i="13"/>
  <c r="H17" i="13"/>
  <c r="E17" i="13"/>
  <c r="C16" i="38"/>
  <c r="E36" i="16"/>
  <c r="E17" i="16"/>
  <c r="B36" i="16"/>
  <c r="K36" i="16"/>
  <c r="K17" i="16"/>
  <c r="H36" i="16"/>
  <c r="L27" i="16" s="1"/>
  <c r="H17" i="16"/>
  <c r="B24" i="12"/>
  <c r="F31" i="12" s="1"/>
  <c r="K18" i="13"/>
  <c r="E38" i="13"/>
  <c r="H18" i="13"/>
  <c r="B38" i="13"/>
  <c r="E18" i="13"/>
  <c r="C17" i="13"/>
  <c r="H6" i="16"/>
  <c r="H25" i="16"/>
  <c r="B31" i="16"/>
  <c r="H12" i="16"/>
  <c r="E12" i="16"/>
  <c r="K31" i="16"/>
  <c r="H31" i="16"/>
  <c r="L22" i="16" s="1"/>
  <c r="E31" i="16"/>
  <c r="K12" i="16"/>
  <c r="K37" i="16"/>
  <c r="K18" i="16"/>
  <c r="H37" i="16"/>
  <c r="L28" i="16" s="1"/>
  <c r="H18" i="16"/>
  <c r="E37" i="16"/>
  <c r="E18" i="16"/>
  <c r="B37" i="16"/>
  <c r="C18" i="25"/>
  <c r="G17" i="19"/>
  <c r="F84" i="4"/>
  <c r="G9" i="29"/>
  <c r="N9" i="29"/>
  <c r="G11" i="29"/>
  <c r="N11" i="29"/>
  <c r="G13" i="29"/>
  <c r="N13" i="29"/>
  <c r="C16" i="29"/>
  <c r="G11" i="37"/>
  <c r="N11" i="37"/>
  <c r="C14" i="37"/>
  <c r="C18" i="37"/>
  <c r="G185" i="4"/>
  <c r="G201" i="4"/>
  <c r="C15" i="38"/>
  <c r="C19" i="38"/>
  <c r="G209" i="4"/>
  <c r="G8" i="32"/>
  <c r="N8" i="32"/>
  <c r="C10" i="32"/>
  <c r="C47" i="19"/>
  <c r="G222" i="4"/>
  <c r="C14" i="32"/>
  <c r="C51" i="19"/>
  <c r="C18" i="32"/>
  <c r="C55" i="19"/>
  <c r="G6" i="33"/>
  <c r="N6" i="33"/>
  <c r="G8" i="33"/>
  <c r="N8" i="33"/>
  <c r="C11" i="33"/>
  <c r="E48" i="19"/>
  <c r="C15" i="33"/>
  <c r="E52" i="19"/>
  <c r="C19" i="33"/>
  <c r="E56" i="19"/>
  <c r="G46" i="19"/>
  <c r="G50" i="19"/>
  <c r="G54" i="19"/>
  <c r="H20" i="34"/>
  <c r="I43" i="18"/>
  <c r="I9" i="18" s="1"/>
  <c r="D284" i="4"/>
  <c r="D292" i="4"/>
  <c r="C6" i="39"/>
  <c r="C10" i="39"/>
  <c r="C14" i="39"/>
  <c r="C18" i="39"/>
  <c r="D42" i="25"/>
  <c r="H39" i="29"/>
  <c r="C31" i="31"/>
  <c r="G32" i="31"/>
  <c r="C35" i="31"/>
  <c r="G36" i="31"/>
  <c r="C27" i="39"/>
  <c r="C33" i="39"/>
  <c r="C54" i="29"/>
  <c r="D54" i="29"/>
  <c r="A57" i="31"/>
  <c r="E82" i="26"/>
  <c r="C77" i="37"/>
  <c r="D66" i="33"/>
  <c r="F71" i="33"/>
  <c r="K24" i="17"/>
  <c r="H24" i="17"/>
  <c r="E4" i="17"/>
  <c r="E24" i="17"/>
  <c r="K44" i="17"/>
  <c r="L53" i="17" s="1"/>
  <c r="G8" i="31"/>
  <c r="I28" i="18"/>
  <c r="I23" i="18" s="1"/>
  <c r="H21" i="23"/>
  <c r="C18" i="26"/>
  <c r="I17" i="19"/>
  <c r="E14" i="12"/>
  <c r="E30" i="12"/>
  <c r="B30" i="12"/>
  <c r="F24" i="12" s="1"/>
  <c r="K14" i="12"/>
  <c r="H14" i="12"/>
  <c r="H29" i="13"/>
  <c r="H9" i="13"/>
  <c r="E29" i="13"/>
  <c r="E9" i="13"/>
  <c r="B29" i="13"/>
  <c r="C8" i="13"/>
  <c r="K9" i="13"/>
  <c r="E32" i="13"/>
  <c r="C11" i="13"/>
  <c r="B32" i="13"/>
  <c r="K12" i="13"/>
  <c r="H12" i="13"/>
  <c r="E12" i="13"/>
  <c r="C14" i="13"/>
  <c r="K15" i="13"/>
  <c r="H15" i="13"/>
  <c r="E15" i="13"/>
  <c r="E35" i="13"/>
  <c r="B35" i="13"/>
  <c r="H12" i="17"/>
  <c r="K52" i="17"/>
  <c r="L43" i="17" s="1"/>
  <c r="K32" i="17"/>
  <c r="E12" i="17"/>
  <c r="H32" i="17"/>
  <c r="E32" i="17"/>
  <c r="B32" i="17"/>
  <c r="K12" i="17"/>
  <c r="K38" i="17"/>
  <c r="H38" i="17"/>
  <c r="E38" i="17"/>
  <c r="K18" i="17"/>
  <c r="K58" i="17"/>
  <c r="L49" i="17" s="1"/>
  <c r="B38" i="17"/>
  <c r="H18" i="17"/>
  <c r="E18" i="17"/>
  <c r="E23" i="25"/>
  <c r="F31" i="18"/>
  <c r="F21" i="18" s="1"/>
  <c r="C17" i="26"/>
  <c r="I16" i="19"/>
  <c r="F126" i="4"/>
  <c r="G15" i="5" s="1"/>
  <c r="D143" i="4"/>
  <c r="E20" i="29"/>
  <c r="F11" i="5"/>
  <c r="D184" i="4"/>
  <c r="I184" i="4" s="1"/>
  <c r="J184" i="4" s="1"/>
  <c r="J16" i="31" s="1"/>
  <c r="H21" i="31"/>
  <c r="I36" i="18"/>
  <c r="I10" i="18" s="1"/>
  <c r="H20" i="33"/>
  <c r="I38" i="18"/>
  <c r="I17" i="18" s="1"/>
  <c r="F9" i="35"/>
  <c r="C9" i="35"/>
  <c r="A9" i="35"/>
  <c r="A13" i="35"/>
  <c r="F13" i="35"/>
  <c r="C13" i="35"/>
  <c r="F17" i="35"/>
  <c r="C17" i="35"/>
  <c r="A17" i="35"/>
  <c r="C9" i="36"/>
  <c r="K46" i="19"/>
  <c r="C13" i="36"/>
  <c r="K50" i="19"/>
  <c r="C17" i="36"/>
  <c r="K54" i="19"/>
  <c r="H42" i="23"/>
  <c r="C41" i="25"/>
  <c r="A41" i="25"/>
  <c r="F41" i="25"/>
  <c r="H40" i="26"/>
  <c r="H40" i="28"/>
  <c r="I32" i="31"/>
  <c r="E40" i="33"/>
  <c r="C29" i="34"/>
  <c r="H41" i="34"/>
  <c r="F29" i="35"/>
  <c r="C29" i="35"/>
  <c r="A29" i="35"/>
  <c r="C33" i="35"/>
  <c r="A33" i="35"/>
  <c r="F33" i="35"/>
  <c r="F37" i="35"/>
  <c r="C37" i="35"/>
  <c r="A37" i="35"/>
  <c r="C29" i="36"/>
  <c r="F54" i="37"/>
  <c r="C54" i="31"/>
  <c r="D57" i="31"/>
  <c r="C58" i="33"/>
  <c r="E62" i="34"/>
  <c r="C55" i="35"/>
  <c r="A55" i="35"/>
  <c r="F55" i="35"/>
  <c r="E65" i="36"/>
  <c r="E61" i="31"/>
  <c r="I65" i="28"/>
  <c r="I63" i="29"/>
  <c r="D70" i="31"/>
  <c r="C75" i="38"/>
  <c r="D75" i="38"/>
  <c r="C73" i="32"/>
  <c r="D73" i="32"/>
  <c r="C73" i="34"/>
  <c r="C77" i="39"/>
  <c r="K36" i="17"/>
  <c r="K16" i="17"/>
  <c r="H36" i="17"/>
  <c r="H16" i="17"/>
  <c r="E36" i="17"/>
  <c r="E16" i="17"/>
  <c r="K56" i="17"/>
  <c r="L47" i="17" s="1"/>
  <c r="B36" i="17"/>
  <c r="G6" i="31"/>
  <c r="H10" i="15"/>
  <c r="J29" i="15"/>
  <c r="E10" i="15"/>
  <c r="K10" i="14"/>
  <c r="H29" i="15"/>
  <c r="H10" i="14"/>
  <c r="E10" i="14"/>
  <c r="E29" i="15"/>
  <c r="B29" i="15"/>
  <c r="H31" i="14"/>
  <c r="E31" i="14"/>
  <c r="J10" i="15"/>
  <c r="B31" i="14"/>
  <c r="K6" i="13"/>
  <c r="H6" i="13"/>
  <c r="E6" i="13"/>
  <c r="H26" i="13"/>
  <c r="E26" i="13"/>
  <c r="C5" i="13"/>
  <c r="B26" i="13"/>
  <c r="H38" i="14"/>
  <c r="K17" i="14"/>
  <c r="E38" i="14"/>
  <c r="H17" i="14"/>
  <c r="B38" i="14"/>
  <c r="E17" i="14"/>
  <c r="J17" i="15"/>
  <c r="H17" i="15"/>
  <c r="H36" i="15"/>
  <c r="E17" i="15"/>
  <c r="E36" i="15"/>
  <c r="B36" i="15"/>
  <c r="I35" i="16"/>
  <c r="E7" i="16"/>
  <c r="E32" i="16"/>
  <c r="C20" i="24"/>
  <c r="D39" i="18"/>
  <c r="H21" i="26"/>
  <c r="I29" i="18"/>
  <c r="I13" i="18" s="1"/>
  <c r="D102" i="4"/>
  <c r="D18" i="27" s="1"/>
  <c r="C19" i="28"/>
  <c r="F147" i="4"/>
  <c r="G34" i="18" s="1"/>
  <c r="H34" i="18" s="1"/>
  <c r="C168" i="4"/>
  <c r="D7" i="31"/>
  <c r="C15" i="31"/>
  <c r="A15" i="31"/>
  <c r="F16" i="31"/>
  <c r="A19" i="31"/>
  <c r="C19" i="31"/>
  <c r="F20" i="31"/>
  <c r="G6" i="35"/>
  <c r="N6" i="35"/>
  <c r="E46" i="25"/>
  <c r="D36" i="37"/>
  <c r="H41" i="37"/>
  <c r="A30" i="31"/>
  <c r="F31" i="31"/>
  <c r="K32" i="31"/>
  <c r="A34" i="31"/>
  <c r="F35" i="31"/>
  <c r="D31" i="32"/>
  <c r="H40" i="32"/>
  <c r="H40" i="35"/>
  <c r="H43" i="36"/>
  <c r="F54" i="31"/>
  <c r="C58" i="38"/>
  <c r="H62" i="38"/>
  <c r="E60" i="32"/>
  <c r="F51" i="36"/>
  <c r="C46" i="39"/>
  <c r="D46" i="39"/>
  <c r="C52" i="39"/>
  <c r="I66" i="33"/>
  <c r="M72" i="33"/>
  <c r="H81" i="35"/>
  <c r="E34" i="13"/>
  <c r="E14" i="13"/>
  <c r="B34" i="13"/>
  <c r="C13" i="13"/>
  <c r="K14" i="13"/>
  <c r="H14" i="13"/>
  <c r="G15" i="24"/>
  <c r="N15" i="24"/>
  <c r="E11" i="12"/>
  <c r="E27" i="12"/>
  <c r="K11" i="12"/>
  <c r="B27" i="12"/>
  <c r="F21" i="12" s="1"/>
  <c r="H11" i="12"/>
  <c r="K8" i="14"/>
  <c r="B27" i="15"/>
  <c r="H8" i="14"/>
  <c r="E8" i="14"/>
  <c r="J8" i="15"/>
  <c r="H29" i="14"/>
  <c r="E29" i="14"/>
  <c r="H8" i="15"/>
  <c r="B29" i="14"/>
  <c r="J27" i="15"/>
  <c r="E8" i="15"/>
  <c r="H27" i="15"/>
  <c r="E27" i="15"/>
  <c r="H11" i="14"/>
  <c r="K14" i="14"/>
  <c r="H33" i="15"/>
  <c r="H14" i="14"/>
  <c r="E14" i="14"/>
  <c r="E33" i="15"/>
  <c r="J14" i="15"/>
  <c r="B33" i="15"/>
  <c r="H14" i="15"/>
  <c r="E14" i="15"/>
  <c r="H35" i="14"/>
  <c r="E35" i="14"/>
  <c r="B35" i="14"/>
  <c r="K47" i="17"/>
  <c r="L56" i="17" s="1"/>
  <c r="E33" i="17"/>
  <c r="K53" i="17"/>
  <c r="L44" i="17" s="1"/>
  <c r="B33" i="17"/>
  <c r="K13" i="17"/>
  <c r="H13" i="17"/>
  <c r="E13" i="17"/>
  <c r="K33" i="17"/>
  <c r="H33" i="17"/>
  <c r="G17" i="24"/>
  <c r="N17" i="24"/>
  <c r="G18" i="24"/>
  <c r="N18" i="24"/>
  <c r="G8" i="24"/>
  <c r="N8" i="24"/>
  <c r="G16" i="24"/>
  <c r="N16" i="24"/>
  <c r="G14" i="24"/>
  <c r="N14" i="24"/>
  <c r="G7" i="23"/>
  <c r="N7" i="23"/>
  <c r="G9" i="23"/>
  <c r="N9" i="23"/>
  <c r="G11" i="23"/>
  <c r="N11" i="23"/>
  <c r="G13" i="23"/>
  <c r="N13" i="23"/>
  <c r="G17" i="23"/>
  <c r="N17" i="23"/>
  <c r="C15" i="28"/>
  <c r="H20" i="28"/>
  <c r="I32" i="18"/>
  <c r="I15" i="18" s="1"/>
  <c r="C15" i="29"/>
  <c r="C19" i="29"/>
  <c r="E38" i="19"/>
  <c r="C17" i="37"/>
  <c r="G5" i="31"/>
  <c r="G7" i="31"/>
  <c r="G9" i="31"/>
  <c r="G11" i="31"/>
  <c r="G16" i="31"/>
  <c r="G20" i="31"/>
  <c r="G8" i="38"/>
  <c r="N8" i="38"/>
  <c r="G10" i="38"/>
  <c r="N10" i="38"/>
  <c r="C14" i="38"/>
  <c r="C18" i="38"/>
  <c r="G208" i="4"/>
  <c r="G221" i="4"/>
  <c r="C13" i="32"/>
  <c r="C50" i="19"/>
  <c r="C17" i="32"/>
  <c r="C54" i="19"/>
  <c r="C10" i="33"/>
  <c r="E47" i="19"/>
  <c r="C14" i="33"/>
  <c r="E51" i="19"/>
  <c r="C18" i="33"/>
  <c r="E55" i="19"/>
  <c r="G6" i="34"/>
  <c r="N6" i="34"/>
  <c r="G45" i="19"/>
  <c r="G49" i="19"/>
  <c r="G53" i="19"/>
  <c r="C5" i="39"/>
  <c r="C9" i="39"/>
  <c r="C13" i="39"/>
  <c r="G14" i="39"/>
  <c r="N14" i="39"/>
  <c r="C17" i="39"/>
  <c r="G18" i="39"/>
  <c r="N18" i="39"/>
  <c r="G24" i="31"/>
  <c r="G26" i="31"/>
  <c r="G28" i="31"/>
  <c r="C30" i="31"/>
  <c r="G31" i="31"/>
  <c r="L32" i="31"/>
  <c r="C34" i="31"/>
  <c r="G35" i="31"/>
  <c r="F29" i="34"/>
  <c r="F29" i="36"/>
  <c r="K45" i="27"/>
  <c r="G47" i="31"/>
  <c r="G49" i="31"/>
  <c r="G51" i="31"/>
  <c r="G57" i="31"/>
  <c r="C59" i="34"/>
  <c r="D59" i="34"/>
  <c r="I70" i="31"/>
  <c r="C73" i="39"/>
  <c r="D73" i="39"/>
  <c r="G13" i="24"/>
  <c r="N13" i="24"/>
  <c r="E5" i="12"/>
  <c r="E21" i="12"/>
  <c r="K5" i="12"/>
  <c r="B21" i="12"/>
  <c r="F28" i="12" s="1"/>
  <c r="H5" i="12"/>
  <c r="K6" i="12"/>
  <c r="H6" i="12"/>
  <c r="E22" i="12"/>
  <c r="E6" i="12"/>
  <c r="B22" i="12"/>
  <c r="F29" i="12" s="1"/>
  <c r="E25" i="12"/>
  <c r="B25" i="12"/>
  <c r="F32" i="12" s="1"/>
  <c r="K9" i="12"/>
  <c r="H9" i="12"/>
  <c r="E9" i="12"/>
  <c r="K12" i="12"/>
  <c r="H12" i="12"/>
  <c r="E28" i="12"/>
  <c r="E12" i="12"/>
  <c r="B28" i="12"/>
  <c r="F22" i="12" s="1"/>
  <c r="E31" i="12"/>
  <c r="B31" i="12"/>
  <c r="F25" i="12" s="1"/>
  <c r="K15" i="12"/>
  <c r="H15" i="12"/>
  <c r="E15" i="12"/>
  <c r="H37" i="15"/>
  <c r="E37" i="15"/>
  <c r="B37" i="15"/>
  <c r="J18" i="15"/>
  <c r="K18" i="14"/>
  <c r="H18" i="15"/>
  <c r="H39" i="14"/>
  <c r="H18" i="14"/>
  <c r="E39" i="14"/>
  <c r="E18" i="14"/>
  <c r="B39" i="14"/>
  <c r="E18" i="15"/>
  <c r="H27" i="16"/>
  <c r="E27" i="16"/>
  <c r="L35" i="16" s="1"/>
  <c r="B27" i="16"/>
  <c r="K8" i="16"/>
  <c r="F38" i="16"/>
  <c r="I36" i="16"/>
  <c r="H8" i="16"/>
  <c r="K27" i="16"/>
  <c r="E8" i="16"/>
  <c r="K33" i="16"/>
  <c r="H33" i="16"/>
  <c r="L24" i="16" s="1"/>
  <c r="K14" i="16"/>
  <c r="E33" i="16"/>
  <c r="H14" i="16"/>
  <c r="E14" i="16"/>
  <c r="B33" i="16"/>
  <c r="I5" i="4"/>
  <c r="E20" i="24"/>
  <c r="F39" i="18"/>
  <c r="H23" i="25"/>
  <c r="I31" i="18"/>
  <c r="I21" i="18" s="1"/>
  <c r="N6" i="27"/>
  <c r="N8" i="27"/>
  <c r="N18" i="27"/>
  <c r="F30" i="18"/>
  <c r="F12" i="18" s="1"/>
  <c r="D142" i="4"/>
  <c r="H20" i="29"/>
  <c r="I11" i="5"/>
  <c r="E21" i="37"/>
  <c r="F35" i="18"/>
  <c r="F19" i="18" s="1"/>
  <c r="I7" i="31"/>
  <c r="D183" i="4"/>
  <c r="I183" i="4" s="1"/>
  <c r="J183" i="4" s="1"/>
  <c r="J15" i="31" s="1"/>
  <c r="D187" i="4"/>
  <c r="D203" i="4"/>
  <c r="D14" i="33"/>
  <c r="F8" i="35"/>
  <c r="A8" i="35"/>
  <c r="C8" i="35"/>
  <c r="C12" i="35"/>
  <c r="A12" i="35"/>
  <c r="F12" i="35"/>
  <c r="F16" i="35"/>
  <c r="C16" i="35"/>
  <c r="A16" i="35"/>
  <c r="C294" i="4"/>
  <c r="D13" i="5" s="1"/>
  <c r="C8" i="36"/>
  <c r="K45" i="19"/>
  <c r="C12" i="36"/>
  <c r="K49" i="19"/>
  <c r="G308" i="4"/>
  <c r="C16" i="36"/>
  <c r="K53" i="19"/>
  <c r="G312" i="4"/>
  <c r="I14" i="39"/>
  <c r="D17" i="39"/>
  <c r="M32" i="31"/>
  <c r="E39" i="31"/>
  <c r="D31" i="33"/>
  <c r="H40" i="33"/>
  <c r="A28" i="35"/>
  <c r="F28" i="35"/>
  <c r="C28" i="35"/>
  <c r="F32" i="35"/>
  <c r="C32" i="35"/>
  <c r="A32" i="35"/>
  <c r="F36" i="35"/>
  <c r="C36" i="35"/>
  <c r="A36" i="35"/>
  <c r="C23" i="39"/>
  <c r="C29" i="39"/>
  <c r="C35" i="39"/>
  <c r="L51" i="25"/>
  <c r="A53" i="31"/>
  <c r="C54" i="38"/>
  <c r="C54" i="33"/>
  <c r="D54" i="33"/>
  <c r="E88" i="25"/>
  <c r="K11" i="13"/>
  <c r="H11" i="13"/>
  <c r="E11" i="13"/>
  <c r="H31" i="13"/>
  <c r="E31" i="13"/>
  <c r="B31" i="13"/>
  <c r="C10" i="13"/>
  <c r="C17" i="29"/>
  <c r="C15" i="37"/>
  <c r="G14" i="31"/>
  <c r="F33" i="15"/>
  <c r="C19" i="15"/>
  <c r="I17" i="15"/>
  <c r="I32" i="15"/>
  <c r="C34" i="15"/>
  <c r="F18" i="15"/>
  <c r="K16" i="15"/>
  <c r="B36" i="26"/>
  <c r="B40" i="23"/>
  <c r="B30" i="32"/>
  <c r="B35" i="28"/>
  <c r="B33" i="29"/>
  <c r="B34" i="37"/>
  <c r="B28" i="36"/>
  <c r="B22" i="39"/>
  <c r="B28" i="34"/>
  <c r="C6" i="13"/>
  <c r="H27" i="13"/>
  <c r="E27" i="13"/>
  <c r="B27" i="13"/>
  <c r="K7" i="13"/>
  <c r="H7" i="13"/>
  <c r="E7" i="13"/>
  <c r="E33" i="13"/>
  <c r="B33" i="13"/>
  <c r="K13" i="13"/>
  <c r="H13" i="13"/>
  <c r="E13" i="13"/>
  <c r="C12" i="13"/>
  <c r="H19" i="15"/>
  <c r="E19" i="15"/>
  <c r="K19" i="14"/>
  <c r="H19" i="14"/>
  <c r="H40" i="14"/>
  <c r="E19" i="14"/>
  <c r="H38" i="15"/>
  <c r="E40" i="14"/>
  <c r="B40" i="14"/>
  <c r="E38" i="15"/>
  <c r="B38" i="15"/>
  <c r="J19" i="15"/>
  <c r="E28" i="17"/>
  <c r="B28" i="17"/>
  <c r="K48" i="17"/>
  <c r="L57" i="17" s="1"/>
  <c r="K8" i="17"/>
  <c r="L38" i="17" s="1"/>
  <c r="K28" i="17"/>
  <c r="H8" i="17"/>
  <c r="E8" i="17"/>
  <c r="H28" i="17"/>
  <c r="K54" i="17"/>
  <c r="L45" i="17" s="1"/>
  <c r="K34" i="17"/>
  <c r="H34" i="17"/>
  <c r="K14" i="17"/>
  <c r="E34" i="17"/>
  <c r="B34" i="17"/>
  <c r="H14" i="17"/>
  <c r="E14" i="17"/>
  <c r="F20" i="24"/>
  <c r="G39" i="18"/>
  <c r="D20" i="5"/>
  <c r="F105" i="4"/>
  <c r="C18" i="28"/>
  <c r="F168" i="4"/>
  <c r="G12" i="5" s="1"/>
  <c r="A14" i="31"/>
  <c r="C14" i="31"/>
  <c r="F15" i="31"/>
  <c r="C18" i="31"/>
  <c r="A18" i="31"/>
  <c r="F19" i="31"/>
  <c r="C231" i="4"/>
  <c r="D303" i="4"/>
  <c r="E21" i="36"/>
  <c r="F41" i="18"/>
  <c r="F8" i="18" s="1"/>
  <c r="A36" i="24"/>
  <c r="A40" i="23"/>
  <c r="H46" i="25"/>
  <c r="F30" i="31"/>
  <c r="A33" i="31"/>
  <c r="F34" i="31"/>
  <c r="A37" i="31"/>
  <c r="D32" i="36"/>
  <c r="M45" i="27"/>
  <c r="E58" i="29"/>
  <c r="D53" i="31"/>
  <c r="C56" i="31"/>
  <c r="C55" i="34"/>
  <c r="F51" i="35"/>
  <c r="A51" i="35"/>
  <c r="C51" i="35"/>
  <c r="F80" i="26"/>
  <c r="C72" i="29"/>
  <c r="C81" i="34"/>
  <c r="C69" i="39"/>
  <c r="G6" i="24"/>
  <c r="N6" i="24"/>
  <c r="E20" i="28"/>
  <c r="B84" i="18"/>
  <c r="C32" i="16"/>
  <c r="B42" i="39"/>
  <c r="B54" i="37"/>
  <c r="B57" i="26"/>
  <c r="B53" i="38"/>
  <c r="B7" i="9"/>
  <c r="B50" i="33"/>
  <c r="B52" i="29"/>
  <c r="B61" i="23"/>
  <c r="B50" i="36"/>
  <c r="B48" i="35"/>
  <c r="B49" i="34"/>
  <c r="B50" i="32"/>
  <c r="H9" i="16"/>
  <c r="I37" i="16"/>
  <c r="K28" i="16"/>
  <c r="E9" i="16"/>
  <c r="H28" i="16"/>
  <c r="E28" i="16"/>
  <c r="L36" i="16" s="1"/>
  <c r="B28" i="16"/>
  <c r="K9" i="16"/>
  <c r="H34" i="16"/>
  <c r="L25" i="16" s="1"/>
  <c r="H15" i="16"/>
  <c r="E34" i="16"/>
  <c r="E15" i="16"/>
  <c r="B34" i="16"/>
  <c r="K34" i="16"/>
  <c r="K15" i="16"/>
  <c r="G21" i="4"/>
  <c r="H7" i="5" s="1"/>
  <c r="G6" i="29"/>
  <c r="N6" i="29"/>
  <c r="G10" i="29"/>
  <c r="N10" i="29"/>
  <c r="G12" i="29"/>
  <c r="N12" i="29"/>
  <c r="C14" i="29"/>
  <c r="G142" i="4"/>
  <c r="C18" i="29"/>
  <c r="G6" i="37"/>
  <c r="N6" i="37"/>
  <c r="C16" i="37"/>
  <c r="C20" i="37"/>
  <c r="G38" i="19"/>
  <c r="G15" i="31"/>
  <c r="G187" i="4"/>
  <c r="C13" i="38"/>
  <c r="C17" i="38"/>
  <c r="G7" i="32"/>
  <c r="N7" i="32"/>
  <c r="C12" i="32"/>
  <c r="C49" i="19"/>
  <c r="C16" i="32"/>
  <c r="C53" i="19"/>
  <c r="G5" i="33"/>
  <c r="N5" i="33"/>
  <c r="G7" i="33"/>
  <c r="N7" i="33"/>
  <c r="C9" i="33"/>
  <c r="E46" i="19"/>
  <c r="C13" i="33"/>
  <c r="E50" i="19"/>
  <c r="C17" i="33"/>
  <c r="E54" i="19"/>
  <c r="N9" i="34"/>
  <c r="G48" i="19"/>
  <c r="G52" i="19"/>
  <c r="G56" i="19"/>
  <c r="D282" i="4"/>
  <c r="I291" i="4"/>
  <c r="E20" i="35"/>
  <c r="F40" i="18"/>
  <c r="F11" i="18" s="1"/>
  <c r="F315" i="4"/>
  <c r="G6" i="5" s="1"/>
  <c r="C8" i="39"/>
  <c r="C12" i="39"/>
  <c r="C16" i="39"/>
  <c r="C41" i="24"/>
  <c r="D60" i="18"/>
  <c r="D37" i="29"/>
  <c r="G30" i="31"/>
  <c r="C33" i="31"/>
  <c r="G34" i="31"/>
  <c r="C37" i="31"/>
  <c r="F64" i="25"/>
  <c r="C64" i="25"/>
  <c r="A64" i="25"/>
  <c r="E61" i="26"/>
  <c r="C60" i="33"/>
  <c r="C42" i="39"/>
  <c r="C48" i="39"/>
  <c r="C54" i="39"/>
  <c r="D67" i="34"/>
  <c r="G10" i="31"/>
  <c r="G18" i="31"/>
  <c r="C12" i="38"/>
  <c r="H7" i="15"/>
  <c r="J26" i="15"/>
  <c r="E7" i="15"/>
  <c r="K7" i="14"/>
  <c r="H26" i="15"/>
  <c r="H7" i="14"/>
  <c r="H28" i="14"/>
  <c r="E7" i="14"/>
  <c r="E26" i="15"/>
  <c r="E28" i="14"/>
  <c r="B28" i="14"/>
  <c r="B26" i="15"/>
  <c r="J7" i="15"/>
  <c r="B83" i="23"/>
  <c r="H25" i="15"/>
  <c r="E25" i="15"/>
  <c r="B25" i="15"/>
  <c r="J6" i="15"/>
  <c r="K6" i="14"/>
  <c r="H6" i="15"/>
  <c r="H27" i="14"/>
  <c r="H6" i="14"/>
  <c r="E27" i="14"/>
  <c r="E6" i="14"/>
  <c r="E6" i="15"/>
  <c r="J25" i="15"/>
  <c r="B27" i="14"/>
  <c r="H30" i="14"/>
  <c r="H28" i="15"/>
  <c r="E30" i="14"/>
  <c r="B30" i="14"/>
  <c r="E28" i="15"/>
  <c r="B28" i="15"/>
  <c r="J9" i="15"/>
  <c r="K9" i="14"/>
  <c r="H9" i="15"/>
  <c r="H9" i="14"/>
  <c r="E9" i="14"/>
  <c r="E9" i="15"/>
  <c r="J28" i="15"/>
  <c r="H31" i="15"/>
  <c r="E31" i="15"/>
  <c r="H33" i="14"/>
  <c r="E33" i="14"/>
  <c r="B31" i="15"/>
  <c r="B33" i="14"/>
  <c r="J12" i="15"/>
  <c r="K12" i="14"/>
  <c r="H12" i="15"/>
  <c r="H12" i="14"/>
  <c r="E12" i="14"/>
  <c r="E12" i="15"/>
  <c r="H36" i="14"/>
  <c r="H34" i="15"/>
  <c r="J15" i="15"/>
  <c r="E36" i="14"/>
  <c r="B36" i="14"/>
  <c r="K15" i="14"/>
  <c r="E34" i="15"/>
  <c r="H15" i="15"/>
  <c r="H15" i="14"/>
  <c r="E15" i="14"/>
  <c r="B34" i="15"/>
  <c r="E15" i="15"/>
  <c r="K23" i="17"/>
  <c r="H3" i="17"/>
  <c r="H23" i="17"/>
  <c r="E3" i="17"/>
  <c r="E23" i="17"/>
  <c r="B23" i="17"/>
  <c r="K3" i="17"/>
  <c r="L33" i="17" s="1"/>
  <c r="K43" i="17"/>
  <c r="L52" i="17" s="1"/>
  <c r="K29" i="17"/>
  <c r="H9" i="17"/>
  <c r="H29" i="17"/>
  <c r="E9" i="17"/>
  <c r="K49" i="17"/>
  <c r="L58" i="17" s="1"/>
  <c r="E29" i="17"/>
  <c r="B29" i="17"/>
  <c r="K9" i="17"/>
  <c r="L39" i="17" s="1"/>
  <c r="H35" i="17"/>
  <c r="H15" i="17"/>
  <c r="E35" i="17"/>
  <c r="E15" i="17"/>
  <c r="B35" i="17"/>
  <c r="K35" i="17"/>
  <c r="K55" i="17"/>
  <c r="L46" i="17" s="1"/>
  <c r="K15" i="17"/>
  <c r="H20" i="24"/>
  <c r="I39" i="18"/>
  <c r="E21" i="23"/>
  <c r="F28" i="18"/>
  <c r="F23" i="18" s="1"/>
  <c r="C19" i="26"/>
  <c r="I18" i="19"/>
  <c r="G101" i="4"/>
  <c r="G17" i="27" s="1"/>
  <c r="I30" i="18"/>
  <c r="I12" i="18" s="1"/>
  <c r="D141" i="4"/>
  <c r="D145" i="4"/>
  <c r="H21" i="37"/>
  <c r="I35" i="18"/>
  <c r="I19" i="18" s="1"/>
  <c r="D182" i="4"/>
  <c r="D186" i="4"/>
  <c r="I186" i="4" s="1"/>
  <c r="J186" i="4" s="1"/>
  <c r="J18" i="31" s="1"/>
  <c r="D223" i="4"/>
  <c r="D12" i="32" s="1"/>
  <c r="E20" i="32"/>
  <c r="F37" i="18"/>
  <c r="F22" i="18" s="1"/>
  <c r="D13" i="33"/>
  <c r="D17" i="33"/>
  <c r="D14" i="5"/>
  <c r="F11" i="35"/>
  <c r="C11" i="35"/>
  <c r="A11" i="35"/>
  <c r="F15" i="35"/>
  <c r="C15" i="35"/>
  <c r="A15" i="35"/>
  <c r="A19" i="35"/>
  <c r="F19" i="35"/>
  <c r="C19" i="35"/>
  <c r="K44" i="19"/>
  <c r="C11" i="36"/>
  <c r="K48" i="19"/>
  <c r="G307" i="4"/>
  <c r="C15" i="36"/>
  <c r="K52" i="19"/>
  <c r="G16" i="36"/>
  <c r="C19" i="36"/>
  <c r="K56" i="19"/>
  <c r="D12" i="39"/>
  <c r="E20" i="39"/>
  <c r="F44" i="18"/>
  <c r="F16" i="18" s="1"/>
  <c r="D33" i="31"/>
  <c r="H39" i="31"/>
  <c r="C27" i="35"/>
  <c r="A27" i="35"/>
  <c r="F27" i="35"/>
  <c r="F31" i="35"/>
  <c r="C31" i="35"/>
  <c r="A31" i="35"/>
  <c r="A35" i="35"/>
  <c r="F35" i="35"/>
  <c r="C35" i="35"/>
  <c r="C39" i="35"/>
  <c r="A39" i="35"/>
  <c r="F39" i="35"/>
  <c r="A22" i="39"/>
  <c r="C56" i="28"/>
  <c r="G53" i="31"/>
  <c r="C50" i="33"/>
  <c r="C51" i="34"/>
  <c r="F42" i="39"/>
  <c r="F83" i="23"/>
  <c r="K66" i="27"/>
  <c r="C65" i="39"/>
  <c r="D65" i="39"/>
  <c r="E5" i="13"/>
  <c r="K10" i="17"/>
  <c r="L40" i="17" s="1"/>
  <c r="K50" i="17"/>
  <c r="L59" i="17" s="1"/>
  <c r="K30" i="17"/>
  <c r="H10" i="17"/>
  <c r="H30" i="17"/>
  <c r="E10" i="17"/>
  <c r="E30" i="17"/>
  <c r="B30" i="17"/>
  <c r="G12" i="24"/>
  <c r="N12" i="24"/>
  <c r="G12" i="23"/>
  <c r="N12" i="23"/>
  <c r="L18" i="16"/>
  <c r="B24" i="16"/>
  <c r="F35" i="16"/>
  <c r="I33" i="16"/>
  <c r="I19" i="16"/>
  <c r="K24" i="16"/>
  <c r="K5" i="16"/>
  <c r="H24" i="16"/>
  <c r="H5" i="16"/>
  <c r="E24" i="16"/>
  <c r="L32" i="16" s="1"/>
  <c r="E5" i="16"/>
  <c r="E20" i="12"/>
  <c r="B20" i="12"/>
  <c r="F27" i="12" s="1"/>
  <c r="K4" i="12"/>
  <c r="H4" i="12"/>
  <c r="E4" i="12"/>
  <c r="K7" i="12"/>
  <c r="H7" i="12"/>
  <c r="E7" i="12"/>
  <c r="E23" i="12"/>
  <c r="B23" i="12"/>
  <c r="F30" i="12" s="1"/>
  <c r="K13" i="12"/>
  <c r="H13" i="12"/>
  <c r="E13" i="12"/>
  <c r="E29" i="12"/>
  <c r="B29" i="12"/>
  <c r="F23" i="12" s="1"/>
  <c r="E32" i="12"/>
  <c r="B32" i="12"/>
  <c r="F26" i="12" s="1"/>
  <c r="K16" i="12"/>
  <c r="H16" i="12"/>
  <c r="E16" i="12"/>
  <c r="E29" i="16"/>
  <c r="I30" i="16"/>
  <c r="B29" i="16"/>
  <c r="K10" i="16"/>
  <c r="H10" i="16"/>
  <c r="I38" i="16"/>
  <c r="E10" i="16"/>
  <c r="K29" i="16"/>
  <c r="H29" i="16"/>
  <c r="K35" i="16"/>
  <c r="H35" i="16"/>
  <c r="L26" i="16" s="1"/>
  <c r="K16" i="16"/>
  <c r="H16" i="16"/>
  <c r="E35" i="16"/>
  <c r="E16" i="16"/>
  <c r="B35" i="16"/>
  <c r="A19" i="25"/>
  <c r="F19" i="25"/>
  <c r="D82" i="4"/>
  <c r="D19" i="26" s="1"/>
  <c r="D104" i="4"/>
  <c r="D20" i="27" s="1"/>
  <c r="C17" i="28"/>
  <c r="D6" i="31"/>
  <c r="A13" i="31"/>
  <c r="C13" i="31"/>
  <c r="F14" i="31"/>
  <c r="C17" i="31"/>
  <c r="A17" i="31"/>
  <c r="F18" i="31"/>
  <c r="F231" i="4"/>
  <c r="G5" i="35"/>
  <c r="N5" i="35"/>
  <c r="G16" i="35"/>
  <c r="N16" i="35"/>
  <c r="H21" i="36"/>
  <c r="I41" i="18"/>
  <c r="I8" i="18" s="1"/>
  <c r="E41" i="24"/>
  <c r="F60" i="18"/>
  <c r="F67" i="18" s="1"/>
  <c r="A32" i="31"/>
  <c r="F33" i="31"/>
  <c r="A36" i="31"/>
  <c r="F37" i="31"/>
  <c r="D33" i="32"/>
  <c r="D31" i="34"/>
  <c r="D31" i="36"/>
  <c r="C25" i="39"/>
  <c r="C31" i="39"/>
  <c r="G59" i="31"/>
  <c r="F50" i="33"/>
  <c r="C56" i="33"/>
  <c r="D85" i="25"/>
  <c r="F80" i="31"/>
  <c r="E78" i="39"/>
  <c r="C11" i="32"/>
  <c r="C48" i="19"/>
  <c r="C15" i="32"/>
  <c r="C52" i="19"/>
  <c r="C19" i="32"/>
  <c r="C56" i="19"/>
  <c r="C12" i="33"/>
  <c r="E49" i="19"/>
  <c r="C16" i="33"/>
  <c r="E53" i="19"/>
  <c r="G47" i="19"/>
  <c r="G51" i="19"/>
  <c r="G55" i="19"/>
  <c r="E20" i="34"/>
  <c r="F43" i="18"/>
  <c r="F9" i="18" s="1"/>
  <c r="H20" i="35"/>
  <c r="I40" i="18"/>
  <c r="I11" i="18" s="1"/>
  <c r="C7" i="39"/>
  <c r="C11" i="39"/>
  <c r="C15" i="39"/>
  <c r="G16" i="39"/>
  <c r="N16" i="39"/>
  <c r="C19" i="39"/>
  <c r="N379" i="4"/>
  <c r="F41" i="24"/>
  <c r="G60" i="18"/>
  <c r="C37" i="26"/>
  <c r="E39" i="29"/>
  <c r="G23" i="31"/>
  <c r="G25" i="31"/>
  <c r="G27" i="31"/>
  <c r="G29" i="31"/>
  <c r="C32" i="31"/>
  <c r="G33" i="31"/>
  <c r="C36" i="31"/>
  <c r="G37" i="31"/>
  <c r="F22" i="39"/>
  <c r="H63" i="23"/>
  <c r="M45" i="26"/>
  <c r="G46" i="31"/>
  <c r="G48" i="31"/>
  <c r="G50" i="31"/>
  <c r="C52" i="31"/>
  <c r="C58" i="31"/>
  <c r="F59" i="35"/>
  <c r="C59" i="35"/>
  <c r="A59" i="35"/>
  <c r="F88" i="25"/>
  <c r="C76" i="28"/>
  <c r="H80" i="28"/>
  <c r="C74" i="29"/>
  <c r="D74" i="29"/>
  <c r="A79" i="31"/>
  <c r="C79" i="38"/>
  <c r="C77" i="34"/>
  <c r="F72" i="36"/>
  <c r="G9" i="24"/>
  <c r="N9" i="24"/>
  <c r="K30" i="16"/>
  <c r="H30" i="16"/>
  <c r="E30" i="16"/>
  <c r="L38" i="16" s="1"/>
  <c r="B30" i="16"/>
  <c r="K11" i="16"/>
  <c r="H11" i="16"/>
  <c r="E11" i="16"/>
  <c r="D144" i="4"/>
  <c r="D162" i="4"/>
  <c r="D166" i="4"/>
  <c r="I6" i="31"/>
  <c r="D181" i="4"/>
  <c r="I181" i="4" s="1"/>
  <c r="J181" i="4" s="1"/>
  <c r="D185" i="4"/>
  <c r="E21" i="31"/>
  <c r="F36" i="18"/>
  <c r="F10" i="18" s="1"/>
  <c r="D205" i="4"/>
  <c r="H20" i="32"/>
  <c r="I37" i="18"/>
  <c r="I22" i="18" s="1"/>
  <c r="E20" i="33"/>
  <c r="F38" i="18"/>
  <c r="F17" i="18" s="1"/>
  <c r="F10" i="35"/>
  <c r="C10" i="35"/>
  <c r="A10" i="35"/>
  <c r="F14" i="35"/>
  <c r="A14" i="35"/>
  <c r="C14" i="35"/>
  <c r="C18" i="35"/>
  <c r="A18" i="35"/>
  <c r="F18" i="35"/>
  <c r="K43" i="19"/>
  <c r="N7" i="36"/>
  <c r="C10" i="36"/>
  <c r="K47" i="19"/>
  <c r="C14" i="36"/>
  <c r="K51" i="19"/>
  <c r="C18" i="36"/>
  <c r="K55" i="19"/>
  <c r="H20" i="39"/>
  <c r="I44" i="18"/>
  <c r="I16" i="18" s="1"/>
  <c r="E42" i="23"/>
  <c r="A42" i="25"/>
  <c r="F42" i="25"/>
  <c r="C42" i="25"/>
  <c r="D37" i="26"/>
  <c r="E40" i="26"/>
  <c r="E40" i="28"/>
  <c r="I33" i="31"/>
  <c r="E41" i="34"/>
  <c r="F30" i="35"/>
  <c r="C30" i="35"/>
  <c r="A30" i="35"/>
  <c r="C34" i="35"/>
  <c r="A34" i="35"/>
  <c r="F34" i="35"/>
  <c r="F38" i="35"/>
  <c r="C38" i="35"/>
  <c r="A38" i="35"/>
  <c r="E61" i="37"/>
  <c r="L56" i="31"/>
  <c r="F58" i="31"/>
  <c r="C44" i="39"/>
  <c r="D44" i="39"/>
  <c r="C50" i="39"/>
  <c r="C56" i="39"/>
  <c r="F76" i="31"/>
  <c r="D24" i="39"/>
  <c r="F84" i="18"/>
  <c r="F90" i="18" s="1"/>
  <c r="E62" i="24"/>
  <c r="H60" i="28"/>
  <c r="E61" i="33"/>
  <c r="E57" i="39"/>
  <c r="C83" i="24"/>
  <c r="D107" i="18"/>
  <c r="D73" i="29"/>
  <c r="H78" i="29"/>
  <c r="C74" i="31"/>
  <c r="G75" i="31"/>
  <c r="C78" i="31"/>
  <c r="G79" i="31"/>
  <c r="D78" i="38"/>
  <c r="E82" i="38"/>
  <c r="C69" i="35"/>
  <c r="A69" i="35"/>
  <c r="F69" i="35"/>
  <c r="F73" i="35"/>
  <c r="C73" i="35"/>
  <c r="A73" i="35"/>
  <c r="F77" i="35"/>
  <c r="A77" i="35"/>
  <c r="C77" i="35"/>
  <c r="J6" i="31"/>
  <c r="A2" i="39"/>
  <c r="A3" i="36"/>
  <c r="F62" i="24"/>
  <c r="G84" i="18"/>
  <c r="D56" i="37"/>
  <c r="H61" i="37"/>
  <c r="A52" i="31"/>
  <c r="F53" i="31"/>
  <c r="A56" i="31"/>
  <c r="F57" i="31"/>
  <c r="H60" i="32"/>
  <c r="H62" i="34"/>
  <c r="A50" i="35"/>
  <c r="F50" i="35"/>
  <c r="C50" i="35"/>
  <c r="F54" i="35"/>
  <c r="C54" i="35"/>
  <c r="A54" i="35"/>
  <c r="F58" i="35"/>
  <c r="C58" i="35"/>
  <c r="A58" i="35"/>
  <c r="H65" i="36"/>
  <c r="H61" i="31"/>
  <c r="H82" i="26"/>
  <c r="E81" i="33"/>
  <c r="D74" i="36"/>
  <c r="H82" i="37"/>
  <c r="A73" i="31"/>
  <c r="F74" i="31"/>
  <c r="A77" i="31"/>
  <c r="F78" i="31"/>
  <c r="H81" i="32"/>
  <c r="B4" i="20"/>
  <c r="B4" i="19"/>
  <c r="B49" i="18"/>
  <c r="B28" i="18"/>
  <c r="B23" i="18"/>
  <c r="B56" i="28"/>
  <c r="B65" i="25"/>
  <c r="B282" i="4"/>
  <c r="D382" i="4"/>
  <c r="F4" i="1"/>
  <c r="B302" i="4"/>
  <c r="B6" i="39"/>
  <c r="B122" i="4"/>
  <c r="B102" i="4"/>
  <c r="B19" i="25"/>
  <c r="B5" i="4"/>
  <c r="B142" i="4"/>
  <c r="B222" i="4"/>
  <c r="B76" i="18"/>
  <c r="F3" i="16"/>
  <c r="C34" i="16"/>
  <c r="C4" i="16"/>
  <c r="C19" i="16"/>
  <c r="B52" i="32"/>
  <c r="B52" i="33"/>
  <c r="B18" i="9"/>
  <c r="B54" i="29"/>
  <c r="B50" i="25"/>
  <c r="B47" i="23"/>
  <c r="B52" i="36"/>
  <c r="B59" i="26"/>
  <c r="B55" i="38"/>
  <c r="B56" i="37"/>
  <c r="B7" i="19"/>
  <c r="B51" i="18"/>
  <c r="B30" i="18"/>
  <c r="B12" i="18"/>
  <c r="B205" i="4"/>
  <c r="B185" i="4"/>
  <c r="H35" i="19" s="1"/>
  <c r="B165" i="4"/>
  <c r="B225" i="4"/>
  <c r="B285" i="4"/>
  <c r="F381" i="4"/>
  <c r="B305" i="4"/>
  <c r="B59" i="28"/>
  <c r="B88" i="4"/>
  <c r="B4" i="27" s="1"/>
  <c r="F10" i="1"/>
  <c r="B125" i="4"/>
  <c r="B68" i="4"/>
  <c r="B48" i="4"/>
  <c r="B28" i="4"/>
  <c r="D6" i="19" s="1"/>
  <c r="B8" i="4"/>
  <c r="B145" i="4"/>
  <c r="B77" i="18"/>
  <c r="C22" i="16"/>
  <c r="F6" i="16"/>
  <c r="L4" i="16"/>
  <c r="C7" i="16"/>
  <c r="I5" i="16"/>
  <c r="B46" i="26"/>
  <c r="B16" i="9"/>
  <c r="B58" i="38"/>
  <c r="B45" i="27"/>
  <c r="B55" i="33"/>
  <c r="B53" i="35"/>
  <c r="B53" i="25"/>
  <c r="B59" i="37"/>
  <c r="C38" i="16"/>
  <c r="B59" i="24"/>
  <c r="B57" i="29"/>
  <c r="B50" i="23"/>
  <c r="B10" i="19"/>
  <c r="B19" i="18"/>
  <c r="B56" i="18"/>
  <c r="B35" i="18"/>
  <c r="B151" i="4"/>
  <c r="B4" i="37" s="1"/>
  <c r="B111" i="4"/>
  <c r="B91" i="4"/>
  <c r="B71" i="4"/>
  <c r="B51" i="4"/>
  <c r="B31" i="4"/>
  <c r="D9" i="19" s="1"/>
  <c r="B11" i="4"/>
  <c r="B131" i="4"/>
  <c r="B208" i="4"/>
  <c r="B188" i="4"/>
  <c r="H38" i="19" s="1"/>
  <c r="F16" i="1"/>
  <c r="F384" i="4"/>
  <c r="B288" i="4"/>
  <c r="B81" i="18"/>
  <c r="C24" i="16"/>
  <c r="F9" i="16"/>
  <c r="L7" i="16"/>
  <c r="C10" i="16"/>
  <c r="I8" i="16"/>
  <c r="F24" i="16"/>
  <c r="I22" i="16"/>
  <c r="B56" i="25"/>
  <c r="B49" i="26"/>
  <c r="B61" i="38"/>
  <c r="B58" i="33"/>
  <c r="B12" i="9"/>
  <c r="B45" i="29"/>
  <c r="B53" i="23"/>
  <c r="B54" i="24"/>
  <c r="B56" i="35"/>
  <c r="B13" i="19"/>
  <c r="B58" i="18"/>
  <c r="B37" i="18"/>
  <c r="B22" i="18"/>
  <c r="B311" i="4"/>
  <c r="J4" i="1"/>
  <c r="H384" i="4"/>
  <c r="B114" i="4"/>
  <c r="B94" i="4"/>
  <c r="B74" i="4"/>
  <c r="B54" i="4"/>
  <c r="B34" i="4"/>
  <c r="D12" i="19" s="1"/>
  <c r="B14" i="4"/>
  <c r="B214" i="4"/>
  <c r="B4" i="32" s="1"/>
  <c r="B194" i="4"/>
  <c r="B174" i="4"/>
  <c r="H24" i="19" s="1"/>
  <c r="B154" i="4"/>
  <c r="B291" i="4"/>
  <c r="B83" i="18"/>
  <c r="F27" i="16"/>
  <c r="I25" i="16"/>
  <c r="F12" i="16"/>
  <c r="L10" i="16"/>
  <c r="C27" i="16"/>
  <c r="C13" i="16"/>
  <c r="I11" i="16"/>
  <c r="B48" i="29"/>
  <c r="B56" i="23"/>
  <c r="B56" i="24"/>
  <c r="B59" i="35"/>
  <c r="B59" i="25"/>
  <c r="B49" i="37"/>
  <c r="B52" i="26"/>
  <c r="B10" i="9"/>
  <c r="B45" i="32"/>
  <c r="B50" i="28"/>
  <c r="B48" i="38"/>
  <c r="B16" i="19"/>
  <c r="B11" i="18"/>
  <c r="B61" i="18"/>
  <c r="B40" i="18"/>
  <c r="B6" i="33"/>
  <c r="B314" i="4"/>
  <c r="B18" i="39"/>
  <c r="J383" i="4"/>
  <c r="B117" i="4"/>
  <c r="B97" i="4"/>
  <c r="B77" i="4"/>
  <c r="B57" i="4"/>
  <c r="B37" i="4"/>
  <c r="D15" i="19" s="1"/>
  <c r="B17" i="4"/>
  <c r="J10" i="1"/>
  <c r="B137" i="4"/>
  <c r="B277" i="4"/>
  <c r="B4" i="35" s="1"/>
  <c r="B217" i="4"/>
  <c r="B86" i="18"/>
  <c r="F15" i="16"/>
  <c r="L13" i="16"/>
  <c r="F30" i="16"/>
  <c r="I28" i="16"/>
  <c r="C30" i="16"/>
  <c r="I14" i="16"/>
  <c r="C16" i="16"/>
  <c r="B48" i="32"/>
  <c r="B53" i="28"/>
  <c r="B6" i="9"/>
  <c r="B48" i="33"/>
  <c r="B51" i="29"/>
  <c r="B59" i="23"/>
  <c r="B60" i="24"/>
  <c r="B46" i="35"/>
  <c r="B47" i="34"/>
  <c r="B62" i="25"/>
  <c r="B55" i="26"/>
  <c r="B51" i="38"/>
  <c r="B52" i="37"/>
  <c r="B47" i="28"/>
  <c r="H62" i="24"/>
  <c r="I84" i="18"/>
  <c r="I90" i="18" s="1"/>
  <c r="I53" i="31"/>
  <c r="I57" i="31"/>
  <c r="E82" i="31"/>
  <c r="H61" i="33"/>
  <c r="H57" i="39"/>
  <c r="F83" i="24"/>
  <c r="G107" i="18"/>
  <c r="G67" i="31"/>
  <c r="G69" i="31"/>
  <c r="G71" i="31"/>
  <c r="C73" i="31"/>
  <c r="G74" i="31"/>
  <c r="C77" i="31"/>
  <c r="G78" i="31"/>
  <c r="H82" i="38"/>
  <c r="D79" i="34"/>
  <c r="F68" i="35"/>
  <c r="C68" i="35"/>
  <c r="A68" i="35"/>
  <c r="F72" i="35"/>
  <c r="C72" i="35"/>
  <c r="A72" i="35"/>
  <c r="A76" i="35"/>
  <c r="F76" i="35"/>
  <c r="C76" i="35"/>
  <c r="F80" i="35"/>
  <c r="C80" i="35"/>
  <c r="A80" i="35"/>
  <c r="F52" i="31"/>
  <c r="K53" i="31"/>
  <c r="A55" i="31"/>
  <c r="F56" i="31"/>
  <c r="K57" i="31"/>
  <c r="A59" i="31"/>
  <c r="C49" i="35"/>
  <c r="A49" i="35"/>
  <c r="F49" i="35"/>
  <c r="F53" i="35"/>
  <c r="C53" i="35"/>
  <c r="A53" i="35"/>
  <c r="F57" i="35"/>
  <c r="A57" i="35"/>
  <c r="C57" i="35"/>
  <c r="D50" i="36"/>
  <c r="D54" i="36"/>
  <c r="E85" i="23"/>
  <c r="C86" i="25"/>
  <c r="A86" i="25"/>
  <c r="F86" i="25"/>
  <c r="D77" i="31"/>
  <c r="H81" i="33"/>
  <c r="D73" i="36"/>
  <c r="D81" i="36"/>
  <c r="B68" i="31"/>
  <c r="N54" i="31"/>
  <c r="C63" i="23"/>
  <c r="G52" i="31"/>
  <c r="L53" i="31"/>
  <c r="C55" i="31"/>
  <c r="G56" i="31"/>
  <c r="L57" i="31"/>
  <c r="C59" i="31"/>
  <c r="D53" i="34"/>
  <c r="H83" i="24"/>
  <c r="I107" i="18"/>
  <c r="F73" i="31"/>
  <c r="A76" i="31"/>
  <c r="F77" i="31"/>
  <c r="A80" i="31"/>
  <c r="E81" i="35"/>
  <c r="D75" i="39"/>
  <c r="B162" i="4"/>
  <c r="I22" i="39"/>
  <c r="M53" i="31"/>
  <c r="I56" i="31"/>
  <c r="M57" i="31"/>
  <c r="H82" i="31"/>
  <c r="D47" i="39"/>
  <c r="G73" i="31"/>
  <c r="C76" i="31"/>
  <c r="G77" i="31"/>
  <c r="C80" i="31"/>
  <c r="E83" i="34"/>
  <c r="F71" i="35"/>
  <c r="A71" i="35"/>
  <c r="C71" i="35"/>
  <c r="C75" i="35"/>
  <c r="A75" i="35"/>
  <c r="F75" i="35"/>
  <c r="F79" i="35"/>
  <c r="C79" i="35"/>
  <c r="A79" i="35"/>
  <c r="E86" i="36"/>
  <c r="C3" i="16"/>
  <c r="B73" i="18"/>
  <c r="C33" i="16"/>
  <c r="B17" i="9"/>
  <c r="B58" i="26"/>
  <c r="B54" i="38"/>
  <c r="B51" i="32"/>
  <c r="B46" i="23"/>
  <c r="B51" i="33"/>
  <c r="B51" i="36"/>
  <c r="B49" i="35"/>
  <c r="B50" i="34"/>
  <c r="B55" i="37"/>
  <c r="B53" i="29"/>
  <c r="B50" i="18"/>
  <c r="B29" i="18"/>
  <c r="B124" i="4"/>
  <c r="B104" i="4"/>
  <c r="B47" i="4"/>
  <c r="B27" i="4"/>
  <c r="D5" i="19" s="1"/>
  <c r="B7" i="4"/>
  <c r="B144" i="4"/>
  <c r="B204" i="4"/>
  <c r="B184" i="4"/>
  <c r="H34" i="19" s="1"/>
  <c r="B164" i="4"/>
  <c r="B8" i="5"/>
  <c r="D384" i="4"/>
  <c r="B12" i="33"/>
  <c r="B284" i="4"/>
  <c r="B67" i="4"/>
  <c r="B4" i="26" s="1"/>
  <c r="C36" i="16"/>
  <c r="B75" i="18"/>
  <c r="C6" i="16"/>
  <c r="I4" i="16"/>
  <c r="C37" i="16"/>
  <c r="F5" i="16"/>
  <c r="L3" i="16"/>
  <c r="B52" i="25"/>
  <c r="B58" i="37"/>
  <c r="B45" i="26"/>
  <c r="B57" i="38"/>
  <c r="B54" i="33"/>
  <c r="B56" i="29"/>
  <c r="B49" i="23"/>
  <c r="B48" i="24"/>
  <c r="B54" i="36"/>
  <c r="B52" i="35"/>
  <c r="B53" i="34"/>
  <c r="B54" i="32"/>
  <c r="B9" i="19"/>
  <c r="B55" i="18"/>
  <c r="B34" i="18"/>
  <c r="B7" i="18"/>
  <c r="B307" i="4"/>
  <c r="B130" i="4"/>
  <c r="B4" i="29" s="1"/>
  <c r="B110" i="4"/>
  <c r="B90" i="4"/>
  <c r="B70" i="4"/>
  <c r="B50" i="4"/>
  <c r="B30" i="4"/>
  <c r="D8" i="19" s="1"/>
  <c r="B10" i="4"/>
  <c r="B207" i="4"/>
  <c r="B187" i="4"/>
  <c r="H37" i="19" s="1"/>
  <c r="B167" i="4"/>
  <c r="B227" i="4"/>
  <c r="B287" i="4"/>
  <c r="B80" i="18"/>
  <c r="C9" i="16"/>
  <c r="I7" i="16"/>
  <c r="F23" i="16"/>
  <c r="F8" i="16"/>
  <c r="L6" i="16"/>
  <c r="B57" i="33"/>
  <c r="B44" i="29"/>
  <c r="B55" i="35"/>
  <c r="B55" i="25"/>
  <c r="B48" i="26"/>
  <c r="B13" i="9"/>
  <c r="B46" i="28"/>
  <c r="B60" i="38"/>
  <c r="B12" i="19"/>
  <c r="B54" i="18"/>
  <c r="B33" i="18"/>
  <c r="B18" i="18"/>
  <c r="H382" i="4"/>
  <c r="B290" i="4"/>
  <c r="B310" i="4"/>
  <c r="J2" i="1"/>
  <c r="B193" i="4"/>
  <c r="B113" i="4"/>
  <c r="B93" i="4"/>
  <c r="B73" i="4"/>
  <c r="B53" i="4"/>
  <c r="B33" i="4"/>
  <c r="D11" i="19" s="1"/>
  <c r="B13" i="4"/>
  <c r="B133" i="4"/>
  <c r="B230" i="4"/>
  <c r="B82" i="18"/>
  <c r="C12" i="16"/>
  <c r="I10" i="16"/>
  <c r="F26" i="16"/>
  <c r="I24" i="16"/>
  <c r="C26" i="16"/>
  <c r="F11" i="16"/>
  <c r="L9" i="16"/>
  <c r="B19" i="9"/>
  <c r="B49" i="28"/>
  <c r="B60" i="33"/>
  <c r="B47" i="29"/>
  <c r="B55" i="23"/>
  <c r="B57" i="24"/>
  <c r="B58" i="35"/>
  <c r="B58" i="25"/>
  <c r="B51" i="26"/>
  <c r="B47" i="38"/>
  <c r="B48" i="37"/>
  <c r="B15" i="19"/>
  <c r="B64" i="18"/>
  <c r="B43" i="18"/>
  <c r="B196" i="4"/>
  <c r="B176" i="4"/>
  <c r="H26" i="19" s="1"/>
  <c r="B156" i="4"/>
  <c r="B4" i="34"/>
  <c r="B216" i="4"/>
  <c r="B293" i="4"/>
  <c r="B313" i="4"/>
  <c r="B116" i="4"/>
  <c r="B96" i="4"/>
  <c r="B76" i="4"/>
  <c r="B56" i="4"/>
  <c r="B36" i="4"/>
  <c r="D14" i="19" s="1"/>
  <c r="B16" i="4"/>
  <c r="J382" i="4"/>
  <c r="B136" i="4"/>
  <c r="B85" i="18"/>
  <c r="C29" i="16"/>
  <c r="C15" i="16"/>
  <c r="I13" i="16"/>
  <c r="F14" i="16"/>
  <c r="L12" i="16"/>
  <c r="B9" i="9"/>
  <c r="B54" i="26"/>
  <c r="F29" i="16"/>
  <c r="I27" i="16"/>
  <c r="B50" i="38"/>
  <c r="B47" i="32"/>
  <c r="B52" i="28"/>
  <c r="B47" i="33"/>
  <c r="B46" i="34"/>
  <c r="B61" i="25"/>
  <c r="B51" i="37"/>
  <c r="B50" i="24"/>
  <c r="B50" i="29"/>
  <c r="B58" i="23"/>
  <c r="B57" i="20"/>
  <c r="B18" i="19"/>
  <c r="B65" i="18"/>
  <c r="B44" i="18"/>
  <c r="B16" i="18"/>
  <c r="B119" i="4"/>
  <c r="B99" i="4"/>
  <c r="B79" i="4"/>
  <c r="H15" i="19" s="1"/>
  <c r="B59" i="4"/>
  <c r="B39" i="4"/>
  <c r="D17" i="19" s="1"/>
  <c r="B19" i="4"/>
  <c r="B14" i="24" s="1"/>
  <c r="B139" i="4"/>
  <c r="J381" i="4"/>
  <c r="B199" i="4"/>
  <c r="B179" i="4"/>
  <c r="H29" i="19" s="1"/>
  <c r="B159" i="4"/>
  <c r="B279" i="4"/>
  <c r="B177" i="4"/>
  <c r="H27" i="19" s="1"/>
  <c r="B219" i="4"/>
  <c r="B299" i="4"/>
  <c r="B308" i="4"/>
  <c r="E63" i="23"/>
  <c r="C65" i="25"/>
  <c r="A65" i="25"/>
  <c r="F65" i="25"/>
  <c r="D58" i="37"/>
  <c r="A54" i="31"/>
  <c r="F55" i="31"/>
  <c r="K56" i="31"/>
  <c r="A58" i="31"/>
  <c r="F59" i="31"/>
  <c r="F48" i="35"/>
  <c r="C48" i="35"/>
  <c r="A48" i="35"/>
  <c r="F52" i="35"/>
  <c r="C52" i="35"/>
  <c r="A52" i="35"/>
  <c r="A56" i="35"/>
  <c r="F56" i="35"/>
  <c r="C56" i="35"/>
  <c r="F60" i="35"/>
  <c r="C60" i="35"/>
  <c r="A60" i="35"/>
  <c r="H85" i="23"/>
  <c r="F85" i="25"/>
  <c r="C85" i="25"/>
  <c r="A85" i="25"/>
  <c r="I77" i="31"/>
  <c r="F14" i="1"/>
  <c r="B134" i="4"/>
  <c r="B197" i="4"/>
  <c r="F383" i="4"/>
  <c r="B33" i="31"/>
  <c r="M56" i="31"/>
  <c r="E78" i="29"/>
  <c r="G68" i="31"/>
  <c r="G70" i="31"/>
  <c r="G72" i="31"/>
  <c r="C75" i="31"/>
  <c r="G76" i="31"/>
  <c r="C79" i="31"/>
  <c r="G80" i="31"/>
  <c r="H83" i="34"/>
  <c r="A70" i="35"/>
  <c r="F70" i="35"/>
  <c r="C70" i="35"/>
  <c r="F74" i="35"/>
  <c r="C74" i="35"/>
  <c r="A74" i="35"/>
  <c r="F78" i="35"/>
  <c r="C78" i="35"/>
  <c r="A78" i="35"/>
  <c r="H86" i="36"/>
  <c r="B157" i="4"/>
  <c r="B228" i="4"/>
  <c r="B182" i="4"/>
  <c r="H32" i="19" s="1"/>
  <c r="B202" i="4"/>
  <c r="D207" i="4"/>
  <c r="E37" i="39"/>
  <c r="H61" i="26"/>
  <c r="H58" i="29"/>
  <c r="C53" i="31"/>
  <c r="G54" i="31"/>
  <c r="C57" i="31"/>
  <c r="G58" i="31"/>
  <c r="E62" i="38"/>
  <c r="H88" i="25"/>
  <c r="E80" i="28"/>
  <c r="E82" i="37"/>
  <c r="A74" i="31"/>
  <c r="F75" i="31"/>
  <c r="A78" i="31"/>
  <c r="F79" i="31"/>
  <c r="E81" i="32"/>
  <c r="B25" i="4"/>
  <c r="B4" i="23" s="1"/>
  <c r="B21" i="23"/>
  <c r="A24" i="4"/>
  <c r="B173" i="4"/>
  <c r="H23" i="19" s="1"/>
  <c r="B304" i="4"/>
  <c r="C7" i="9"/>
  <c r="C84" i="18"/>
  <c r="I19" i="15"/>
  <c r="F35" i="15"/>
  <c r="F4" i="15"/>
  <c r="I34" i="15"/>
  <c r="K18" i="15"/>
  <c r="C5" i="15"/>
  <c r="C36" i="15"/>
  <c r="B97" i="18"/>
  <c r="C39" i="17"/>
  <c r="C5" i="17"/>
  <c r="I3" i="17"/>
  <c r="F38" i="17"/>
  <c r="F4" i="17"/>
  <c r="L20" i="17"/>
  <c r="I37" i="17"/>
  <c r="B73" i="33"/>
  <c r="B78" i="28"/>
  <c r="B73" i="34"/>
  <c r="B75" i="29"/>
  <c r="B71" i="35"/>
  <c r="B77" i="37"/>
  <c r="B74" i="36"/>
  <c r="B65" i="26"/>
  <c r="B76" i="38"/>
  <c r="B5" i="11"/>
  <c r="B72" i="25"/>
  <c r="B70" i="23"/>
  <c r="B67" i="24"/>
  <c r="B74" i="32"/>
  <c r="I37" i="15"/>
  <c r="F7" i="15"/>
  <c r="K5" i="15"/>
  <c r="F38" i="15"/>
  <c r="C23" i="15"/>
  <c r="C8" i="15"/>
  <c r="I6" i="15"/>
  <c r="B102" i="18"/>
  <c r="C8" i="17"/>
  <c r="I6" i="17"/>
  <c r="I40" i="17"/>
  <c r="F23" i="17"/>
  <c r="B10" i="11"/>
  <c r="F7" i="17"/>
  <c r="L5" i="17"/>
  <c r="C24" i="17"/>
  <c r="B68" i="26"/>
  <c r="B75" i="25"/>
  <c r="B73" i="23"/>
  <c r="B62" i="29"/>
  <c r="B65" i="28"/>
  <c r="B80" i="37"/>
  <c r="B77" i="36"/>
  <c r="F25" i="15"/>
  <c r="K23" i="15"/>
  <c r="F10" i="15"/>
  <c r="K8" i="15"/>
  <c r="C26" i="15"/>
  <c r="I24" i="15"/>
  <c r="C11" i="15"/>
  <c r="I9" i="15"/>
  <c r="B101" i="18"/>
  <c r="C11" i="17"/>
  <c r="I9" i="17"/>
  <c r="F26" i="17"/>
  <c r="L24" i="17"/>
  <c r="F10" i="17"/>
  <c r="L8" i="17"/>
  <c r="B9" i="11"/>
  <c r="C27" i="17"/>
  <c r="I25" i="17"/>
  <c r="B80" i="36"/>
  <c r="B71" i="26"/>
  <c r="B76" i="23"/>
  <c r="B72" i="24"/>
  <c r="B68" i="28"/>
  <c r="B65" i="29"/>
  <c r="B67" i="37"/>
  <c r="F28" i="15"/>
  <c r="K26" i="15"/>
  <c r="F13" i="15"/>
  <c r="K11" i="15"/>
  <c r="C29" i="15"/>
  <c r="I27" i="15"/>
  <c r="C14" i="15"/>
  <c r="I12" i="15"/>
  <c r="B111" i="18"/>
  <c r="C14" i="17"/>
  <c r="I12" i="17"/>
  <c r="F29" i="17"/>
  <c r="L27" i="17"/>
  <c r="F13" i="17"/>
  <c r="L11" i="17"/>
  <c r="B18" i="11"/>
  <c r="C30" i="17"/>
  <c r="I28" i="17"/>
  <c r="B68" i="29"/>
  <c r="B70" i="37"/>
  <c r="B83" i="36"/>
  <c r="B69" i="38"/>
  <c r="B67" i="32"/>
  <c r="B66" i="33"/>
  <c r="B71" i="28"/>
  <c r="F31" i="15"/>
  <c r="K29" i="15"/>
  <c r="F16" i="15"/>
  <c r="K14" i="15"/>
  <c r="I30" i="15"/>
  <c r="C17" i="15"/>
  <c r="I15" i="15"/>
  <c r="C32" i="15"/>
  <c r="B112" i="18"/>
  <c r="I15" i="17"/>
  <c r="C33" i="17"/>
  <c r="B19" i="11"/>
  <c r="C17" i="17"/>
  <c r="L30" i="17"/>
  <c r="F32" i="17"/>
  <c r="L14" i="17"/>
  <c r="F16" i="17"/>
  <c r="I31" i="17"/>
  <c r="B69" i="33"/>
  <c r="B74" i="28"/>
  <c r="B69" i="34"/>
  <c r="B71" i="29"/>
  <c r="B67" i="35"/>
  <c r="B73" i="37"/>
  <c r="B72" i="38"/>
  <c r="B77" i="26"/>
  <c r="B84" i="25"/>
  <c r="B82" i="23"/>
  <c r="B78" i="24"/>
  <c r="B70" i="32"/>
  <c r="B141" i="4"/>
  <c r="B226" i="4"/>
  <c r="B25" i="23"/>
  <c r="B25" i="29"/>
  <c r="B29" i="29"/>
  <c r="B36" i="29"/>
  <c r="B26" i="37"/>
  <c r="B30" i="37"/>
  <c r="B38" i="37"/>
  <c r="N26" i="31"/>
  <c r="N30" i="31"/>
  <c r="N34" i="31"/>
  <c r="B28" i="32"/>
  <c r="B32" i="32"/>
  <c r="B36" i="32"/>
  <c r="C5" i="9"/>
  <c r="B70" i="36"/>
  <c r="C107" i="18"/>
  <c r="C15" i="11"/>
  <c r="C52" i="18"/>
  <c r="C53" i="18"/>
  <c r="C102" i="18"/>
  <c r="C10" i="11"/>
  <c r="C12" i="11"/>
  <c r="C101" i="18"/>
  <c r="C9" i="11"/>
  <c r="C111" i="18"/>
  <c r="C16" i="11"/>
  <c r="C112" i="18"/>
  <c r="C13" i="11"/>
  <c r="B12" i="4"/>
  <c r="B32" i="4"/>
  <c r="D10" i="19" s="1"/>
  <c r="B52" i="4"/>
  <c r="B18" i="25"/>
  <c r="B72" i="4"/>
  <c r="B17" i="26"/>
  <c r="B92" i="4"/>
  <c r="B101" i="4"/>
  <c r="B112" i="4"/>
  <c r="B121" i="4"/>
  <c r="B172" i="4"/>
  <c r="B278" i="4"/>
  <c r="B283" i="4"/>
  <c r="B298" i="4"/>
  <c r="B4" i="36" s="1"/>
  <c r="N8" i="36"/>
  <c r="D383" i="4"/>
  <c r="B27" i="24"/>
  <c r="B39" i="24"/>
  <c r="B26" i="23"/>
  <c r="B30" i="23"/>
  <c r="B34" i="23"/>
  <c r="B38" i="23"/>
  <c r="B31" i="25"/>
  <c r="B35" i="25"/>
  <c r="B39" i="25"/>
  <c r="B26" i="26"/>
  <c r="B30" i="26"/>
  <c r="B34" i="26"/>
  <c r="B38" i="26"/>
  <c r="B26" i="27"/>
  <c r="B28" i="33"/>
  <c r="B43" i="36"/>
  <c r="B54" i="23"/>
  <c r="B52" i="38"/>
  <c r="B74" i="26"/>
  <c r="C28" i="18"/>
  <c r="C23" i="18"/>
  <c r="C76" i="18"/>
  <c r="C18" i="9"/>
  <c r="C30" i="18"/>
  <c r="C12" i="18"/>
  <c r="C77" i="18"/>
  <c r="C16" i="9"/>
  <c r="C19" i="18"/>
  <c r="C35" i="18"/>
  <c r="C81" i="18"/>
  <c r="C12" i="9"/>
  <c r="C37" i="18"/>
  <c r="C22" i="18"/>
  <c r="C83" i="18"/>
  <c r="C10" i="9"/>
  <c r="C11" i="18"/>
  <c r="C40" i="18"/>
  <c r="C86" i="18"/>
  <c r="C6" i="9"/>
  <c r="B4" i="4"/>
  <c r="B146" i="4"/>
  <c r="B218" i="4"/>
  <c r="B223" i="4"/>
  <c r="H383" i="4"/>
  <c r="B27" i="25"/>
  <c r="B26" i="29"/>
  <c r="B30" i="29"/>
  <c r="B27" i="37"/>
  <c r="B39" i="37"/>
  <c r="N23" i="31"/>
  <c r="N27" i="31"/>
  <c r="N31" i="31"/>
  <c r="N35" i="31"/>
  <c r="B25" i="32"/>
  <c r="B29" i="32"/>
  <c r="B33" i="32"/>
  <c r="B24" i="33"/>
  <c r="B79" i="23"/>
  <c r="I33" i="15"/>
  <c r="F19" i="15"/>
  <c r="K17" i="15"/>
  <c r="C35" i="15"/>
  <c r="C4" i="15"/>
  <c r="F34" i="15"/>
  <c r="I18" i="15"/>
  <c r="B99" i="18"/>
  <c r="F37" i="17"/>
  <c r="L19" i="17"/>
  <c r="F3" i="17"/>
  <c r="B7" i="11"/>
  <c r="I36" i="17"/>
  <c r="C38" i="17"/>
  <c r="C4" i="17"/>
  <c r="B75" i="38"/>
  <c r="B80" i="26"/>
  <c r="B69" i="23"/>
  <c r="B73" i="32"/>
  <c r="B72" i="33"/>
  <c r="B77" i="28"/>
  <c r="B72" i="34"/>
  <c r="B73" i="36"/>
  <c r="B71" i="25"/>
  <c r="F37" i="15"/>
  <c r="C7" i="15"/>
  <c r="I5" i="15"/>
  <c r="I36" i="15"/>
  <c r="C38" i="15"/>
  <c r="F6" i="15"/>
  <c r="K4" i="15"/>
  <c r="B100" i="18"/>
  <c r="F6" i="17"/>
  <c r="L4" i="17"/>
  <c r="F40" i="17"/>
  <c r="C23" i="17"/>
  <c r="I39" i="17"/>
  <c r="C7" i="17"/>
  <c r="I5" i="17"/>
  <c r="B8" i="11"/>
  <c r="B76" i="36"/>
  <c r="B67" i="26"/>
  <c r="B74" i="25"/>
  <c r="B72" i="23"/>
  <c r="B69" i="24"/>
  <c r="B64" i="28"/>
  <c r="B77" i="29"/>
  <c r="B79" i="37"/>
  <c r="C25" i="15"/>
  <c r="I23" i="15"/>
  <c r="C10" i="15"/>
  <c r="I8" i="15"/>
  <c r="F24" i="15"/>
  <c r="F9" i="15"/>
  <c r="K7" i="15"/>
  <c r="B104" i="18"/>
  <c r="F25" i="17"/>
  <c r="L23" i="17"/>
  <c r="B12" i="11"/>
  <c r="F9" i="17"/>
  <c r="L7" i="17"/>
  <c r="C26" i="17"/>
  <c r="I24" i="17"/>
  <c r="C10" i="17"/>
  <c r="I8" i="17"/>
  <c r="B64" i="29"/>
  <c r="B79" i="36"/>
  <c r="B67" i="28"/>
  <c r="C28" i="15"/>
  <c r="I26" i="15"/>
  <c r="C13" i="15"/>
  <c r="I11" i="15"/>
  <c r="F27" i="15"/>
  <c r="K25" i="15"/>
  <c r="F12" i="15"/>
  <c r="K10" i="15"/>
  <c r="B106" i="18"/>
  <c r="F28" i="17"/>
  <c r="L26" i="17"/>
  <c r="B14" i="11"/>
  <c r="F12" i="17"/>
  <c r="L10" i="17"/>
  <c r="C29" i="17"/>
  <c r="I27" i="17"/>
  <c r="C13" i="17"/>
  <c r="I11" i="17"/>
  <c r="B67" i="29"/>
  <c r="B69" i="37"/>
  <c r="B82" i="36"/>
  <c r="B68" i="38"/>
  <c r="B80" i="25"/>
  <c r="B78" i="23"/>
  <c r="B66" i="32"/>
  <c r="C31" i="15"/>
  <c r="I29" i="15"/>
  <c r="C16" i="15"/>
  <c r="I14" i="15"/>
  <c r="F30" i="15"/>
  <c r="K28" i="15"/>
  <c r="F15" i="15"/>
  <c r="K13" i="15"/>
  <c r="B109" i="18"/>
  <c r="F31" i="17"/>
  <c r="L29" i="17"/>
  <c r="F15" i="17"/>
  <c r="L13" i="17"/>
  <c r="B17" i="11"/>
  <c r="I30" i="17"/>
  <c r="C32" i="17"/>
  <c r="I14" i="17"/>
  <c r="C16" i="17"/>
  <c r="B71" i="38"/>
  <c r="B76" i="26"/>
  <c r="B83" i="25"/>
  <c r="B81" i="23"/>
  <c r="B76" i="24"/>
  <c r="B69" i="32"/>
  <c r="B68" i="33"/>
  <c r="B73" i="28"/>
  <c r="B68" i="34"/>
  <c r="B69" i="36"/>
  <c r="B72" i="37"/>
  <c r="B9" i="4"/>
  <c r="B29" i="4"/>
  <c r="D7" i="19" s="1"/>
  <c r="B49" i="4"/>
  <c r="B69" i="4"/>
  <c r="B89" i="4"/>
  <c r="F57" i="19"/>
  <c r="B292" i="4"/>
  <c r="N5" i="31"/>
  <c r="B5" i="39"/>
  <c r="B20" i="39"/>
  <c r="B21" i="36"/>
  <c r="B37" i="24"/>
  <c r="B31" i="24"/>
  <c r="B29" i="24"/>
  <c r="B35" i="23"/>
  <c r="B28" i="25"/>
  <c r="B32" i="25"/>
  <c r="B40" i="25"/>
  <c r="B31" i="26"/>
  <c r="B35" i="26"/>
  <c r="B25" i="33"/>
  <c r="B33" i="33"/>
  <c r="B70" i="26"/>
  <c r="B70" i="29"/>
  <c r="C49" i="18"/>
  <c r="C99" i="18"/>
  <c r="C8" i="11"/>
  <c r="C51" i="18"/>
  <c r="C100" i="18"/>
  <c r="C19" i="11"/>
  <c r="C14" i="11"/>
  <c r="C104" i="18"/>
  <c r="C58" i="18"/>
  <c r="C106" i="18"/>
  <c r="C6" i="11"/>
  <c r="C17" i="11"/>
  <c r="C109" i="18"/>
  <c r="B158" i="4"/>
  <c r="B163" i="4"/>
  <c r="B178" i="4"/>
  <c r="H28" i="19" s="1"/>
  <c r="B183" i="4"/>
  <c r="H33" i="19" s="1"/>
  <c r="B198" i="4"/>
  <c r="B203" i="4"/>
  <c r="B301" i="4"/>
  <c r="J44" i="19" s="1"/>
  <c r="B309" i="4"/>
  <c r="D381" i="4"/>
  <c r="B27" i="28"/>
  <c r="B31" i="28"/>
  <c r="B39" i="28"/>
  <c r="J32" i="31"/>
  <c r="B27" i="38"/>
  <c r="B25" i="34"/>
  <c r="B29" i="34"/>
  <c r="B33" i="34"/>
  <c r="B37" i="34"/>
  <c r="B29" i="36"/>
  <c r="B33" i="36"/>
  <c r="B37" i="36"/>
  <c r="B77" i="25"/>
  <c r="B23" i="26"/>
  <c r="B27" i="29"/>
  <c r="B31" i="29"/>
  <c r="B34" i="29"/>
  <c r="B28" i="37"/>
  <c r="B32" i="37"/>
  <c r="B36" i="37"/>
  <c r="N24" i="31"/>
  <c r="N28" i="31"/>
  <c r="N32" i="31"/>
  <c r="N36" i="31"/>
  <c r="B26" i="32"/>
  <c r="B34" i="32"/>
  <c r="B38" i="32"/>
  <c r="N50" i="31"/>
  <c r="B75" i="23"/>
  <c r="F2" i="1"/>
  <c r="C73" i="18"/>
  <c r="C17" i="9"/>
  <c r="C34" i="18"/>
  <c r="C7" i="18"/>
  <c r="C80" i="18"/>
  <c r="C13" i="9"/>
  <c r="C33" i="18"/>
  <c r="C18" i="18"/>
  <c r="C82" i="18"/>
  <c r="C19" i="9"/>
  <c r="C85" i="18"/>
  <c r="C9" i="9"/>
  <c r="C44" i="18"/>
  <c r="C16" i="18"/>
  <c r="B26" i="4"/>
  <c r="D4" i="19" s="1"/>
  <c r="B19" i="26"/>
  <c r="B98" i="4"/>
  <c r="B103" i="4"/>
  <c r="B118" i="4"/>
  <c r="B281" i="4"/>
  <c r="H45" i="19" s="1"/>
  <c r="B289" i="4"/>
  <c r="H381" i="4"/>
  <c r="B35" i="24"/>
  <c r="B38" i="24"/>
  <c r="B30" i="24"/>
  <c r="B29" i="25"/>
  <c r="B33" i="25"/>
  <c r="B37" i="25"/>
  <c r="B24" i="26"/>
  <c r="B28" i="26"/>
  <c r="B32" i="26"/>
  <c r="B26" i="33"/>
  <c r="B63" i="23"/>
  <c r="B66" i="26"/>
  <c r="B96" i="18"/>
  <c r="I35" i="17"/>
  <c r="C37" i="17"/>
  <c r="C3" i="17"/>
  <c r="L18" i="17"/>
  <c r="F36" i="17"/>
  <c r="B72" i="36"/>
  <c r="B68" i="23"/>
  <c r="B74" i="38"/>
  <c r="B79" i="26"/>
  <c r="B86" i="25"/>
  <c r="B4" i="11"/>
  <c r="B72" i="32"/>
  <c r="B76" i="28"/>
  <c r="B71" i="34"/>
  <c r="B73" i="29"/>
  <c r="B69" i="35"/>
  <c r="I35" i="15"/>
  <c r="C6" i="15"/>
  <c r="I4" i="15"/>
  <c r="C37" i="15"/>
  <c r="F5" i="15"/>
  <c r="F36" i="15"/>
  <c r="K19" i="15"/>
  <c r="B98" i="18"/>
  <c r="I38" i="17"/>
  <c r="C6" i="17"/>
  <c r="I4" i="17"/>
  <c r="C40" i="17"/>
  <c r="B6" i="11"/>
  <c r="F39" i="17"/>
  <c r="F5" i="17"/>
  <c r="L3" i="17"/>
  <c r="B74" i="34"/>
  <c r="B76" i="29"/>
  <c r="B72" i="35"/>
  <c r="B78" i="37"/>
  <c r="B75" i="36"/>
  <c r="B77" i="38"/>
  <c r="B75" i="32"/>
  <c r="B74" i="33"/>
  <c r="B79" i="28"/>
  <c r="C24" i="15"/>
  <c r="C9" i="15"/>
  <c r="I7" i="15"/>
  <c r="I38" i="15"/>
  <c r="F23" i="15"/>
  <c r="F8" i="15"/>
  <c r="K6" i="15"/>
  <c r="B103" i="18"/>
  <c r="C25" i="17"/>
  <c r="I23" i="17"/>
  <c r="C9" i="17"/>
  <c r="I7" i="17"/>
  <c r="B11" i="11"/>
  <c r="F24" i="17"/>
  <c r="F8" i="17"/>
  <c r="L6" i="17"/>
  <c r="B66" i="28"/>
  <c r="B63" i="29"/>
  <c r="B78" i="36"/>
  <c r="B76" i="25"/>
  <c r="B74" i="23"/>
  <c r="B73" i="24"/>
  <c r="C27" i="15"/>
  <c r="I25" i="15"/>
  <c r="C12" i="15"/>
  <c r="I10" i="15"/>
  <c r="F26" i="15"/>
  <c r="K24" i="15"/>
  <c r="F11" i="15"/>
  <c r="K9" i="15"/>
  <c r="B105" i="18"/>
  <c r="C28" i="17"/>
  <c r="I26" i="17"/>
  <c r="C12" i="17"/>
  <c r="I10" i="17"/>
  <c r="F27" i="17"/>
  <c r="L25" i="17"/>
  <c r="B13" i="11"/>
  <c r="F11" i="17"/>
  <c r="L9" i="17"/>
  <c r="B72" i="26"/>
  <c r="B79" i="25"/>
  <c r="B81" i="24"/>
  <c r="B69" i="28"/>
  <c r="B68" i="37"/>
  <c r="B81" i="36"/>
  <c r="C30" i="15"/>
  <c r="I28" i="15"/>
  <c r="C15" i="15"/>
  <c r="I13" i="15"/>
  <c r="F29" i="15"/>
  <c r="K27" i="15"/>
  <c r="F14" i="15"/>
  <c r="K12" i="15"/>
  <c r="B108" i="18"/>
  <c r="C31" i="17"/>
  <c r="I29" i="17"/>
  <c r="C15" i="17"/>
  <c r="I13" i="17"/>
  <c r="F30" i="17"/>
  <c r="L28" i="17"/>
  <c r="F14" i="17"/>
  <c r="L12" i="17"/>
  <c r="B84" i="36"/>
  <c r="B16" i="11"/>
  <c r="B70" i="38"/>
  <c r="B75" i="26"/>
  <c r="B82" i="25"/>
  <c r="B80" i="23"/>
  <c r="B75" i="24"/>
  <c r="B68" i="32"/>
  <c r="B72" i="28"/>
  <c r="B67" i="34"/>
  <c r="B69" i="29"/>
  <c r="I31" i="15"/>
  <c r="C18" i="15"/>
  <c r="I16" i="15"/>
  <c r="C33" i="15"/>
  <c r="K30" i="15"/>
  <c r="F17" i="15"/>
  <c r="K15" i="15"/>
  <c r="F32" i="15"/>
  <c r="A45" i="4"/>
  <c r="D53" i="4" s="1"/>
  <c r="B155" i="4"/>
  <c r="B175" i="4"/>
  <c r="H25" i="19" s="1"/>
  <c r="B195" i="4"/>
  <c r="D18" i="34"/>
  <c r="B28" i="28"/>
  <c r="B36" i="28"/>
  <c r="J33" i="31"/>
  <c r="B28" i="38"/>
  <c r="B26" i="34"/>
  <c r="B30" i="34"/>
  <c r="B34" i="34"/>
  <c r="B38" i="34"/>
  <c r="B25" i="35"/>
  <c r="B30" i="36"/>
  <c r="B34" i="36"/>
  <c r="B38" i="36"/>
  <c r="B71" i="24"/>
  <c r="B6" i="19"/>
  <c r="B3" i="19"/>
  <c r="B14" i="18"/>
  <c r="B60" i="18"/>
  <c r="B39" i="18"/>
  <c r="B58" i="28"/>
  <c r="C96" i="18"/>
  <c r="C4" i="11"/>
  <c r="C50" i="18"/>
  <c r="C98" i="18"/>
  <c r="C7" i="11"/>
  <c r="C103" i="18"/>
  <c r="C11" i="11"/>
  <c r="C54" i="18"/>
  <c r="C105" i="18"/>
  <c r="C18" i="11"/>
  <c r="C108" i="18"/>
  <c r="C5" i="11"/>
  <c r="C65" i="18"/>
  <c r="B135" i="4"/>
  <c r="J7" i="31"/>
  <c r="B221" i="4"/>
  <c r="B229" i="4"/>
  <c r="B24" i="27"/>
  <c r="B28" i="29"/>
  <c r="B32" i="29"/>
  <c r="B35" i="29"/>
  <c r="B29" i="37"/>
  <c r="B37" i="37"/>
  <c r="N25" i="31"/>
  <c r="N29" i="31"/>
  <c r="N33" i="31"/>
  <c r="N37" i="31"/>
  <c r="B27" i="32"/>
  <c r="B31" i="32"/>
  <c r="B35" i="32"/>
  <c r="B39" i="32"/>
  <c r="B71" i="23"/>
  <c r="B71" i="33"/>
  <c r="C14" i="18"/>
  <c r="C39" i="18"/>
  <c r="B5" i="19"/>
  <c r="B52" i="18"/>
  <c r="B31" i="18"/>
  <c r="B21" i="18"/>
  <c r="B57" i="28"/>
  <c r="C5" i="16"/>
  <c r="I3" i="16"/>
  <c r="B74" i="18"/>
  <c r="F4" i="16"/>
  <c r="C35" i="16"/>
  <c r="B53" i="33"/>
  <c r="B55" i="29"/>
  <c r="B47" i="24"/>
  <c r="B53" i="36"/>
  <c r="B51" i="35"/>
  <c r="B52" i="34"/>
  <c r="B51" i="25"/>
  <c r="B57" i="37"/>
  <c r="B44" i="26"/>
  <c r="B53" i="32"/>
  <c r="B8" i="19"/>
  <c r="B15" i="18"/>
  <c r="B32" i="18"/>
  <c r="B53" i="18"/>
  <c r="B79" i="18"/>
  <c r="F22" i="16"/>
  <c r="C8" i="16"/>
  <c r="I6" i="16"/>
  <c r="F7" i="16"/>
  <c r="L5" i="16"/>
  <c r="C23" i="16"/>
  <c r="B45" i="28"/>
  <c r="B43" i="29"/>
  <c r="B56" i="33"/>
  <c r="B8" i="9"/>
  <c r="B51" i="23"/>
  <c r="B49" i="24"/>
  <c r="B54" i="35"/>
  <c r="B54" i="25"/>
  <c r="B47" i="26"/>
  <c r="B59" i="38"/>
  <c r="B46" i="27"/>
  <c r="B11" i="19"/>
  <c r="B57" i="18"/>
  <c r="B36" i="18"/>
  <c r="B10" i="18"/>
  <c r="B78" i="18"/>
  <c r="C11" i="16"/>
  <c r="I9" i="16"/>
  <c r="F25" i="16"/>
  <c r="I23" i="16"/>
  <c r="C25" i="16"/>
  <c r="F10" i="16"/>
  <c r="L8" i="16"/>
  <c r="B50" i="26"/>
  <c r="B4" i="9"/>
  <c r="B48" i="28"/>
  <c r="B59" i="33"/>
  <c r="B57" i="35"/>
  <c r="B57" i="25"/>
  <c r="B47" i="37"/>
  <c r="B14" i="19"/>
  <c r="B17" i="18"/>
  <c r="B59" i="18"/>
  <c r="B88" i="18"/>
  <c r="C14" i="16"/>
  <c r="I12" i="16"/>
  <c r="F28" i="16"/>
  <c r="I26" i="16"/>
  <c r="F13" i="16"/>
  <c r="L11" i="16"/>
  <c r="C28" i="16"/>
  <c r="B60" i="25"/>
  <c r="B50" i="37"/>
  <c r="B53" i="26"/>
  <c r="B49" i="38"/>
  <c r="B14" i="9"/>
  <c r="B45" i="34"/>
  <c r="B49" i="29"/>
  <c r="B57" i="23"/>
  <c r="B58" i="24"/>
  <c r="B60" i="35"/>
  <c r="B17" i="19"/>
  <c r="B8" i="18"/>
  <c r="B62" i="18"/>
  <c r="B41" i="18"/>
  <c r="B89" i="18"/>
  <c r="I15" i="16"/>
  <c r="C17" i="16"/>
  <c r="L14" i="16"/>
  <c r="F16" i="16"/>
  <c r="F31" i="16"/>
  <c r="I29" i="16"/>
  <c r="C31" i="16"/>
  <c r="B49" i="33"/>
  <c r="B60" i="23"/>
  <c r="B51" i="24"/>
  <c r="B47" i="35"/>
  <c r="B48" i="34"/>
  <c r="B63" i="25"/>
  <c r="B56" i="26"/>
  <c r="B5" i="9"/>
  <c r="B49" i="32"/>
  <c r="B54" i="28"/>
  <c r="B15" i="4"/>
  <c r="B35" i="4"/>
  <c r="D13" i="19" s="1"/>
  <c r="B55" i="4"/>
  <c r="B75" i="4"/>
  <c r="B95" i="4"/>
  <c r="B115" i="4"/>
  <c r="B286" i="4"/>
  <c r="F382" i="4"/>
  <c r="B26" i="24"/>
  <c r="B28" i="24"/>
  <c r="B32" i="24"/>
  <c r="B29" i="23"/>
  <c r="B33" i="23"/>
  <c r="B30" i="25"/>
  <c r="B38" i="25"/>
  <c r="B42" i="25"/>
  <c r="B25" i="26"/>
  <c r="B29" i="26"/>
  <c r="B33" i="26"/>
  <c r="B37" i="26"/>
  <c r="B25" i="27"/>
  <c r="B24" i="28"/>
  <c r="B27" i="33"/>
  <c r="N46" i="31"/>
  <c r="N58" i="31"/>
  <c r="B56" i="38"/>
  <c r="C60" i="18"/>
  <c r="C31" i="18"/>
  <c r="C21" i="18"/>
  <c r="C15" i="18"/>
  <c r="C32" i="18"/>
  <c r="C79" i="18"/>
  <c r="C8" i="9"/>
  <c r="C36" i="18"/>
  <c r="C10" i="18"/>
  <c r="C78" i="18"/>
  <c r="C4" i="9"/>
  <c r="C17" i="18"/>
  <c r="C38" i="18"/>
  <c r="C88" i="18"/>
  <c r="C14" i="9"/>
  <c r="C8" i="18"/>
  <c r="C41" i="18"/>
  <c r="A66" i="4"/>
  <c r="D81" i="4" s="1"/>
  <c r="B152" i="4"/>
  <c r="B161" i="4"/>
  <c r="B181" i="4"/>
  <c r="H31" i="19" s="1"/>
  <c r="B201" i="4"/>
  <c r="B209" i="4"/>
  <c r="B303" i="4"/>
  <c r="B25" i="28"/>
  <c r="B29" i="28"/>
  <c r="B33" i="28"/>
  <c r="B37" i="28"/>
  <c r="B24" i="29"/>
  <c r="B27" i="34"/>
  <c r="B31" i="34"/>
  <c r="B35" i="34"/>
  <c r="B39" i="34"/>
  <c r="B26" i="35"/>
  <c r="B27" i="36"/>
  <c r="B31" i="36"/>
  <c r="B39" i="36"/>
  <c r="B51" i="28"/>
  <c r="B68" i="24"/>
  <c r="J53" i="31"/>
  <c r="J57" i="31"/>
  <c r="N70" i="31"/>
  <c r="N74" i="31"/>
  <c r="N78" i="31"/>
  <c r="N49" i="31"/>
  <c r="N53" i="31"/>
  <c r="N57" i="31"/>
  <c r="N67" i="31"/>
  <c r="N71" i="31"/>
  <c r="N75" i="31"/>
  <c r="N79" i="31"/>
  <c r="A68" i="36"/>
  <c r="N68" i="31"/>
  <c r="N72" i="31"/>
  <c r="N76" i="31"/>
  <c r="N80" i="31"/>
  <c r="N47" i="31"/>
  <c r="N51" i="31"/>
  <c r="N55" i="31"/>
  <c r="N59" i="31"/>
  <c r="A40" i="39"/>
  <c r="J77" i="31"/>
  <c r="J56" i="31"/>
  <c r="N69" i="31"/>
  <c r="N73" i="31"/>
  <c r="N77" i="31"/>
  <c r="N48" i="31"/>
  <c r="N52" i="31"/>
  <c r="N56" i="31"/>
  <c r="J70" i="31"/>
  <c r="M87" i="18" l="1"/>
  <c r="M15" i="9"/>
  <c r="E87" i="18"/>
  <c r="L87" i="18"/>
  <c r="L15" i="9"/>
  <c r="E15" i="9"/>
  <c r="N15" i="9"/>
  <c r="M281" i="8"/>
  <c r="M17" i="8"/>
  <c r="M21" i="8" s="1"/>
  <c r="L281" i="8"/>
  <c r="K17" i="8"/>
  <c r="K21" i="8" s="1"/>
  <c r="K281" i="8"/>
  <c r="J294" i="8"/>
  <c r="L17" i="8"/>
  <c r="L21" i="8" s="1"/>
  <c r="J52" i="35"/>
  <c r="J85" i="18"/>
  <c r="I42" i="31"/>
  <c r="J9" i="9"/>
  <c r="M63" i="27"/>
  <c r="C113" i="18"/>
  <c r="G90" i="18"/>
  <c r="C90" i="18"/>
  <c r="M75" i="18"/>
  <c r="L63" i="27"/>
  <c r="K63" i="27"/>
  <c r="L75" i="18"/>
  <c r="K101" i="6"/>
  <c r="K39" i="27" s="1"/>
  <c r="M101" i="6"/>
  <c r="M39" i="27" s="1"/>
  <c r="L101" i="6"/>
  <c r="L39" i="27" s="1"/>
  <c r="J39" i="27"/>
  <c r="K8" i="6"/>
  <c r="M8" i="6"/>
  <c r="L8" i="6"/>
  <c r="J27" i="27"/>
  <c r="K89" i="6"/>
  <c r="K27" i="27" s="1"/>
  <c r="M89" i="6"/>
  <c r="M27" i="27" s="1"/>
  <c r="L89" i="6"/>
  <c r="L27" i="27" s="1"/>
  <c r="N5" i="7"/>
  <c r="L348" i="6"/>
  <c r="L33" i="43" s="1"/>
  <c r="M348" i="6"/>
  <c r="M33" i="43" s="1"/>
  <c r="K348" i="6"/>
  <c r="K33" i="43" s="1"/>
  <c r="D67" i="18"/>
  <c r="J33" i="43"/>
  <c r="M180" i="6"/>
  <c r="M33" i="31" s="1"/>
  <c r="L180" i="6"/>
  <c r="L33" i="31" s="1"/>
  <c r="K180" i="6"/>
  <c r="K33" i="31" s="1"/>
  <c r="N356" i="6"/>
  <c r="O6" i="7" s="1"/>
  <c r="M56" i="18"/>
  <c r="N43" i="27"/>
  <c r="K65" i="18"/>
  <c r="J56" i="18"/>
  <c r="G67" i="18"/>
  <c r="O59" i="18"/>
  <c r="O15" i="7"/>
  <c r="O53" i="18"/>
  <c r="O14" i="7"/>
  <c r="O64" i="18"/>
  <c r="O9" i="7"/>
  <c r="D5" i="5"/>
  <c r="K39" i="19"/>
  <c r="D12" i="5"/>
  <c r="G39" i="19"/>
  <c r="D4" i="5"/>
  <c r="I39" i="19"/>
  <c r="I45" i="18"/>
  <c r="F45" i="18"/>
  <c r="O50" i="18"/>
  <c r="O12" i="7"/>
  <c r="J50" i="18"/>
  <c r="J12" i="7"/>
  <c r="O61" i="18"/>
  <c r="O11" i="7"/>
  <c r="O57" i="18"/>
  <c r="O10" i="7"/>
  <c r="O55" i="18"/>
  <c r="O16" i="7"/>
  <c r="J17" i="37"/>
  <c r="L164" i="4"/>
  <c r="L17" i="37" s="1"/>
  <c r="M164" i="4"/>
  <c r="M17" i="37" s="1"/>
  <c r="K164" i="4"/>
  <c r="K17" i="37" s="1"/>
  <c r="J8" i="26"/>
  <c r="M71" i="4"/>
  <c r="M8" i="26" s="1"/>
  <c r="L71" i="4"/>
  <c r="L8" i="26" s="1"/>
  <c r="K71" i="4"/>
  <c r="K8" i="26" s="1"/>
  <c r="J18" i="37"/>
  <c r="M165" i="4"/>
  <c r="M18" i="37" s="1"/>
  <c r="L165" i="4"/>
  <c r="L18" i="37" s="1"/>
  <c r="K165" i="4"/>
  <c r="K18" i="37" s="1"/>
  <c r="F21" i="27"/>
  <c r="G10" i="5"/>
  <c r="J7" i="27"/>
  <c r="K91" i="4"/>
  <c r="K7" i="27" s="1"/>
  <c r="M91" i="4"/>
  <c r="M7" i="27" s="1"/>
  <c r="L91" i="4"/>
  <c r="L7" i="27" s="1"/>
  <c r="C21" i="27"/>
  <c r="D10" i="5"/>
  <c r="G84" i="4"/>
  <c r="N84" i="4" s="1"/>
  <c r="G8" i="5"/>
  <c r="C21" i="26"/>
  <c r="D8" i="5"/>
  <c r="L61" i="18"/>
  <c r="D290" i="4"/>
  <c r="D16" i="35" s="1"/>
  <c r="I20" i="31"/>
  <c r="D20" i="31"/>
  <c r="N64" i="18"/>
  <c r="N9" i="7"/>
  <c r="L64" i="18"/>
  <c r="L9" i="7"/>
  <c r="M64" i="18"/>
  <c r="M9" i="7"/>
  <c r="L352" i="4"/>
  <c r="L16" i="43" s="1"/>
  <c r="I16" i="31"/>
  <c r="I177" i="4"/>
  <c r="I346" i="4"/>
  <c r="D10" i="43"/>
  <c r="I344" i="4"/>
  <c r="D8" i="43"/>
  <c r="D18" i="28"/>
  <c r="I124" i="4"/>
  <c r="I343" i="4"/>
  <c r="D7" i="43"/>
  <c r="J12" i="26"/>
  <c r="M244" i="4"/>
  <c r="M12" i="33" s="1"/>
  <c r="K244" i="4"/>
  <c r="K12" i="33" s="1"/>
  <c r="L244" i="4"/>
  <c r="L12" i="33" s="1"/>
  <c r="J5" i="23"/>
  <c r="M26" i="4"/>
  <c r="M5" i="23" s="1"/>
  <c r="L26" i="4"/>
  <c r="L5" i="23" s="1"/>
  <c r="K26" i="4"/>
  <c r="K5" i="23" s="1"/>
  <c r="G7" i="18"/>
  <c r="H7" i="18" s="1"/>
  <c r="O7" i="18" s="1"/>
  <c r="C20" i="29"/>
  <c r="D34" i="18"/>
  <c r="D7" i="18" s="1"/>
  <c r="I340" i="4"/>
  <c r="D4" i="43"/>
  <c r="D42" i="18"/>
  <c r="D20" i="18" s="1"/>
  <c r="C20" i="43"/>
  <c r="E24" i="12"/>
  <c r="B37" i="29"/>
  <c r="E8" i="12"/>
  <c r="K4" i="16"/>
  <c r="B41" i="25"/>
  <c r="E24" i="15"/>
  <c r="E5" i="14"/>
  <c r="H8" i="12"/>
  <c r="B32" i="36"/>
  <c r="K8" i="12"/>
  <c r="B62" i="31"/>
  <c r="H36" i="21"/>
  <c r="J6" i="20"/>
  <c r="B29" i="27"/>
  <c r="B79" i="31"/>
  <c r="H32" i="22"/>
  <c r="B78" i="43"/>
  <c r="D69" i="22"/>
  <c r="B61" i="34"/>
  <c r="F52" i="21"/>
  <c r="F36" i="20"/>
  <c r="B42" i="37"/>
  <c r="D66" i="19"/>
  <c r="B10" i="43"/>
  <c r="B36" i="25"/>
  <c r="B78" i="25"/>
  <c r="B30" i="15"/>
  <c r="B22" i="16"/>
  <c r="B3" i="16"/>
  <c r="K13" i="16"/>
  <c r="B13" i="16"/>
  <c r="B54" i="34"/>
  <c r="F45" i="21"/>
  <c r="B32" i="35"/>
  <c r="H44" i="20"/>
  <c r="B32" i="43"/>
  <c r="D65" i="20"/>
  <c r="B84" i="33"/>
  <c r="D55" i="22"/>
  <c r="B40" i="33"/>
  <c r="D52" i="20"/>
  <c r="B53" i="39"/>
  <c r="B66" i="21"/>
  <c r="B35" i="33"/>
  <c r="D47" i="20"/>
  <c r="B77" i="32"/>
  <c r="B48" i="22"/>
  <c r="B36" i="38"/>
  <c r="J29" i="20"/>
  <c r="B79" i="33"/>
  <c r="D50" i="22"/>
  <c r="B39" i="31"/>
  <c r="H35" i="20"/>
  <c r="B82" i="38"/>
  <c r="J34" i="22"/>
  <c r="B62" i="27"/>
  <c r="J19" i="21"/>
  <c r="B77" i="34"/>
  <c r="F47" i="22"/>
  <c r="B79" i="43"/>
  <c r="D70" i="22"/>
  <c r="B31" i="43"/>
  <c r="D64" i="20"/>
  <c r="C15" i="13"/>
  <c r="B16" i="13"/>
  <c r="B77" i="24"/>
  <c r="B70" i="24"/>
  <c r="B51" i="34"/>
  <c r="E30" i="15"/>
  <c r="K11" i="14"/>
  <c r="E26" i="16"/>
  <c r="L34" i="16" s="1"/>
  <c r="B7" i="16"/>
  <c r="F16" i="21"/>
  <c r="B64" i="25"/>
  <c r="B63" i="32"/>
  <c r="B55" i="21"/>
  <c r="B32" i="39"/>
  <c r="B65" i="20"/>
  <c r="B63" i="37"/>
  <c r="F37" i="21"/>
  <c r="F37" i="22"/>
  <c r="B84" i="37"/>
  <c r="B27" i="39"/>
  <c r="B60" i="20"/>
  <c r="D73" i="19"/>
  <c r="B17" i="43"/>
  <c r="B74" i="43"/>
  <c r="D65" i="22"/>
  <c r="B76" i="27"/>
  <c r="J12" i="22"/>
  <c r="J12" i="21"/>
  <c r="B55" i="27"/>
  <c r="B82" i="35"/>
  <c r="H53" i="22"/>
  <c r="B64" i="38"/>
  <c r="J36" i="21"/>
  <c r="B61" i="36"/>
  <c r="J49" i="21"/>
  <c r="H19" i="19"/>
  <c r="B20" i="26"/>
  <c r="B79" i="38"/>
  <c r="J31" i="22"/>
  <c r="J18" i="20"/>
  <c r="B41" i="27"/>
  <c r="B30" i="28"/>
  <c r="D63" i="19"/>
  <c r="B7" i="43"/>
  <c r="J13" i="20"/>
  <c r="B36" i="27"/>
  <c r="B65" i="36"/>
  <c r="J53" i="21"/>
  <c r="B46" i="29"/>
  <c r="B82" i="34"/>
  <c r="F52" i="22"/>
  <c r="B38" i="33"/>
  <c r="D50" i="20"/>
  <c r="B77" i="35"/>
  <c r="H48" i="22"/>
  <c r="B58" i="34"/>
  <c r="F49" i="21"/>
  <c r="J19" i="22"/>
  <c r="B83" i="27"/>
  <c r="B37" i="43"/>
  <c r="D70" i="20"/>
  <c r="B73" i="43"/>
  <c r="D64" i="22"/>
  <c r="J17" i="20"/>
  <c r="B40" i="27"/>
  <c r="B53" i="43"/>
  <c r="D65" i="21"/>
  <c r="J16" i="20"/>
  <c r="B39" i="27"/>
  <c r="D72" i="19"/>
  <c r="B16" i="43"/>
  <c r="B76" i="37"/>
  <c r="B50" i="35"/>
  <c r="H30" i="15"/>
  <c r="B57" i="27"/>
  <c r="J14" i="21"/>
  <c r="B84" i="32"/>
  <c r="B55" i="22"/>
  <c r="B83" i="31"/>
  <c r="H36" i="22"/>
  <c r="F19" i="20"/>
  <c r="B46" i="25"/>
  <c r="J17" i="21"/>
  <c r="B60" i="27"/>
  <c r="B80" i="43"/>
  <c r="D71" i="22"/>
  <c r="D67" i="19"/>
  <c r="B11" i="43"/>
  <c r="B80" i="39"/>
  <c r="B72" i="22"/>
  <c r="B59" i="39"/>
  <c r="B72" i="21"/>
  <c r="B85" i="36"/>
  <c r="J52" i="22"/>
  <c r="B42" i="34"/>
  <c r="F54" i="20"/>
  <c r="B63" i="31"/>
  <c r="H37" i="21"/>
  <c r="J6" i="22"/>
  <c r="B70" i="27"/>
  <c r="B55" i="34"/>
  <c r="F46" i="21"/>
  <c r="B56" i="32"/>
  <c r="B48" i="21"/>
  <c r="D68" i="19"/>
  <c r="B12" i="43"/>
  <c r="B70" i="43"/>
  <c r="D61" i="22"/>
  <c r="J7" i="20"/>
  <c r="B30" i="27"/>
  <c r="B50" i="27"/>
  <c r="J7" i="21"/>
  <c r="B59" i="36"/>
  <c r="J47" i="21"/>
  <c r="B49" i="39"/>
  <c r="B62" i="21"/>
  <c r="F34" i="22"/>
  <c r="B81" i="37"/>
  <c r="B70" i="39"/>
  <c r="B62" i="22"/>
  <c r="B58" i="43"/>
  <c r="D70" i="21"/>
  <c r="B52" i="43"/>
  <c r="D64" i="21"/>
  <c r="B75" i="37"/>
  <c r="B70" i="35"/>
  <c r="E36" i="13"/>
  <c r="B32" i="14"/>
  <c r="K8" i="13"/>
  <c r="B8" i="13"/>
  <c r="J14" i="20"/>
  <c r="B37" i="27"/>
  <c r="B43" i="35"/>
  <c r="H55" i="20"/>
  <c r="B55" i="39"/>
  <c r="B68" i="21"/>
  <c r="B73" i="39"/>
  <c r="B65" i="22"/>
  <c r="B81" i="32"/>
  <c r="B52" i="22"/>
  <c r="B76" i="32"/>
  <c r="B47" i="22"/>
  <c r="J17" i="22"/>
  <c r="B81" i="27"/>
  <c r="B37" i="38"/>
  <c r="J30" i="20"/>
  <c r="B38" i="43"/>
  <c r="D71" i="20"/>
  <c r="B32" i="38"/>
  <c r="J25" i="20"/>
  <c r="B62" i="35"/>
  <c r="H53" i="21"/>
  <c r="B29" i="38"/>
  <c r="J22" i="20"/>
  <c r="B84" i="34"/>
  <c r="F54" i="22"/>
  <c r="B76" i="34"/>
  <c r="F46" i="22"/>
  <c r="B76" i="33"/>
  <c r="D47" i="22"/>
  <c r="H17" i="22"/>
  <c r="B81" i="26"/>
  <c r="B60" i="43"/>
  <c r="D72" i="21"/>
  <c r="B54" i="43"/>
  <c r="D66" i="21"/>
  <c r="B28" i="43"/>
  <c r="D61" i="20"/>
  <c r="B81" i="39"/>
  <c r="B73" i="22"/>
  <c r="B60" i="39"/>
  <c r="B73" i="21"/>
  <c r="B56" i="27"/>
  <c r="J13" i="21"/>
  <c r="B85" i="34"/>
  <c r="F55" i="22"/>
  <c r="B83" i="32"/>
  <c r="B54" i="22"/>
  <c r="B62" i="32"/>
  <c r="B54" i="21"/>
  <c r="B44" i="38"/>
  <c r="J37" i="20"/>
  <c r="J38" i="20"/>
  <c r="B40" i="34"/>
  <c r="F52" i="20"/>
  <c r="J4" i="22"/>
  <c r="B68" i="27"/>
  <c r="D38" i="20"/>
  <c r="D37" i="20"/>
  <c r="J19" i="20"/>
  <c r="B42" i="27"/>
  <c r="B80" i="31"/>
  <c r="H33" i="22"/>
  <c r="B29" i="39"/>
  <c r="B62" i="20"/>
  <c r="B53" i="37"/>
  <c r="B74" i="24"/>
  <c r="B73" i="26"/>
  <c r="E16" i="13"/>
  <c r="E32" i="14"/>
  <c r="H25" i="13"/>
  <c r="B5" i="13"/>
  <c r="K4" i="17"/>
  <c r="L34" i="17" s="1"/>
  <c r="B4" i="17"/>
  <c r="B78" i="27"/>
  <c r="J14" i="22"/>
  <c r="B79" i="39"/>
  <c r="B71" i="22"/>
  <c r="B42" i="33"/>
  <c r="D54" i="20"/>
  <c r="B35" i="39"/>
  <c r="B68" i="20"/>
  <c r="B37" i="35"/>
  <c r="H49" i="20"/>
  <c r="B39" i="33"/>
  <c r="D51" i="20"/>
  <c r="B52" i="39"/>
  <c r="B65" i="21"/>
  <c r="B68" i="39"/>
  <c r="B60" i="22"/>
  <c r="B59" i="43"/>
  <c r="D71" i="21"/>
  <c r="B69" i="43"/>
  <c r="D60" i="22"/>
  <c r="J9" i="20"/>
  <c r="B32" i="27"/>
  <c r="B84" i="38"/>
  <c r="J36" i="22"/>
  <c r="B41" i="31"/>
  <c r="H37" i="20"/>
  <c r="H38" i="20"/>
  <c r="B84" i="31"/>
  <c r="H37" i="22"/>
  <c r="B33" i="35"/>
  <c r="H45" i="20"/>
  <c r="B74" i="35"/>
  <c r="H45" i="22"/>
  <c r="B56" i="36"/>
  <c r="J44" i="21"/>
  <c r="H17" i="20"/>
  <c r="B39" i="26"/>
  <c r="D74" i="19"/>
  <c r="B18" i="43"/>
  <c r="B33" i="43"/>
  <c r="D66" i="20"/>
  <c r="B49" i="43"/>
  <c r="D61" i="21"/>
  <c r="B77" i="27"/>
  <c r="J13" i="22"/>
  <c r="B34" i="39"/>
  <c r="B67" i="20"/>
  <c r="D53" i="21"/>
  <c r="B61" i="33"/>
  <c r="B75" i="39"/>
  <c r="B67" i="22"/>
  <c r="B78" i="32"/>
  <c r="B49" i="22"/>
  <c r="B36" i="21"/>
  <c r="B60" i="28"/>
  <c r="B66" i="29"/>
  <c r="B26" i="43"/>
  <c r="D59" i="20"/>
  <c r="B40" i="35"/>
  <c r="H52" i="20"/>
  <c r="B63" i="33"/>
  <c r="D55" i="21"/>
  <c r="B73" i="25"/>
  <c r="B41" i="36"/>
  <c r="E11" i="15"/>
  <c r="H30" i="13"/>
  <c r="B10" i="13"/>
  <c r="C25" i="13" s="1"/>
  <c r="B38" i="39"/>
  <c r="B71" i="20"/>
  <c r="B44" i="36"/>
  <c r="B58" i="39"/>
  <c r="B71" i="21"/>
  <c r="B62" i="34"/>
  <c r="F53" i="21"/>
  <c r="B83" i="34"/>
  <c r="F53" i="22"/>
  <c r="B72" i="27"/>
  <c r="J8" i="22"/>
  <c r="B51" i="27"/>
  <c r="J8" i="21"/>
  <c r="F38" i="20"/>
  <c r="B43" i="37"/>
  <c r="F37" i="20"/>
  <c r="B60" i="32"/>
  <c r="B52" i="21"/>
  <c r="B63" i="38"/>
  <c r="J35" i="21"/>
  <c r="B80" i="33"/>
  <c r="D51" i="22"/>
  <c r="B47" i="39"/>
  <c r="B60" i="21"/>
  <c r="B27" i="43"/>
  <c r="D60" i="20"/>
  <c r="B52" i="27"/>
  <c r="J9" i="21"/>
  <c r="B43" i="33"/>
  <c r="D55" i="20"/>
  <c r="B63" i="34"/>
  <c r="F54" i="21"/>
  <c r="B82" i="32"/>
  <c r="B53" i="22"/>
  <c r="B61" i="32"/>
  <c r="B53" i="21"/>
  <c r="B28" i="39"/>
  <c r="B61" i="20"/>
  <c r="B39" i="43"/>
  <c r="D72" i="20"/>
  <c r="B75" i="43"/>
  <c r="D66" i="22"/>
  <c r="B42" i="35"/>
  <c r="H54" i="20"/>
  <c r="B63" i="35"/>
  <c r="H54" i="21"/>
  <c r="B71" i="27"/>
  <c r="J7" i="22"/>
  <c r="D75" i="19"/>
  <c r="B19" i="43"/>
  <c r="D69" i="19"/>
  <c r="B13" i="43"/>
  <c r="B47" i="43"/>
  <c r="D59" i="21"/>
  <c r="B76" i="39"/>
  <c r="B68" i="22"/>
  <c r="J5" i="20"/>
  <c r="B28" i="27"/>
  <c r="B73" i="35"/>
  <c r="H44" i="22"/>
  <c r="B67" i="36"/>
  <c r="J55" i="21"/>
  <c r="B56" i="39"/>
  <c r="B69" i="21"/>
  <c r="B53" i="20"/>
  <c r="B41" i="32"/>
  <c r="B72" i="43"/>
  <c r="D63" i="22"/>
  <c r="B57" i="39"/>
  <c r="B70" i="21"/>
  <c r="B42" i="32"/>
  <c r="B54" i="20"/>
  <c r="B35" i="36"/>
  <c r="B32" i="28"/>
  <c r="B77" i="23"/>
  <c r="B69" i="26"/>
  <c r="J30" i="15"/>
  <c r="J5" i="15"/>
  <c r="B5" i="15"/>
  <c r="B37" i="32"/>
  <c r="E26" i="12"/>
  <c r="B10" i="12"/>
  <c r="B83" i="33"/>
  <c r="D54" i="22"/>
  <c r="B63" i="36"/>
  <c r="J51" i="21"/>
  <c r="B83" i="38"/>
  <c r="J35" i="22"/>
  <c r="B78" i="35"/>
  <c r="H49" i="22"/>
  <c r="B78" i="31"/>
  <c r="H31" i="22"/>
  <c r="H18" i="21"/>
  <c r="B61" i="26"/>
  <c r="D70" i="19"/>
  <c r="B14" i="43"/>
  <c r="D62" i="19"/>
  <c r="B6" i="43"/>
  <c r="B73" i="27"/>
  <c r="J9" i="22"/>
  <c r="B49" i="27"/>
  <c r="J6" i="21"/>
  <c r="B81" i="34"/>
  <c r="F51" i="22"/>
  <c r="J18" i="21"/>
  <c r="B61" i="27"/>
  <c r="B81" i="43"/>
  <c r="D72" i="22"/>
  <c r="B39" i="35"/>
  <c r="H51" i="20"/>
  <c r="B54" i="39"/>
  <c r="B67" i="21"/>
  <c r="B47" i="27"/>
  <c r="J4" i="21"/>
  <c r="B61" i="31"/>
  <c r="H35" i="21"/>
  <c r="B62" i="37"/>
  <c r="F36" i="21"/>
  <c r="B36" i="33"/>
  <c r="D48" i="20"/>
  <c r="B36" i="22"/>
  <c r="B80" i="28"/>
  <c r="B57" i="32"/>
  <c r="B49" i="21"/>
  <c r="D60" i="19"/>
  <c r="B4" i="43"/>
  <c r="B40" i="43"/>
  <c r="D73" i="20"/>
  <c r="B76" i="43"/>
  <c r="D67" i="22"/>
  <c r="D61" i="19"/>
  <c r="B5" i="43"/>
  <c r="J23" i="15"/>
  <c r="B4" i="15"/>
  <c r="H18" i="20"/>
  <c r="B40" i="26"/>
  <c r="B34" i="25"/>
  <c r="B52" i="24"/>
  <c r="B18" i="26"/>
  <c r="H32" i="14"/>
  <c r="H23" i="16"/>
  <c r="B4" i="16"/>
  <c r="J11" i="21"/>
  <c r="B54" i="27"/>
  <c r="B84" i="35"/>
  <c r="H55" i="22"/>
  <c r="B66" i="36"/>
  <c r="J54" i="21"/>
  <c r="B41" i="34"/>
  <c r="F53" i="20"/>
  <c r="B81" i="35"/>
  <c r="H52" i="22"/>
  <c r="B59" i="34"/>
  <c r="F50" i="21"/>
  <c r="B48" i="27"/>
  <c r="J5" i="21"/>
  <c r="H18" i="22"/>
  <c r="B82" i="26"/>
  <c r="B77" i="43"/>
  <c r="D68" i="22"/>
  <c r="B48" i="43"/>
  <c r="D60" i="21"/>
  <c r="B64" i="36"/>
  <c r="J52" i="21"/>
  <c r="B43" i="38"/>
  <c r="J36" i="20"/>
  <c r="B81" i="33"/>
  <c r="D52" i="22"/>
  <c r="B33" i="39"/>
  <c r="B66" i="20"/>
  <c r="B60" i="34"/>
  <c r="F51" i="21"/>
  <c r="B33" i="38"/>
  <c r="J26" i="20"/>
  <c r="B30" i="21"/>
  <c r="B55" i="28"/>
  <c r="J10" i="20"/>
  <c r="B33" i="27"/>
  <c r="B78" i="39"/>
  <c r="B70" i="22"/>
  <c r="B83" i="35"/>
  <c r="H54" i="22"/>
  <c r="B60" i="37"/>
  <c r="B51" i="39"/>
  <c r="B64" i="21"/>
  <c r="F36" i="22"/>
  <c r="B83" i="37"/>
  <c r="B36" i="35"/>
  <c r="H48" i="20"/>
  <c r="B72" i="39"/>
  <c r="B64" i="22"/>
  <c r="B46" i="43"/>
  <c r="D58" i="21"/>
  <c r="B61" i="43"/>
  <c r="D73" i="21"/>
  <c r="B55" i="43"/>
  <c r="D67" i="21"/>
  <c r="B68" i="43"/>
  <c r="D59" i="22"/>
  <c r="B52" i="23"/>
  <c r="H4" i="15"/>
  <c r="H11" i="15"/>
  <c r="B34" i="38"/>
  <c r="J27" i="20"/>
  <c r="B87" i="36"/>
  <c r="J54" i="22"/>
  <c r="B31" i="38"/>
  <c r="J24" i="20"/>
  <c r="B62" i="33"/>
  <c r="D54" i="21"/>
  <c r="J8" i="20"/>
  <c r="B31" i="27"/>
  <c r="B40" i="31"/>
  <c r="H36" i="20"/>
  <c r="B69" i="27"/>
  <c r="J5" i="22"/>
  <c r="B52" i="20"/>
  <c r="B40" i="32"/>
  <c r="B34" i="33"/>
  <c r="D46" i="20"/>
  <c r="B56" i="43"/>
  <c r="D68" i="21"/>
  <c r="B36" i="39"/>
  <c r="B69" i="20"/>
  <c r="B77" i="39"/>
  <c r="B69" i="22"/>
  <c r="B74" i="39"/>
  <c r="B66" i="22"/>
  <c r="B79" i="35"/>
  <c r="H50" i="22"/>
  <c r="B69" i="39"/>
  <c r="B61" i="22"/>
  <c r="B38" i="38"/>
  <c r="J31" i="20"/>
  <c r="J18" i="22"/>
  <c r="B82" i="27"/>
  <c r="D71" i="19"/>
  <c r="B15" i="43"/>
  <c r="D65" i="19"/>
  <c r="B9" i="43"/>
  <c r="B30" i="38"/>
  <c r="J23" i="20"/>
  <c r="B86" i="36"/>
  <c r="J53" i="22"/>
  <c r="B80" i="35"/>
  <c r="H51" i="22"/>
  <c r="B65" i="38"/>
  <c r="J37" i="21"/>
  <c r="B79" i="34"/>
  <c r="F49" i="22"/>
  <c r="B82" i="31"/>
  <c r="H35" i="22"/>
  <c r="B77" i="33"/>
  <c r="D48" i="22"/>
  <c r="B56" i="34"/>
  <c r="F47" i="21"/>
  <c r="B80" i="38"/>
  <c r="J32" i="22"/>
  <c r="B67" i="43"/>
  <c r="D58" i="22"/>
  <c r="B82" i="43"/>
  <c r="D73" i="22"/>
  <c r="B34" i="43"/>
  <c r="D67" i="20"/>
  <c r="B30" i="33"/>
  <c r="D42" i="20"/>
  <c r="B71" i="37"/>
  <c r="B70" i="28"/>
  <c r="J11" i="15"/>
  <c r="K26" i="17"/>
  <c r="B6" i="17"/>
  <c r="B27" i="17"/>
  <c r="B7" i="17"/>
  <c r="J11" i="20"/>
  <c r="B34" i="27"/>
  <c r="B75" i="27"/>
  <c r="J11" i="22"/>
  <c r="B61" i="35"/>
  <c r="H52" i="21"/>
  <c r="B60" i="36"/>
  <c r="J48" i="21"/>
  <c r="B80" i="34"/>
  <c r="F50" i="22"/>
  <c r="F19" i="19"/>
  <c r="B20" i="25"/>
  <c r="B55" i="32"/>
  <c r="B47" i="21"/>
  <c r="B78" i="38"/>
  <c r="J30" i="22"/>
  <c r="B35" i="43"/>
  <c r="D68" i="20"/>
  <c r="J12" i="20"/>
  <c r="B35" i="27"/>
  <c r="B29" i="33"/>
  <c r="D41" i="20"/>
  <c r="B88" i="36"/>
  <c r="J55" i="22"/>
  <c r="B41" i="35"/>
  <c r="H53" i="20"/>
  <c r="B48" i="39"/>
  <c r="B61" i="21"/>
  <c r="D19" i="19"/>
  <c r="B20" i="23"/>
  <c r="J16" i="22"/>
  <c r="B80" i="27"/>
  <c r="J16" i="21"/>
  <c r="B59" i="27"/>
  <c r="B57" i="43"/>
  <c r="D69" i="21"/>
  <c r="B51" i="43"/>
  <c r="D63" i="21"/>
  <c r="B43" i="34"/>
  <c r="F55" i="20"/>
  <c r="B74" i="27"/>
  <c r="J10" i="22"/>
  <c r="B37" i="39"/>
  <c r="B70" i="20"/>
  <c r="B82" i="33"/>
  <c r="D53" i="22"/>
  <c r="B62" i="36"/>
  <c r="J50" i="21"/>
  <c r="B41" i="33"/>
  <c r="D53" i="20"/>
  <c r="B41" i="38"/>
  <c r="J34" i="20"/>
  <c r="B80" i="32"/>
  <c r="B51" i="22"/>
  <c r="B59" i="32"/>
  <c r="B51" i="21"/>
  <c r="B31" i="39"/>
  <c r="B64" i="20"/>
  <c r="B75" i="35"/>
  <c r="H46" i="22"/>
  <c r="B36" i="20"/>
  <c r="B40" i="28"/>
  <c r="B39" i="38"/>
  <c r="J32" i="20"/>
  <c r="B25" i="43"/>
  <c r="D58" i="20"/>
  <c r="B42" i="38"/>
  <c r="J35" i="20"/>
  <c r="B62" i="38"/>
  <c r="J34" i="21"/>
  <c r="B48" i="23"/>
  <c r="B33" i="37"/>
  <c r="B38" i="29"/>
  <c r="B27" i="26"/>
  <c r="E11" i="14"/>
  <c r="E6" i="16"/>
  <c r="B6" i="16"/>
  <c r="B31" i="33"/>
  <c r="D43" i="20"/>
  <c r="B55" i="20"/>
  <c r="B43" i="32"/>
  <c r="F19" i="22"/>
  <c r="B88" i="25"/>
  <c r="B55" i="36"/>
  <c r="J43" i="21"/>
  <c r="B75" i="34"/>
  <c r="F45" i="22"/>
  <c r="B75" i="33"/>
  <c r="D46" i="22"/>
  <c r="B39" i="39"/>
  <c r="B45" i="36"/>
  <c r="B72" i="20"/>
  <c r="B38" i="35"/>
  <c r="H50" i="20"/>
  <c r="F18" i="20"/>
  <c r="B43" i="25"/>
  <c r="B36" i="43"/>
  <c r="D69" i="20"/>
  <c r="B30" i="43"/>
  <c r="D63" i="20"/>
  <c r="B64" i="34"/>
  <c r="F55" i="21"/>
  <c r="B53" i="27"/>
  <c r="J10" i="21"/>
  <c r="J4" i="20"/>
  <c r="B27" i="27"/>
  <c r="B57" i="36"/>
  <c r="J45" i="21"/>
  <c r="B34" i="35"/>
  <c r="H46" i="20"/>
  <c r="J41" i="38"/>
  <c r="K113" i="6"/>
  <c r="K126" i="6" s="1"/>
  <c r="M113" i="6"/>
  <c r="M126" i="6" s="1"/>
  <c r="L113" i="6"/>
  <c r="L126" i="6" s="1"/>
  <c r="K206" i="6"/>
  <c r="K41" i="38" s="1"/>
  <c r="L206" i="6"/>
  <c r="L41" i="38" s="1"/>
  <c r="M206" i="6"/>
  <c r="M41" i="38" s="1"/>
  <c r="J34" i="38"/>
  <c r="M200" i="6"/>
  <c r="M35" i="38" s="1"/>
  <c r="L330" i="6"/>
  <c r="M330" i="6"/>
  <c r="K330" i="6"/>
  <c r="K199" i="6"/>
  <c r="K34" i="38" s="1"/>
  <c r="L199" i="6"/>
  <c r="M199" i="6"/>
  <c r="M34" i="38" s="1"/>
  <c r="K200" i="6"/>
  <c r="K35" i="38" s="1"/>
  <c r="L200" i="6"/>
  <c r="L35" i="38" s="1"/>
  <c r="J210" i="6"/>
  <c r="K8" i="7" s="1"/>
  <c r="M80" i="6"/>
  <c r="M38" i="26" s="1"/>
  <c r="K80" i="6"/>
  <c r="K38" i="26" s="1"/>
  <c r="J84" i="6"/>
  <c r="L80" i="6"/>
  <c r="L38" i="26" s="1"/>
  <c r="J38" i="26"/>
  <c r="K18" i="6"/>
  <c r="K21" i="6" s="1"/>
  <c r="L4" i="7" s="1"/>
  <c r="L18" i="6"/>
  <c r="M301" i="6"/>
  <c r="L301" i="6"/>
  <c r="M18" i="6"/>
  <c r="M21" i="6" s="1"/>
  <c r="N4" i="7" s="1"/>
  <c r="K301" i="6"/>
  <c r="J32" i="36"/>
  <c r="J315" i="6"/>
  <c r="K7" i="7" s="1"/>
  <c r="O63" i="18"/>
  <c r="N41" i="43"/>
  <c r="M99" i="6"/>
  <c r="M37" i="27" s="1"/>
  <c r="K99" i="6"/>
  <c r="K37" i="27" s="1"/>
  <c r="L99" i="6"/>
  <c r="L37" i="27" s="1"/>
  <c r="L325" i="6"/>
  <c r="M325" i="6"/>
  <c r="K325" i="6"/>
  <c r="J37" i="27"/>
  <c r="L173" i="6"/>
  <c r="M173" i="6"/>
  <c r="M189" i="6" s="1"/>
  <c r="K173" i="6"/>
  <c r="J44" i="38"/>
  <c r="K209" i="6"/>
  <c r="K44" i="38" s="1"/>
  <c r="M209" i="6"/>
  <c r="M44" i="38" s="1"/>
  <c r="L209" i="6"/>
  <c r="L44" i="38" s="1"/>
  <c r="K90" i="6"/>
  <c r="K145" i="6"/>
  <c r="K147" i="6" s="1"/>
  <c r="L145" i="6"/>
  <c r="L147" i="6" s="1"/>
  <c r="J28" i="27"/>
  <c r="M145" i="6"/>
  <c r="M147" i="6" s="1"/>
  <c r="M90" i="6"/>
  <c r="L90" i="6"/>
  <c r="J42" i="27"/>
  <c r="L104" i="6"/>
  <c r="L42" i="27" s="1"/>
  <c r="M68" i="6"/>
  <c r="M104" i="6"/>
  <c r="M42" i="27" s="1"/>
  <c r="K104" i="6"/>
  <c r="K42" i="27" s="1"/>
  <c r="K68" i="6"/>
  <c r="L68" i="6"/>
  <c r="K26" i="43"/>
  <c r="K42" i="6"/>
  <c r="L18" i="7" s="1"/>
  <c r="J341" i="6"/>
  <c r="I26" i="43"/>
  <c r="I356" i="6"/>
  <c r="J6" i="7" s="1"/>
  <c r="M95" i="6"/>
  <c r="M33" i="27" s="1"/>
  <c r="L245" i="6"/>
  <c r="L252" i="6" s="1"/>
  <c r="J33" i="27"/>
  <c r="L95" i="6"/>
  <c r="L33" i="27" s="1"/>
  <c r="K245" i="6"/>
  <c r="K252" i="6" s="1"/>
  <c r="M245" i="6"/>
  <c r="M252" i="6" s="1"/>
  <c r="K95" i="6"/>
  <c r="K33" i="27" s="1"/>
  <c r="M49" i="18"/>
  <c r="K98" i="6"/>
  <c r="K36" i="27" s="1"/>
  <c r="J36" i="27"/>
  <c r="M305" i="6"/>
  <c r="L305" i="6"/>
  <c r="K305" i="6"/>
  <c r="L98" i="6"/>
  <c r="L36" i="27" s="1"/>
  <c r="M98" i="6"/>
  <c r="M36" i="27" s="1"/>
  <c r="L26" i="43"/>
  <c r="K30" i="38"/>
  <c r="H63" i="18"/>
  <c r="G41" i="43"/>
  <c r="M349" i="6"/>
  <c r="M34" i="43" s="1"/>
  <c r="J34" i="43"/>
  <c r="K349" i="6"/>
  <c r="K34" i="43" s="1"/>
  <c r="L349" i="6"/>
  <c r="L34" i="43" s="1"/>
  <c r="M42" i="6"/>
  <c r="N18" i="7" s="1"/>
  <c r="M30" i="38"/>
  <c r="J28" i="43"/>
  <c r="M343" i="6"/>
  <c r="L343" i="6"/>
  <c r="L28" i="43" s="1"/>
  <c r="K343" i="6"/>
  <c r="K28" i="43" s="1"/>
  <c r="J62" i="18"/>
  <c r="J38" i="38"/>
  <c r="M53" i="6"/>
  <c r="K53" i="6"/>
  <c r="L53" i="6"/>
  <c r="M203" i="6"/>
  <c r="M38" i="38" s="1"/>
  <c r="K203" i="6"/>
  <c r="K38" i="38" s="1"/>
  <c r="L203" i="6"/>
  <c r="L38" i="38" s="1"/>
  <c r="I45" i="38"/>
  <c r="J54" i="18"/>
  <c r="O12" i="9"/>
  <c r="O81" i="18"/>
  <c r="O9" i="9"/>
  <c r="O85" i="18"/>
  <c r="N42" i="31"/>
  <c r="O11" i="9"/>
  <c r="O74" i="18"/>
  <c r="O88" i="18"/>
  <c r="O14" i="9"/>
  <c r="O75" i="18"/>
  <c r="N63" i="27"/>
  <c r="O4" i="9"/>
  <c r="O78" i="18"/>
  <c r="O8" i="9"/>
  <c r="O79" i="18"/>
  <c r="O16" i="9"/>
  <c r="O77" i="18"/>
  <c r="O19" i="9"/>
  <c r="O82" i="18"/>
  <c r="N44" i="33"/>
  <c r="O10" i="9"/>
  <c r="O83" i="18"/>
  <c r="N44" i="34"/>
  <c r="O108" i="18"/>
  <c r="O64" i="31"/>
  <c r="I43" i="27"/>
  <c r="J51" i="18"/>
  <c r="O110" i="18"/>
  <c r="O20" i="11"/>
  <c r="J356" i="10"/>
  <c r="J81" i="43"/>
  <c r="L300" i="10"/>
  <c r="L74" i="36" s="1"/>
  <c r="K300" i="10"/>
  <c r="K74" i="36" s="1"/>
  <c r="M354" i="10"/>
  <c r="L354" i="10"/>
  <c r="K354" i="10"/>
  <c r="M300" i="10"/>
  <c r="M74" i="36" s="1"/>
  <c r="I83" i="43"/>
  <c r="J20" i="11"/>
  <c r="J110" i="18"/>
  <c r="J336" i="10"/>
  <c r="L299" i="10"/>
  <c r="L73" i="36" s="1"/>
  <c r="M299" i="10"/>
  <c r="L335" i="10"/>
  <c r="L336" i="10" s="1"/>
  <c r="K335" i="10"/>
  <c r="K336" i="10" s="1"/>
  <c r="M335" i="10"/>
  <c r="M336" i="10" s="1"/>
  <c r="K299" i="10"/>
  <c r="J112" i="18"/>
  <c r="J19" i="11"/>
  <c r="O18" i="11"/>
  <c r="O98" i="18"/>
  <c r="O6" i="11"/>
  <c r="K98" i="18"/>
  <c r="K6" i="11"/>
  <c r="J84" i="27"/>
  <c r="N100" i="18"/>
  <c r="N8" i="11"/>
  <c r="M100" i="18"/>
  <c r="M8" i="11"/>
  <c r="L100" i="18"/>
  <c r="L8" i="11"/>
  <c r="O111" i="18"/>
  <c r="O16" i="11"/>
  <c r="O106" i="18"/>
  <c r="O14" i="11"/>
  <c r="N65" i="34"/>
  <c r="O103" i="18"/>
  <c r="O11" i="11"/>
  <c r="K84" i="27"/>
  <c r="L98" i="18"/>
  <c r="L6" i="11"/>
  <c r="O5" i="11"/>
  <c r="O97" i="18"/>
  <c r="I14" i="18"/>
  <c r="G14" i="18"/>
  <c r="F14" i="18"/>
  <c r="O54" i="18"/>
  <c r="N45" i="38"/>
  <c r="O62" i="18"/>
  <c r="C24" i="18"/>
  <c r="J17" i="9"/>
  <c r="J73" i="18"/>
  <c r="J6" i="26"/>
  <c r="B13" i="26"/>
  <c r="H12" i="19"/>
  <c r="B6" i="29"/>
  <c r="D24" i="19"/>
  <c r="B5" i="32"/>
  <c r="B42" i="19"/>
  <c r="B14" i="37"/>
  <c r="F32" i="19"/>
  <c r="B11" i="27"/>
  <c r="J10" i="19"/>
  <c r="B18" i="32"/>
  <c r="B56" i="19"/>
  <c r="B9" i="38"/>
  <c r="J27" i="19"/>
  <c r="B17" i="27"/>
  <c r="J16" i="19"/>
  <c r="B5" i="36"/>
  <c r="J42" i="19"/>
  <c r="B17" i="25"/>
  <c r="F16" i="19"/>
  <c r="J11" i="19"/>
  <c r="B12" i="27"/>
  <c r="B16" i="32"/>
  <c r="B54" i="19"/>
  <c r="B5" i="25"/>
  <c r="F4" i="19"/>
  <c r="B14" i="32"/>
  <c r="B52" i="19"/>
  <c r="B15" i="26"/>
  <c r="H14" i="19"/>
  <c r="B16" i="33"/>
  <c r="D54" i="19"/>
  <c r="B14" i="33"/>
  <c r="D52" i="19"/>
  <c r="B6" i="37"/>
  <c r="F24" i="19"/>
  <c r="B8" i="33"/>
  <c r="D45" i="19"/>
  <c r="B15" i="33"/>
  <c r="D53" i="19"/>
  <c r="B12" i="29"/>
  <c r="D30" i="19"/>
  <c r="B5" i="37"/>
  <c r="F23" i="19"/>
  <c r="B12" i="26"/>
  <c r="H11" i="19"/>
  <c r="B10" i="32"/>
  <c r="B48" i="19"/>
  <c r="B6" i="38"/>
  <c r="J24" i="19"/>
  <c r="B8" i="27"/>
  <c r="J7" i="19"/>
  <c r="B8" i="38"/>
  <c r="J26" i="19"/>
  <c r="B9" i="32"/>
  <c r="B46" i="19"/>
  <c r="B11" i="28"/>
  <c r="B29" i="19"/>
  <c r="B11" i="25"/>
  <c r="F10" i="19"/>
  <c r="B20" i="37"/>
  <c r="F38" i="19"/>
  <c r="B12" i="34"/>
  <c r="F49" i="19"/>
  <c r="B20" i="27"/>
  <c r="J19" i="19"/>
  <c r="B7" i="32"/>
  <c r="B44" i="19"/>
  <c r="B19" i="36"/>
  <c r="J57" i="19"/>
  <c r="B12" i="25"/>
  <c r="F11" i="19"/>
  <c r="B19" i="38"/>
  <c r="J37" i="19"/>
  <c r="D227" i="4"/>
  <c r="D16" i="32" s="1"/>
  <c r="B10" i="39"/>
  <c r="B66" i="19"/>
  <c r="B19" i="33"/>
  <c r="D57" i="19"/>
  <c r="D18" i="26"/>
  <c r="I81" i="4"/>
  <c r="B13" i="25"/>
  <c r="F12" i="19"/>
  <c r="B15" i="32"/>
  <c r="B53" i="19"/>
  <c r="B8" i="29"/>
  <c r="D26" i="19"/>
  <c r="J14" i="19"/>
  <c r="B15" i="27"/>
  <c r="B18" i="36"/>
  <c r="J56" i="19"/>
  <c r="B10" i="26"/>
  <c r="H9" i="19"/>
  <c r="B10" i="35"/>
  <c r="H48" i="19"/>
  <c r="B18" i="28"/>
  <c r="B37" i="19"/>
  <c r="B5" i="34"/>
  <c r="F42" i="19"/>
  <c r="B11" i="26"/>
  <c r="H10" i="19"/>
  <c r="B5" i="29"/>
  <c r="D23" i="19"/>
  <c r="B6" i="25"/>
  <c r="F5" i="19"/>
  <c r="B18" i="37"/>
  <c r="F36" i="19"/>
  <c r="F47" i="19"/>
  <c r="B10" i="34"/>
  <c r="B12" i="39"/>
  <c r="B68" i="19"/>
  <c r="B7" i="33"/>
  <c r="D44" i="19"/>
  <c r="B13" i="36"/>
  <c r="J51" i="19"/>
  <c r="B13" i="35"/>
  <c r="H51" i="19"/>
  <c r="B16" i="37"/>
  <c r="F34" i="19"/>
  <c r="B7" i="34"/>
  <c r="F44" i="19"/>
  <c r="B19" i="35"/>
  <c r="H57" i="19"/>
  <c r="B18" i="38"/>
  <c r="J36" i="19"/>
  <c r="B11" i="29"/>
  <c r="D29" i="19"/>
  <c r="J9" i="19"/>
  <c r="B10" i="27"/>
  <c r="B8" i="35"/>
  <c r="H46" i="19"/>
  <c r="I100" i="4"/>
  <c r="D16" i="27"/>
  <c r="D8" i="4"/>
  <c r="D6" i="24" s="1"/>
  <c r="D20" i="4"/>
  <c r="D7" i="4"/>
  <c r="B10" i="33"/>
  <c r="D48" i="19"/>
  <c r="B19" i="39"/>
  <c r="B75" i="19"/>
  <c r="B11" i="36"/>
  <c r="J49" i="19"/>
  <c r="B17" i="39"/>
  <c r="B73" i="19"/>
  <c r="B14" i="38"/>
  <c r="J32" i="19"/>
  <c r="B7" i="28"/>
  <c r="B25" i="19"/>
  <c r="B12" i="36"/>
  <c r="J50" i="19"/>
  <c r="B11" i="35"/>
  <c r="H49" i="19"/>
  <c r="B14" i="29"/>
  <c r="D33" i="19"/>
  <c r="B5" i="26"/>
  <c r="H4" i="19"/>
  <c r="D11" i="25"/>
  <c r="I53" i="4"/>
  <c r="B15" i="35"/>
  <c r="H53" i="19"/>
  <c r="B11" i="37"/>
  <c r="F29" i="19"/>
  <c r="B8" i="32"/>
  <c r="B45" i="19"/>
  <c r="B6" i="35"/>
  <c r="H43" i="19"/>
  <c r="B6" i="32"/>
  <c r="B43" i="19"/>
  <c r="B8" i="28"/>
  <c r="B26" i="19"/>
  <c r="B9" i="28"/>
  <c r="B27" i="19"/>
  <c r="B19" i="28"/>
  <c r="B38" i="19"/>
  <c r="B16" i="38"/>
  <c r="J34" i="19"/>
  <c r="B15" i="29"/>
  <c r="D34" i="19"/>
  <c r="H39" i="18"/>
  <c r="B11" i="33"/>
  <c r="D49" i="19"/>
  <c r="B9" i="33"/>
  <c r="D47" i="19"/>
  <c r="B5" i="33"/>
  <c r="D42" i="19"/>
  <c r="B10" i="28"/>
  <c r="B28" i="19"/>
  <c r="B8" i="37"/>
  <c r="F26" i="19"/>
  <c r="B11" i="32"/>
  <c r="B49" i="19"/>
  <c r="B9" i="29"/>
  <c r="D27" i="19"/>
  <c r="B19" i="29"/>
  <c r="D38" i="19"/>
  <c r="B9" i="35"/>
  <c r="H47" i="19"/>
  <c r="B10" i="25"/>
  <c r="F9" i="19"/>
  <c r="B12" i="37"/>
  <c r="F30" i="19"/>
  <c r="F56" i="19"/>
  <c r="B19" i="34"/>
  <c r="B9" i="25"/>
  <c r="F8" i="19"/>
  <c r="B17" i="34"/>
  <c r="F54" i="19"/>
  <c r="B18" i="35"/>
  <c r="H56" i="19"/>
  <c r="B5" i="35"/>
  <c r="H42" i="19"/>
  <c r="B10" i="29"/>
  <c r="D28" i="19"/>
  <c r="B9" i="37"/>
  <c r="F27" i="19"/>
  <c r="B8" i="25"/>
  <c r="F7" i="19"/>
  <c r="B17" i="37"/>
  <c r="F35" i="19"/>
  <c r="B17" i="35"/>
  <c r="H55" i="19"/>
  <c r="B8" i="26"/>
  <c r="H7" i="19"/>
  <c r="B9" i="39"/>
  <c r="B65" i="19"/>
  <c r="B8" i="39"/>
  <c r="B64" i="19"/>
  <c r="B16" i="39"/>
  <c r="B72" i="19"/>
  <c r="B7" i="39"/>
  <c r="B63" i="19"/>
  <c r="F46" i="19"/>
  <c r="B9" i="34"/>
  <c r="F48" i="19"/>
  <c r="B11" i="34"/>
  <c r="B10" i="38"/>
  <c r="J28" i="19"/>
  <c r="B15" i="36"/>
  <c r="J53" i="19"/>
  <c r="B7" i="26"/>
  <c r="H6" i="19"/>
  <c r="B15" i="25"/>
  <c r="F14" i="19"/>
  <c r="B7" i="37"/>
  <c r="F25" i="19"/>
  <c r="B16" i="36"/>
  <c r="J54" i="19"/>
  <c r="B7" i="27"/>
  <c r="J6" i="19"/>
  <c r="B13" i="33"/>
  <c r="D51" i="19"/>
  <c r="B17" i="28"/>
  <c r="B36" i="19"/>
  <c r="B14" i="39"/>
  <c r="B70" i="19"/>
  <c r="B18" i="29"/>
  <c r="D37" i="19"/>
  <c r="B9" i="26"/>
  <c r="H8" i="19"/>
  <c r="J8" i="19"/>
  <c r="B9" i="27"/>
  <c r="B8" i="36"/>
  <c r="J46" i="19"/>
  <c r="B13" i="28"/>
  <c r="B31" i="19"/>
  <c r="B5" i="27"/>
  <c r="J4" i="19"/>
  <c r="B6" i="34"/>
  <c r="F43" i="19"/>
  <c r="B13" i="38"/>
  <c r="J31" i="19"/>
  <c r="B7" i="38"/>
  <c r="J25" i="19"/>
  <c r="B18" i="34"/>
  <c r="F55" i="19"/>
  <c r="B6" i="27"/>
  <c r="J5" i="19"/>
  <c r="B15" i="38"/>
  <c r="J33" i="19"/>
  <c r="B14" i="26"/>
  <c r="H13" i="19"/>
  <c r="F53" i="19"/>
  <c r="B16" i="34"/>
  <c r="B6" i="28"/>
  <c r="B24" i="19"/>
  <c r="B10" i="36"/>
  <c r="J48" i="19"/>
  <c r="B18" i="27"/>
  <c r="J17" i="19"/>
  <c r="D14" i="38"/>
  <c r="I203" i="4"/>
  <c r="K245" i="4"/>
  <c r="K13" i="33" s="1"/>
  <c r="J11" i="27"/>
  <c r="B18" i="31"/>
  <c r="H36" i="19"/>
  <c r="B18" i="33"/>
  <c r="D56" i="19"/>
  <c r="B15" i="37"/>
  <c r="F33" i="19"/>
  <c r="B20" i="38"/>
  <c r="J38" i="19"/>
  <c r="B12" i="35"/>
  <c r="H50" i="19"/>
  <c r="B19" i="27"/>
  <c r="J18" i="19"/>
  <c r="B14" i="36"/>
  <c r="J52" i="19"/>
  <c r="B6" i="26"/>
  <c r="H5" i="19"/>
  <c r="B9" i="36"/>
  <c r="J47" i="19"/>
  <c r="B13" i="29"/>
  <c r="D31" i="19"/>
  <c r="B19" i="32"/>
  <c r="B57" i="19"/>
  <c r="B16" i="35"/>
  <c r="H54" i="19"/>
  <c r="B5" i="28"/>
  <c r="B23" i="19"/>
  <c r="B17" i="29"/>
  <c r="D36" i="19"/>
  <c r="J12" i="19"/>
  <c r="B13" i="27"/>
  <c r="B5" i="38"/>
  <c r="J23" i="19"/>
  <c r="B14" i="35"/>
  <c r="H52" i="19"/>
  <c r="B16" i="28"/>
  <c r="B35" i="19"/>
  <c r="B13" i="32"/>
  <c r="B51" i="19"/>
  <c r="B15" i="39"/>
  <c r="B71" i="19"/>
  <c r="B17" i="36"/>
  <c r="J55" i="19"/>
  <c r="B13" i="39"/>
  <c r="B69" i="19"/>
  <c r="B10" i="37"/>
  <c r="F28" i="19"/>
  <c r="B7" i="36"/>
  <c r="J45" i="19"/>
  <c r="B12" i="32"/>
  <c r="B50" i="19"/>
  <c r="B14" i="28"/>
  <c r="B32" i="19"/>
  <c r="B12" i="38"/>
  <c r="J30" i="19"/>
  <c r="B14" i="34"/>
  <c r="F51" i="19"/>
  <c r="J13" i="19"/>
  <c r="B14" i="27"/>
  <c r="B7" i="25"/>
  <c r="F6" i="19"/>
  <c r="B15" i="28"/>
  <c r="B34" i="19"/>
  <c r="B17" i="32"/>
  <c r="B55" i="19"/>
  <c r="B14" i="25"/>
  <c r="F13" i="19"/>
  <c r="B7" i="29"/>
  <c r="D25" i="19"/>
  <c r="F52" i="19"/>
  <c r="B15" i="34"/>
  <c r="B12" i="28"/>
  <c r="B30" i="19"/>
  <c r="B13" i="34"/>
  <c r="F50" i="19"/>
  <c r="I356" i="4"/>
  <c r="B19" i="37"/>
  <c r="F37" i="19"/>
  <c r="B17" i="33"/>
  <c r="D55" i="19"/>
  <c r="B11" i="39"/>
  <c r="B67" i="19"/>
  <c r="B16" i="29"/>
  <c r="D35" i="19"/>
  <c r="B17" i="38"/>
  <c r="J35" i="19"/>
  <c r="C21" i="5"/>
  <c r="N17" i="9"/>
  <c r="N73" i="18"/>
  <c r="L17" i="9"/>
  <c r="L73" i="18"/>
  <c r="M17" i="9"/>
  <c r="M73" i="18"/>
  <c r="G33" i="18"/>
  <c r="F21" i="38"/>
  <c r="C21" i="38"/>
  <c r="D33" i="18"/>
  <c r="D18" i="18" s="1"/>
  <c r="J49" i="18"/>
  <c r="N19" i="29"/>
  <c r="I15" i="31"/>
  <c r="N15" i="32"/>
  <c r="D305" i="4"/>
  <c r="D10" i="36" s="1"/>
  <c r="D285" i="4"/>
  <c r="D11" i="35" s="1"/>
  <c r="D311" i="4"/>
  <c r="I311" i="4" s="1"/>
  <c r="I16" i="36" s="1"/>
  <c r="D293" i="4"/>
  <c r="D19" i="35" s="1"/>
  <c r="D307" i="4"/>
  <c r="D12" i="36" s="1"/>
  <c r="D301" i="4"/>
  <c r="N19" i="27"/>
  <c r="D308" i="4"/>
  <c r="D13" i="36" s="1"/>
  <c r="D304" i="4"/>
  <c r="I304" i="4" s="1"/>
  <c r="D14" i="32"/>
  <c r="I225" i="4"/>
  <c r="D281" i="4"/>
  <c r="D15" i="4"/>
  <c r="D8" i="24" s="1"/>
  <c r="D89" i="4"/>
  <c r="D5" i="27" s="1"/>
  <c r="D96" i="4"/>
  <c r="D12" i="27" s="1"/>
  <c r="D287" i="4"/>
  <c r="D60" i="4"/>
  <c r="D61" i="4"/>
  <c r="D47" i="4"/>
  <c r="D48" i="4"/>
  <c r="D52" i="4"/>
  <c r="I104" i="4"/>
  <c r="I20" i="27" s="1"/>
  <c r="D76" i="4"/>
  <c r="D13" i="26" s="1"/>
  <c r="D83" i="4"/>
  <c r="D72" i="4"/>
  <c r="D68" i="4"/>
  <c r="D103" i="4"/>
  <c r="D19" i="27" s="1"/>
  <c r="D286" i="4"/>
  <c r="D12" i="35" s="1"/>
  <c r="D13" i="34"/>
  <c r="D289" i="4"/>
  <c r="I289" i="4" s="1"/>
  <c r="N19" i="36"/>
  <c r="N11" i="31"/>
  <c r="N9" i="36"/>
  <c r="N17" i="29"/>
  <c r="I21" i="5"/>
  <c r="K41" i="4"/>
  <c r="L41" i="4"/>
  <c r="M41" i="4"/>
  <c r="F21" i="5"/>
  <c r="J105" i="6"/>
  <c r="K17" i="7" s="1"/>
  <c r="G210" i="4"/>
  <c r="C40" i="26"/>
  <c r="D283" i="4"/>
  <c r="D9" i="35" s="1"/>
  <c r="B17" i="23"/>
  <c r="N10" i="31"/>
  <c r="D312" i="4"/>
  <c r="D17" i="36" s="1"/>
  <c r="I8" i="4"/>
  <c r="I6" i="24" s="1"/>
  <c r="D356" i="4"/>
  <c r="N19" i="28"/>
  <c r="G19" i="28"/>
  <c r="D19" i="28"/>
  <c r="I125" i="4"/>
  <c r="H32" i="16"/>
  <c r="L23" i="16" s="1"/>
  <c r="K32" i="16"/>
  <c r="D12" i="34"/>
  <c r="E13" i="16"/>
  <c r="H13" i="16"/>
  <c r="B32" i="16"/>
  <c r="D101" i="4"/>
  <c r="D17" i="27" s="1"/>
  <c r="D77" i="39"/>
  <c r="I70" i="36"/>
  <c r="G77" i="39"/>
  <c r="N77" i="39"/>
  <c r="N83" i="36"/>
  <c r="D83" i="36"/>
  <c r="J83" i="36"/>
  <c r="I68" i="34"/>
  <c r="J68" i="34"/>
  <c r="M79" i="35"/>
  <c r="D81" i="34"/>
  <c r="N80" i="33"/>
  <c r="N81" i="36"/>
  <c r="D80" i="34"/>
  <c r="M69" i="32"/>
  <c r="I81" i="36"/>
  <c r="I67" i="32"/>
  <c r="J67" i="32"/>
  <c r="N80" i="32"/>
  <c r="N80" i="36"/>
  <c r="N78" i="33"/>
  <c r="D81" i="38"/>
  <c r="N78" i="32"/>
  <c r="N70" i="39"/>
  <c r="J70" i="37"/>
  <c r="D70" i="39"/>
  <c r="D77" i="33"/>
  <c r="D78" i="32"/>
  <c r="I73" i="37"/>
  <c r="J73" i="37"/>
  <c r="D79" i="38"/>
  <c r="I65" i="29"/>
  <c r="J65" i="29"/>
  <c r="N69" i="39"/>
  <c r="N75" i="33"/>
  <c r="N75" i="34"/>
  <c r="G68" i="39"/>
  <c r="N68" i="39"/>
  <c r="D75" i="34"/>
  <c r="J71" i="28"/>
  <c r="D76" i="32"/>
  <c r="D77" i="29"/>
  <c r="D68" i="39"/>
  <c r="N76" i="36"/>
  <c r="G74" i="34"/>
  <c r="N74" i="34"/>
  <c r="D67" i="39"/>
  <c r="D77" i="38"/>
  <c r="D75" i="36"/>
  <c r="D74" i="34"/>
  <c r="D76" i="29"/>
  <c r="D75" i="32"/>
  <c r="D74" i="33"/>
  <c r="N67" i="39"/>
  <c r="N76" i="38"/>
  <c r="N73" i="33"/>
  <c r="G78" i="28"/>
  <c r="N78" i="28"/>
  <c r="J71" i="26"/>
  <c r="I71" i="26"/>
  <c r="D76" i="38"/>
  <c r="I69" i="26"/>
  <c r="J69" i="26"/>
  <c r="D77" i="37"/>
  <c r="D78" i="28"/>
  <c r="I67" i="26"/>
  <c r="J67" i="26"/>
  <c r="I66" i="26"/>
  <c r="J66" i="26"/>
  <c r="N66" i="39"/>
  <c r="N73" i="36"/>
  <c r="D80" i="26"/>
  <c r="D70" i="35"/>
  <c r="N76" i="28"/>
  <c r="N72" i="32"/>
  <c r="N71" i="34"/>
  <c r="D71" i="33"/>
  <c r="D76" i="28"/>
  <c r="M71" i="23"/>
  <c r="N64" i="39"/>
  <c r="N71" i="36"/>
  <c r="N70" i="33"/>
  <c r="D71" i="36"/>
  <c r="D74" i="37"/>
  <c r="D70" i="33"/>
  <c r="D75" i="28"/>
  <c r="N56" i="39"/>
  <c r="I60" i="35"/>
  <c r="J54" i="35"/>
  <c r="N63" i="36"/>
  <c r="N62" i="36"/>
  <c r="D54" i="39"/>
  <c r="D53" i="39"/>
  <c r="N61" i="36"/>
  <c r="G53" i="39"/>
  <c r="N53" i="39"/>
  <c r="N52" i="39"/>
  <c r="G60" i="36"/>
  <c r="N60" i="36"/>
  <c r="N59" i="32"/>
  <c r="N58" i="34"/>
  <c r="N59" i="33"/>
  <c r="N51" i="39"/>
  <c r="N59" i="36"/>
  <c r="N57" i="34"/>
  <c r="N50" i="39"/>
  <c r="D60" i="36"/>
  <c r="J56" i="35"/>
  <c r="N57" i="36"/>
  <c r="D57" i="33"/>
  <c r="J49" i="37"/>
  <c r="N56" i="36"/>
  <c r="N48" i="39"/>
  <c r="D58" i="38"/>
  <c r="J48" i="28"/>
  <c r="N56" i="29"/>
  <c r="N45" i="39"/>
  <c r="N52" i="32"/>
  <c r="N52" i="36"/>
  <c r="N51" i="34"/>
  <c r="G55" i="29"/>
  <c r="N55" i="29"/>
  <c r="D55" i="29"/>
  <c r="J54" i="25"/>
  <c r="D59" i="26"/>
  <c r="J60" i="25"/>
  <c r="I51" i="25"/>
  <c r="J51" i="25"/>
  <c r="N56" i="28"/>
  <c r="N55" i="37"/>
  <c r="N58" i="26"/>
  <c r="N50" i="32"/>
  <c r="N34" i="39"/>
  <c r="N40" i="36"/>
  <c r="N39" i="36"/>
  <c r="N33" i="39"/>
  <c r="N37" i="36"/>
  <c r="N38" i="32"/>
  <c r="N28" i="39"/>
  <c r="N33" i="34"/>
  <c r="N34" i="33"/>
  <c r="N36" i="28"/>
  <c r="N30" i="32"/>
  <c r="N18" i="36"/>
  <c r="N19" i="32"/>
  <c r="N14" i="36"/>
  <c r="I18" i="31"/>
  <c r="N15" i="37"/>
  <c r="G13" i="31"/>
  <c r="G168" i="4"/>
  <c r="H12" i="5" s="1"/>
  <c r="N6" i="31"/>
  <c r="K69" i="32"/>
  <c r="L69" i="32"/>
  <c r="J73" i="35"/>
  <c r="M73" i="35"/>
  <c r="L73" i="35"/>
  <c r="K73" i="35"/>
  <c r="J72" i="28"/>
  <c r="L72" i="28"/>
  <c r="M72" i="28"/>
  <c r="K72" i="28"/>
  <c r="J79" i="35"/>
  <c r="K79" i="35"/>
  <c r="M66" i="33"/>
  <c r="M67" i="33"/>
  <c r="L67" i="33"/>
  <c r="K67" i="33"/>
  <c r="M73" i="37"/>
  <c r="J68" i="37"/>
  <c r="L68" i="37"/>
  <c r="J69" i="37"/>
  <c r="K69" i="37"/>
  <c r="L69" i="37"/>
  <c r="M69" i="37"/>
  <c r="K71" i="28"/>
  <c r="L71" i="28"/>
  <c r="M71" i="28"/>
  <c r="J69" i="28"/>
  <c r="L69" i="28"/>
  <c r="K69" i="28"/>
  <c r="M69" i="28"/>
  <c r="J72" i="35"/>
  <c r="L72" i="35"/>
  <c r="K72" i="35"/>
  <c r="M72" i="35"/>
  <c r="K69" i="26"/>
  <c r="L69" i="26"/>
  <c r="M69" i="26"/>
  <c r="M67" i="26"/>
  <c r="J73" i="36"/>
  <c r="M83" i="25"/>
  <c r="J82" i="25"/>
  <c r="L82" i="25"/>
  <c r="K82" i="25"/>
  <c r="M82" i="25"/>
  <c r="J72" i="25"/>
  <c r="M72" i="25"/>
  <c r="L72" i="25"/>
  <c r="K72" i="25"/>
  <c r="J69" i="24"/>
  <c r="M69" i="24"/>
  <c r="L69" i="24"/>
  <c r="K69" i="24"/>
  <c r="J76" i="24"/>
  <c r="K76" i="24"/>
  <c r="L76" i="24"/>
  <c r="M76" i="24"/>
  <c r="M78" i="24"/>
  <c r="K78" i="24"/>
  <c r="J78" i="24"/>
  <c r="L78" i="24"/>
  <c r="K83" i="36"/>
  <c r="K70" i="31"/>
  <c r="J76" i="35"/>
  <c r="M76" i="35"/>
  <c r="L76" i="35"/>
  <c r="K76" i="35"/>
  <c r="M65" i="29"/>
  <c r="J74" i="28"/>
  <c r="M74" i="28"/>
  <c r="K74" i="28"/>
  <c r="L74" i="28"/>
  <c r="L71" i="23"/>
  <c r="J72" i="23"/>
  <c r="M72" i="23"/>
  <c r="L72" i="23"/>
  <c r="K72" i="23"/>
  <c r="J78" i="23"/>
  <c r="L78" i="23"/>
  <c r="K78" i="23"/>
  <c r="M78" i="23"/>
  <c r="M73" i="24"/>
  <c r="K73" i="24"/>
  <c r="J73" i="24"/>
  <c r="L73" i="24"/>
  <c r="D74" i="32"/>
  <c r="D72" i="39"/>
  <c r="D78" i="33"/>
  <c r="D78" i="26"/>
  <c r="D86" i="25"/>
  <c r="D74" i="35"/>
  <c r="D83" i="23"/>
  <c r="D77" i="34"/>
  <c r="D80" i="37"/>
  <c r="D70" i="34"/>
  <c r="D79" i="37"/>
  <c r="D74" i="38"/>
  <c r="N72" i="29"/>
  <c r="J69" i="29"/>
  <c r="N80" i="37"/>
  <c r="N79" i="37"/>
  <c r="G73" i="34"/>
  <c r="N73" i="34"/>
  <c r="D76" i="34"/>
  <c r="D73" i="34"/>
  <c r="N79" i="36"/>
  <c r="N84" i="36"/>
  <c r="N72" i="39"/>
  <c r="A70" i="25"/>
  <c r="A64" i="33"/>
  <c r="D72" i="34"/>
  <c r="J64" i="29"/>
  <c r="N77" i="34"/>
  <c r="J68" i="29"/>
  <c r="G78" i="36"/>
  <c r="N78" i="36"/>
  <c r="I71" i="29"/>
  <c r="J71" i="37"/>
  <c r="J67" i="29"/>
  <c r="M50" i="29"/>
  <c r="M54" i="35"/>
  <c r="L54" i="35"/>
  <c r="K54" i="35"/>
  <c r="J50" i="29"/>
  <c r="L50" i="29"/>
  <c r="L48" i="28"/>
  <c r="K48" i="28"/>
  <c r="J49" i="33"/>
  <c r="K49" i="33"/>
  <c r="M49" i="33"/>
  <c r="L49" i="33"/>
  <c r="J48" i="34"/>
  <c r="K48" i="34"/>
  <c r="M48" i="34"/>
  <c r="L48" i="34"/>
  <c r="M49" i="37"/>
  <c r="K49" i="37"/>
  <c r="L49" i="37"/>
  <c r="M54" i="25"/>
  <c r="L54" i="25"/>
  <c r="K54" i="25"/>
  <c r="C85" i="23"/>
  <c r="F81" i="35"/>
  <c r="F21" i="11"/>
  <c r="D58" i="26"/>
  <c r="D18" i="25"/>
  <c r="I60" i="4"/>
  <c r="J52" i="31"/>
  <c r="I52" i="31"/>
  <c r="D52" i="34"/>
  <c r="D34" i="36"/>
  <c r="D39" i="37"/>
  <c r="D57" i="32"/>
  <c r="A45" i="23"/>
  <c r="D78" i="34"/>
  <c r="D51" i="39"/>
  <c r="D55" i="33"/>
  <c r="D57" i="28"/>
  <c r="D71" i="39"/>
  <c r="D58" i="36"/>
  <c r="D59" i="37"/>
  <c r="D51" i="36"/>
  <c r="D64" i="25"/>
  <c r="D19" i="37"/>
  <c r="I166" i="4"/>
  <c r="D34" i="37"/>
  <c r="D50" i="33"/>
  <c r="D38" i="33"/>
  <c r="D16" i="36"/>
  <c r="G105" i="4"/>
  <c r="H10" i="5" s="1"/>
  <c r="D52" i="39"/>
  <c r="D39" i="32"/>
  <c r="D58" i="33"/>
  <c r="D159" i="4"/>
  <c r="D156" i="4"/>
  <c r="D154" i="4"/>
  <c r="D152" i="4"/>
  <c r="D163" i="4"/>
  <c r="D167" i="4"/>
  <c r="D36" i="33"/>
  <c r="A44" i="33"/>
  <c r="D31" i="4"/>
  <c r="D29" i="4"/>
  <c r="D57" i="36"/>
  <c r="D51" i="33"/>
  <c r="D75" i="37"/>
  <c r="D50" i="32"/>
  <c r="D71" i="34"/>
  <c r="D50" i="39"/>
  <c r="D15" i="37"/>
  <c r="I162" i="4"/>
  <c r="D56" i="33"/>
  <c r="D34" i="33"/>
  <c r="D206" i="4"/>
  <c r="I42" i="39"/>
  <c r="D60" i="33"/>
  <c r="D39" i="33"/>
  <c r="D37" i="34"/>
  <c r="D35" i="32"/>
  <c r="D52" i="33"/>
  <c r="D131" i="4"/>
  <c r="D146" i="4"/>
  <c r="A3" i="28"/>
  <c r="D116" i="4"/>
  <c r="D114" i="4"/>
  <c r="D110" i="4"/>
  <c r="D117" i="4"/>
  <c r="D115" i="4"/>
  <c r="D111" i="4"/>
  <c r="D118" i="4"/>
  <c r="D112" i="4"/>
  <c r="D119" i="4"/>
  <c r="D113" i="4"/>
  <c r="D122" i="4"/>
  <c r="D121" i="4"/>
  <c r="I121" i="4" s="1"/>
  <c r="D30" i="32"/>
  <c r="D38" i="34"/>
  <c r="D53" i="38"/>
  <c r="A44" i="24"/>
  <c r="D57" i="37"/>
  <c r="D55" i="37"/>
  <c r="A3" i="32"/>
  <c r="D219" i="4"/>
  <c r="D217" i="4"/>
  <c r="D215" i="4"/>
  <c r="D218" i="4"/>
  <c r="D216" i="4"/>
  <c r="D222" i="4"/>
  <c r="D228" i="4"/>
  <c r="D229" i="4"/>
  <c r="D230" i="4"/>
  <c r="D221" i="4"/>
  <c r="D226" i="4"/>
  <c r="A2" i="24"/>
  <c r="D10" i="4"/>
  <c r="D19" i="4"/>
  <c r="D17" i="4"/>
  <c r="D12" i="4"/>
  <c r="D6" i="4"/>
  <c r="D18" i="4"/>
  <c r="D13" i="4"/>
  <c r="D11" i="4"/>
  <c r="D9" i="4"/>
  <c r="D123" i="4"/>
  <c r="A64" i="35"/>
  <c r="D53" i="36"/>
  <c r="D75" i="29"/>
  <c r="D43" i="39"/>
  <c r="D51" i="32"/>
  <c r="D60" i="37"/>
  <c r="I49" i="39"/>
  <c r="D55" i="28"/>
  <c r="D37" i="33"/>
  <c r="D48" i="39"/>
  <c r="D28" i="34"/>
  <c r="D8" i="36"/>
  <c r="I303" i="4"/>
  <c r="D65" i="25"/>
  <c r="D33" i="34"/>
  <c r="D16" i="29"/>
  <c r="I143" i="4"/>
  <c r="D34" i="34"/>
  <c r="D59" i="33"/>
  <c r="D56" i="36"/>
  <c r="D63" i="36"/>
  <c r="D66" i="39"/>
  <c r="A3" i="31"/>
  <c r="D299" i="4"/>
  <c r="I299" i="4" s="1"/>
  <c r="D309" i="4"/>
  <c r="D306" i="4"/>
  <c r="D310" i="4"/>
  <c r="D314" i="4"/>
  <c r="A67" i="23"/>
  <c r="A44" i="34"/>
  <c r="D17" i="34"/>
  <c r="D16" i="34"/>
  <c r="D19" i="34"/>
  <c r="D11" i="34"/>
  <c r="D14" i="34"/>
  <c r="A3" i="25"/>
  <c r="D56" i="4"/>
  <c r="D57" i="4"/>
  <c r="D49" i="4"/>
  <c r="C72" i="18" s="1"/>
  <c r="D58" i="4"/>
  <c r="D50" i="4"/>
  <c r="D59" i="4"/>
  <c r="D51" i="4"/>
  <c r="D80" i="38"/>
  <c r="D55" i="39"/>
  <c r="D49" i="35"/>
  <c r="D56" i="29"/>
  <c r="D62" i="36"/>
  <c r="D55" i="36"/>
  <c r="D45" i="39"/>
  <c r="D36" i="39"/>
  <c r="D56" i="39"/>
  <c r="D37" i="32"/>
  <c r="D56" i="28"/>
  <c r="I48" i="35"/>
  <c r="D72" i="29"/>
  <c r="D29" i="34"/>
  <c r="F23" i="25"/>
  <c r="D25" i="32"/>
  <c r="D52" i="36"/>
  <c r="D302" i="4"/>
  <c r="D7" i="36" s="1"/>
  <c r="A65" i="24"/>
  <c r="A3" i="35"/>
  <c r="D279" i="4"/>
  <c r="D278" i="4"/>
  <c r="G53" i="36"/>
  <c r="N53" i="36"/>
  <c r="J60" i="35"/>
  <c r="G53" i="33"/>
  <c r="N53" i="33"/>
  <c r="G36" i="33"/>
  <c r="N36" i="33"/>
  <c r="N16" i="28"/>
  <c r="G16" i="28"/>
  <c r="G55" i="39"/>
  <c r="N55" i="39"/>
  <c r="G57" i="37"/>
  <c r="N57" i="37"/>
  <c r="G28" i="34"/>
  <c r="N28" i="34"/>
  <c r="G189" i="4"/>
  <c r="H4" i="5" s="1"/>
  <c r="A66" i="38"/>
  <c r="M53" i="37"/>
  <c r="G43" i="39"/>
  <c r="N43" i="39"/>
  <c r="I59" i="35"/>
  <c r="G71" i="39"/>
  <c r="N71" i="39"/>
  <c r="I44" i="35"/>
  <c r="G36" i="36"/>
  <c r="N36" i="36"/>
  <c r="G56" i="33"/>
  <c r="N56" i="33"/>
  <c r="G57" i="32"/>
  <c r="N57" i="32"/>
  <c r="N17" i="28"/>
  <c r="G17" i="28"/>
  <c r="G34" i="34"/>
  <c r="N34" i="34"/>
  <c r="G36" i="39"/>
  <c r="N36" i="39"/>
  <c r="J70" i="29"/>
  <c r="J67" i="37"/>
  <c r="J55" i="35"/>
  <c r="M55" i="35"/>
  <c r="L55" i="35"/>
  <c r="K55" i="35"/>
  <c r="J51" i="37"/>
  <c r="K51" i="37"/>
  <c r="M51" i="37"/>
  <c r="L51" i="37"/>
  <c r="J48" i="37"/>
  <c r="J59" i="25"/>
  <c r="J42" i="39"/>
  <c r="J66" i="29"/>
  <c r="J47" i="35"/>
  <c r="J53" i="35"/>
  <c r="J50" i="37"/>
  <c r="D59" i="36"/>
  <c r="J50" i="35"/>
  <c r="M50" i="35"/>
  <c r="L50" i="35"/>
  <c r="K50" i="35"/>
  <c r="J61" i="25"/>
  <c r="M61" i="25"/>
  <c r="L61" i="25"/>
  <c r="K61" i="25"/>
  <c r="J62" i="25"/>
  <c r="F61" i="26"/>
  <c r="O7" i="9"/>
  <c r="H84" i="18"/>
  <c r="D61" i="36"/>
  <c r="J51" i="35"/>
  <c r="J53" i="25"/>
  <c r="J56" i="25"/>
  <c r="F63" i="23"/>
  <c r="G62" i="24"/>
  <c r="J46" i="26"/>
  <c r="B24" i="17"/>
  <c r="H4" i="17"/>
  <c r="E27" i="17"/>
  <c r="B26" i="14"/>
  <c r="H26" i="16"/>
  <c r="E7" i="17"/>
  <c r="H5" i="14"/>
  <c r="H7" i="16"/>
  <c r="H27" i="17"/>
  <c r="E26" i="14"/>
  <c r="K26" i="16"/>
  <c r="H7" i="17"/>
  <c r="K5" i="14"/>
  <c r="F37" i="16"/>
  <c r="K27" i="17"/>
  <c r="H24" i="15"/>
  <c r="H26" i="14"/>
  <c r="K7" i="16"/>
  <c r="B5" i="23"/>
  <c r="K7" i="17"/>
  <c r="L37" i="17" s="1"/>
  <c r="E5" i="15"/>
  <c r="J24" i="15"/>
  <c r="H5" i="15"/>
  <c r="B26" i="16"/>
  <c r="C36" i="14"/>
  <c r="F6" i="13"/>
  <c r="K3" i="16"/>
  <c r="E8" i="13"/>
  <c r="K23" i="16"/>
  <c r="H22" i="16"/>
  <c r="K25" i="16"/>
  <c r="H8" i="13"/>
  <c r="I32" i="16"/>
  <c r="K22" i="16"/>
  <c r="K6" i="17"/>
  <c r="L36" i="17" s="1"/>
  <c r="B28" i="13"/>
  <c r="F34" i="16"/>
  <c r="H3" i="16"/>
  <c r="K46" i="17"/>
  <c r="L55" i="17" s="1"/>
  <c r="K6" i="16"/>
  <c r="E28" i="13"/>
  <c r="L17" i="16"/>
  <c r="L6" i="12"/>
  <c r="E22" i="16"/>
  <c r="L30" i="16" s="1"/>
  <c r="B26" i="17"/>
  <c r="I34" i="16"/>
  <c r="H28" i="13"/>
  <c r="F19" i="16"/>
  <c r="E10" i="12"/>
  <c r="F36" i="16"/>
  <c r="C7" i="13"/>
  <c r="B23" i="16"/>
  <c r="H10" i="12"/>
  <c r="E26" i="17"/>
  <c r="B25" i="16"/>
  <c r="E4" i="16"/>
  <c r="K10" i="12"/>
  <c r="E10" i="13"/>
  <c r="E6" i="17"/>
  <c r="E23" i="16"/>
  <c r="L31" i="16" s="1"/>
  <c r="B26" i="12"/>
  <c r="F20" i="12" s="1"/>
  <c r="H10" i="13"/>
  <c r="H26" i="17"/>
  <c r="L19" i="16"/>
  <c r="H4" i="16"/>
  <c r="K10" i="13"/>
  <c r="H6" i="17"/>
  <c r="E25" i="16"/>
  <c r="L33" i="16" s="1"/>
  <c r="B78" i="26"/>
  <c r="B74" i="37"/>
  <c r="B85" i="25"/>
  <c r="B68" i="35"/>
  <c r="B75" i="28"/>
  <c r="B72" i="29"/>
  <c r="B70" i="33"/>
  <c r="B70" i="34"/>
  <c r="B15" i="11"/>
  <c r="B71" i="32"/>
  <c r="C36" i="17"/>
  <c r="B73" i="38"/>
  <c r="I34" i="17"/>
  <c r="F35" i="17"/>
  <c r="L17" i="17"/>
  <c r="B107" i="18"/>
  <c r="B66" i="24"/>
  <c r="H16" i="13"/>
  <c r="K16" i="13"/>
  <c r="B36" i="13"/>
  <c r="H5" i="13"/>
  <c r="K5" i="13"/>
  <c r="I17" i="16"/>
  <c r="C9" i="13"/>
  <c r="B25" i="13"/>
  <c r="E25" i="13"/>
  <c r="F33" i="16"/>
  <c r="J4" i="15"/>
  <c r="I31" i="16"/>
  <c r="B23" i="15"/>
  <c r="E23" i="15"/>
  <c r="L16" i="16"/>
  <c r="B30" i="13"/>
  <c r="F18" i="16"/>
  <c r="H23" i="15"/>
  <c r="E3" i="16"/>
  <c r="E30" i="13"/>
  <c r="E4" i="15"/>
  <c r="J47" i="37"/>
  <c r="D53" i="29"/>
  <c r="A42" i="29"/>
  <c r="J57" i="25"/>
  <c r="J48" i="35"/>
  <c r="J58" i="35"/>
  <c r="C60" i="32"/>
  <c r="D58" i="32"/>
  <c r="C65" i="36"/>
  <c r="J53" i="37"/>
  <c r="D49" i="39"/>
  <c r="C57" i="39"/>
  <c r="C61" i="37"/>
  <c r="J29" i="23"/>
  <c r="D39" i="34"/>
  <c r="N35" i="29"/>
  <c r="I24" i="7"/>
  <c r="F24" i="7"/>
  <c r="J36" i="35"/>
  <c r="J38" i="35"/>
  <c r="J33" i="23"/>
  <c r="N252" i="4"/>
  <c r="O16" i="5" s="1"/>
  <c r="G231" i="4"/>
  <c r="I179" i="4"/>
  <c r="I11" i="31" s="1"/>
  <c r="D189" i="4"/>
  <c r="E4" i="5" s="1"/>
  <c r="H14" i="5"/>
  <c r="G126" i="4"/>
  <c r="C38" i="19"/>
  <c r="C21" i="36"/>
  <c r="F21" i="23"/>
  <c r="G20" i="5"/>
  <c r="G13" i="38"/>
  <c r="G21" i="23"/>
  <c r="H20" i="5"/>
  <c r="N21" i="4"/>
  <c r="O7" i="5" s="1"/>
  <c r="J93" i="4"/>
  <c r="J9" i="27" s="1"/>
  <c r="N16" i="38"/>
  <c r="M245" i="4"/>
  <c r="M13" i="33" s="1"/>
  <c r="L245" i="4"/>
  <c r="L13" i="33" s="1"/>
  <c r="D16" i="38"/>
  <c r="I205" i="4"/>
  <c r="I13" i="34"/>
  <c r="J252" i="4"/>
  <c r="K16" i="5" s="1"/>
  <c r="G28" i="18"/>
  <c r="G23" i="18" s="1"/>
  <c r="N14" i="29"/>
  <c r="N16" i="32"/>
  <c r="J336" i="4"/>
  <c r="K9" i="5" s="1"/>
  <c r="K95" i="4"/>
  <c r="K11" i="27" s="1"/>
  <c r="J7" i="39"/>
  <c r="N16" i="33"/>
  <c r="N38" i="36"/>
  <c r="N25" i="39"/>
  <c r="D36" i="34"/>
  <c r="N38" i="34"/>
  <c r="G46" i="25"/>
  <c r="D35" i="34"/>
  <c r="D38" i="29"/>
  <c r="D31" i="29"/>
  <c r="D25" i="29"/>
  <c r="N30" i="33"/>
  <c r="D34" i="29"/>
  <c r="N31" i="39"/>
  <c r="N38" i="29"/>
  <c r="N29" i="39"/>
  <c r="N32" i="39"/>
  <c r="N32" i="33"/>
  <c r="D28" i="29"/>
  <c r="N36" i="32"/>
  <c r="A24" i="38"/>
  <c r="N36" i="34"/>
  <c r="N26" i="39"/>
  <c r="N29" i="33"/>
  <c r="N35" i="33"/>
  <c r="N35" i="37"/>
  <c r="N32" i="34"/>
  <c r="N28" i="36"/>
  <c r="N27" i="39"/>
  <c r="A23" i="29"/>
  <c r="N23" i="39"/>
  <c r="N41" i="36"/>
  <c r="N40" i="37"/>
  <c r="D8" i="31"/>
  <c r="G63" i="4"/>
  <c r="G31" i="18"/>
  <c r="G18" i="29"/>
  <c r="D30" i="18"/>
  <c r="D12" i="18" s="1"/>
  <c r="C20" i="28"/>
  <c r="D18" i="36"/>
  <c r="D32" i="18"/>
  <c r="D15" i="18" s="1"/>
  <c r="I8" i="31"/>
  <c r="N15" i="36"/>
  <c r="I293" i="4"/>
  <c r="N15" i="39"/>
  <c r="D11" i="5"/>
  <c r="N9" i="39"/>
  <c r="N14" i="32"/>
  <c r="N13" i="32"/>
  <c r="D29" i="18"/>
  <c r="D13" i="18" s="1"/>
  <c r="F356" i="4"/>
  <c r="C61" i="31"/>
  <c r="D28" i="36"/>
  <c r="N33" i="33"/>
  <c r="D46" i="25"/>
  <c r="D26" i="29"/>
  <c r="D39" i="36"/>
  <c r="A23" i="33"/>
  <c r="N30" i="39"/>
  <c r="N35" i="39"/>
  <c r="I34" i="31"/>
  <c r="D39" i="35"/>
  <c r="D33" i="33"/>
  <c r="D34" i="39"/>
  <c r="D35" i="33"/>
  <c r="D32" i="33"/>
  <c r="A23" i="24"/>
  <c r="D30" i="39"/>
  <c r="D38" i="37"/>
  <c r="D32" i="34"/>
  <c r="D33" i="39"/>
  <c r="D35" i="39"/>
  <c r="D40" i="37"/>
  <c r="D27" i="39"/>
  <c r="D26" i="39"/>
  <c r="D32" i="39"/>
  <c r="D29" i="39"/>
  <c r="D36" i="26"/>
  <c r="D28" i="39"/>
  <c r="D31" i="39"/>
  <c r="J22" i="39"/>
  <c r="D23" i="39"/>
  <c r="N34" i="29"/>
  <c r="A24" i="23"/>
  <c r="D25" i="39"/>
  <c r="D29" i="33"/>
  <c r="D30" i="33"/>
  <c r="D18" i="38"/>
  <c r="I207" i="4"/>
  <c r="D18" i="33"/>
  <c r="A3" i="37"/>
  <c r="D161" i="4"/>
  <c r="D157" i="4"/>
  <c r="D153" i="4"/>
  <c r="D158" i="4"/>
  <c r="I285" i="4"/>
  <c r="I227" i="4"/>
  <c r="D8" i="39"/>
  <c r="A3" i="29"/>
  <c r="D134" i="4"/>
  <c r="D138" i="4"/>
  <c r="D133" i="4"/>
  <c r="D136" i="4"/>
  <c r="D137" i="4"/>
  <c r="D132" i="4"/>
  <c r="D139" i="4"/>
  <c r="D135" i="4"/>
  <c r="I18" i="34"/>
  <c r="D35" i="4"/>
  <c r="D39" i="4"/>
  <c r="D37" i="4"/>
  <c r="D36" i="4"/>
  <c r="D17" i="29"/>
  <c r="I144" i="4"/>
  <c r="D10" i="35"/>
  <c r="I284" i="4"/>
  <c r="D19" i="39"/>
  <c r="D10" i="31"/>
  <c r="A3" i="27"/>
  <c r="D94" i="4"/>
  <c r="D10" i="27" s="1"/>
  <c r="D99" i="4"/>
  <c r="D15" i="27" s="1"/>
  <c r="D98" i="4"/>
  <c r="D14" i="27" s="1"/>
  <c r="D90" i="4"/>
  <c r="D6" i="27" s="1"/>
  <c r="D92" i="4"/>
  <c r="D8" i="27" s="1"/>
  <c r="D97" i="4"/>
  <c r="D13" i="27" s="1"/>
  <c r="D41" i="18"/>
  <c r="D8" i="18" s="1"/>
  <c r="D204" i="4"/>
  <c r="J178" i="4"/>
  <c r="J10" i="31" s="1"/>
  <c r="D6" i="39"/>
  <c r="D10" i="34"/>
  <c r="D78" i="4"/>
  <c r="D70" i="4"/>
  <c r="D77" i="4"/>
  <c r="D74" i="4"/>
  <c r="D79" i="4"/>
  <c r="D73" i="4"/>
  <c r="N9" i="31"/>
  <c r="J13" i="31"/>
  <c r="G43" i="18"/>
  <c r="D9" i="39"/>
  <c r="D10" i="33"/>
  <c r="F20" i="34"/>
  <c r="D8" i="35"/>
  <c r="I282" i="4"/>
  <c r="N18" i="33"/>
  <c r="I15" i="39"/>
  <c r="D9" i="24"/>
  <c r="I16" i="4"/>
  <c r="D201" i="4"/>
  <c r="D12" i="38" s="1"/>
  <c r="D198" i="4"/>
  <c r="D196" i="4"/>
  <c r="D195" i="4"/>
  <c r="D194" i="4"/>
  <c r="N19" i="39"/>
  <c r="A3" i="33"/>
  <c r="D80" i="4"/>
  <c r="I80" i="4" s="1"/>
  <c r="D14" i="35"/>
  <c r="I288" i="4"/>
  <c r="D19" i="33"/>
  <c r="F41" i="34"/>
  <c r="N41" i="24"/>
  <c r="H60" i="18"/>
  <c r="C39" i="31"/>
  <c r="N41" i="34"/>
  <c r="G41" i="34"/>
  <c r="D11" i="31"/>
  <c r="D5" i="31"/>
  <c r="I173" i="4"/>
  <c r="I5" i="31" s="1"/>
  <c r="I13" i="31"/>
  <c r="G294" i="4"/>
  <c r="H13" i="5" s="1"/>
  <c r="G40" i="18"/>
  <c r="G11" i="18" s="1"/>
  <c r="J13" i="32"/>
  <c r="F20" i="35"/>
  <c r="N42" i="4"/>
  <c r="O20" i="5" s="1"/>
  <c r="G40" i="26"/>
  <c r="N43" i="36"/>
  <c r="N37" i="39"/>
  <c r="G9" i="33"/>
  <c r="N9" i="33"/>
  <c r="L12" i="12"/>
  <c r="C27" i="12"/>
  <c r="C15" i="12"/>
  <c r="F14" i="12"/>
  <c r="I13" i="12"/>
  <c r="C29" i="13"/>
  <c r="F28" i="13"/>
  <c r="F12" i="13"/>
  <c r="I27" i="13"/>
  <c r="I11" i="13"/>
  <c r="L10" i="13"/>
  <c r="G20" i="38"/>
  <c r="N20" i="38"/>
  <c r="C32" i="13"/>
  <c r="F31" i="13"/>
  <c r="F15" i="13"/>
  <c r="I30" i="13"/>
  <c r="I14" i="13"/>
  <c r="L13" i="13"/>
  <c r="B25" i="24"/>
  <c r="B36" i="24"/>
  <c r="F62" i="34"/>
  <c r="F86" i="36"/>
  <c r="F21" i="20"/>
  <c r="F82" i="38"/>
  <c r="D32" i="31"/>
  <c r="F39" i="29"/>
  <c r="M46" i="25"/>
  <c r="D52" i="31"/>
  <c r="D14" i="29"/>
  <c r="I141" i="4"/>
  <c r="F78" i="29"/>
  <c r="B52" i="31"/>
  <c r="F20" i="9"/>
  <c r="F21" i="37"/>
  <c r="G35" i="18"/>
  <c r="C28" i="13"/>
  <c r="F27" i="13"/>
  <c r="F11" i="13"/>
  <c r="I26" i="13"/>
  <c r="I10" i="13"/>
  <c r="L9" i="13"/>
  <c r="B24" i="24"/>
  <c r="D13" i="39"/>
  <c r="C20" i="35"/>
  <c r="D40" i="18"/>
  <c r="D11" i="18" s="1"/>
  <c r="D15" i="31"/>
  <c r="I9" i="12"/>
  <c r="L8" i="12"/>
  <c r="C11" i="12"/>
  <c r="C23" i="12"/>
  <c r="F10" i="12"/>
  <c r="L15" i="12"/>
  <c r="C30" i="12"/>
  <c r="C5" i="12"/>
  <c r="I16" i="12"/>
  <c r="F4" i="12"/>
  <c r="G40" i="33"/>
  <c r="I102" i="4"/>
  <c r="I18" i="27" s="1"/>
  <c r="G83" i="24"/>
  <c r="H107" i="18"/>
  <c r="F21" i="36"/>
  <c r="G41" i="18"/>
  <c r="G8" i="18" s="1"/>
  <c r="B34" i="31"/>
  <c r="H21" i="20"/>
  <c r="B55" i="31"/>
  <c r="B15" i="31"/>
  <c r="B5" i="31"/>
  <c r="D80" i="31"/>
  <c r="B18" i="24"/>
  <c r="B12" i="23"/>
  <c r="H39" i="19"/>
  <c r="C61" i="26"/>
  <c r="D71" i="32"/>
  <c r="H39" i="20"/>
  <c r="D17" i="31"/>
  <c r="I185" i="4"/>
  <c r="N16" i="36"/>
  <c r="N17" i="31"/>
  <c r="I35" i="14"/>
  <c r="F19" i="14"/>
  <c r="I18" i="14"/>
  <c r="L17" i="14"/>
  <c r="C37" i="14"/>
  <c r="C5" i="14"/>
  <c r="F36" i="14"/>
  <c r="B73" i="31"/>
  <c r="G15" i="29"/>
  <c r="N15" i="29"/>
  <c r="B45" i="24"/>
  <c r="B30" i="31"/>
  <c r="C22" i="12"/>
  <c r="C10" i="12"/>
  <c r="F9" i="12"/>
  <c r="I8" i="12"/>
  <c r="L7" i="12"/>
  <c r="G21" i="26"/>
  <c r="F81" i="33"/>
  <c r="F21" i="26"/>
  <c r="G29" i="18"/>
  <c r="F40" i="28"/>
  <c r="F20" i="33"/>
  <c r="G38" i="18"/>
  <c r="C32" i="14"/>
  <c r="I13" i="14"/>
  <c r="F31" i="14"/>
  <c r="L12" i="14"/>
  <c r="I30" i="14"/>
  <c r="C15" i="14"/>
  <c r="F14" i="14"/>
  <c r="B70" i="31"/>
  <c r="C82" i="31"/>
  <c r="B26" i="31"/>
  <c r="H3" i="20"/>
  <c r="B79" i="24"/>
  <c r="B37" i="31"/>
  <c r="B10" i="31"/>
  <c r="B66" i="27"/>
  <c r="B11" i="24"/>
  <c r="B11" i="23"/>
  <c r="A3" i="23"/>
  <c r="D33" i="4"/>
  <c r="D40" i="4"/>
  <c r="I40" i="4" s="1"/>
  <c r="J40" i="4" s="1"/>
  <c r="D38" i="4"/>
  <c r="D34" i="4"/>
  <c r="D32" i="4"/>
  <c r="D30" i="4"/>
  <c r="D28" i="4"/>
  <c r="F60" i="32"/>
  <c r="F78" i="39"/>
  <c r="C60" i="28"/>
  <c r="J21" i="20"/>
  <c r="B16" i="31"/>
  <c r="B54" i="31"/>
  <c r="F82" i="37"/>
  <c r="F62" i="38"/>
  <c r="D209" i="4"/>
  <c r="I209" i="4" s="1"/>
  <c r="F37" i="39"/>
  <c r="K46" i="25"/>
  <c r="I19" i="14"/>
  <c r="L18" i="14"/>
  <c r="C38" i="14"/>
  <c r="C6" i="14"/>
  <c r="F37" i="14"/>
  <c r="F5" i="14"/>
  <c r="I36" i="14"/>
  <c r="D5" i="39"/>
  <c r="G41" i="37"/>
  <c r="L8" i="13"/>
  <c r="C27" i="13"/>
  <c r="F26" i="13"/>
  <c r="F10" i="13"/>
  <c r="I25" i="13"/>
  <c r="I9" i="13"/>
  <c r="I18" i="36"/>
  <c r="J313" i="4"/>
  <c r="B11" i="31"/>
  <c r="N17" i="27"/>
  <c r="B13" i="31"/>
  <c r="B8" i="24"/>
  <c r="B14" i="23"/>
  <c r="B41" i="39"/>
  <c r="F39" i="19"/>
  <c r="F3" i="20"/>
  <c r="B25" i="31"/>
  <c r="B76" i="31"/>
  <c r="B36" i="31"/>
  <c r="B34" i="24"/>
  <c r="B4" i="31"/>
  <c r="C21" i="11"/>
  <c r="B69" i="31"/>
  <c r="B66" i="31"/>
  <c r="C81" i="33"/>
  <c r="B9" i="31"/>
  <c r="D21" i="20"/>
  <c r="B53" i="24"/>
  <c r="B53" i="31"/>
  <c r="C86" i="36"/>
  <c r="C81" i="35"/>
  <c r="B6" i="24"/>
  <c r="B7" i="23"/>
  <c r="C82" i="38"/>
  <c r="C41" i="34"/>
  <c r="C20" i="33"/>
  <c r="D38" i="18"/>
  <c r="D17" i="18" s="1"/>
  <c r="F85" i="23"/>
  <c r="D14" i="31"/>
  <c r="I182" i="4"/>
  <c r="F60" i="28"/>
  <c r="C20" i="39"/>
  <c r="D44" i="18"/>
  <c r="D16" i="18" s="1"/>
  <c r="C21" i="23"/>
  <c r="D28" i="18"/>
  <c r="D23" i="18" s="1"/>
  <c r="D15" i="29"/>
  <c r="I142" i="4"/>
  <c r="I28" i="13"/>
  <c r="I12" i="13"/>
  <c r="L11" i="13"/>
  <c r="C30" i="13"/>
  <c r="F29" i="13"/>
  <c r="F13" i="13"/>
  <c r="C13" i="12"/>
  <c r="F12" i="12"/>
  <c r="C25" i="12"/>
  <c r="I11" i="12"/>
  <c r="L10" i="12"/>
  <c r="C23" i="25"/>
  <c r="D31" i="18"/>
  <c r="D21" i="18" s="1"/>
  <c r="B7" i="24"/>
  <c r="B8" i="23"/>
  <c r="B80" i="24"/>
  <c r="C82" i="37"/>
  <c r="C62" i="38"/>
  <c r="B20" i="36"/>
  <c r="B46" i="31"/>
  <c r="B20" i="31"/>
  <c r="D13" i="31"/>
  <c r="D15" i="35"/>
  <c r="F61" i="33"/>
  <c r="F20" i="32"/>
  <c r="G37" i="18"/>
  <c r="F13" i="14"/>
  <c r="C31" i="14"/>
  <c r="I12" i="14"/>
  <c r="F30" i="14"/>
  <c r="I29" i="14"/>
  <c r="L11" i="14"/>
  <c r="C14" i="14"/>
  <c r="I17" i="35"/>
  <c r="J291" i="4"/>
  <c r="G19" i="31"/>
  <c r="G17" i="36"/>
  <c r="I9" i="31"/>
  <c r="J177" i="4"/>
  <c r="F16" i="14"/>
  <c r="I15" i="14"/>
  <c r="C34" i="14"/>
  <c r="L14" i="14"/>
  <c r="F33" i="14"/>
  <c r="I32" i="14"/>
  <c r="C17" i="14"/>
  <c r="G43" i="36"/>
  <c r="G40" i="32"/>
  <c r="F20" i="17"/>
  <c r="I19" i="17"/>
  <c r="F43" i="36"/>
  <c r="D18" i="35"/>
  <c r="I292" i="4"/>
  <c r="G12" i="38"/>
  <c r="N12" i="38"/>
  <c r="F21" i="31"/>
  <c r="G36" i="18"/>
  <c r="F81" i="32"/>
  <c r="C7" i="14"/>
  <c r="C39" i="14"/>
  <c r="F38" i="14"/>
  <c r="F6" i="14"/>
  <c r="I37" i="14"/>
  <c r="I5" i="14"/>
  <c r="L19" i="14"/>
  <c r="B32" i="31"/>
  <c r="C20" i="9"/>
  <c r="C24" i="7"/>
  <c r="B67" i="39"/>
  <c r="B28" i="31"/>
  <c r="B71" i="31"/>
  <c r="B66" i="39"/>
  <c r="B5" i="24"/>
  <c r="B6" i="23"/>
  <c r="B43" i="39"/>
  <c r="B50" i="31"/>
  <c r="F57" i="39"/>
  <c r="C28" i="14"/>
  <c r="F10" i="14"/>
  <c r="F27" i="14"/>
  <c r="I26" i="14"/>
  <c r="I9" i="14"/>
  <c r="L8" i="14"/>
  <c r="C11" i="14"/>
  <c r="G13" i="39"/>
  <c r="N13" i="39"/>
  <c r="G20" i="24"/>
  <c r="C13" i="14"/>
  <c r="F12" i="14"/>
  <c r="C30" i="14"/>
  <c r="F29" i="14"/>
  <c r="I11" i="14"/>
  <c r="I28" i="14"/>
  <c r="L10" i="14"/>
  <c r="F40" i="33"/>
  <c r="C38" i="13"/>
  <c r="F37" i="13"/>
  <c r="F7" i="13"/>
  <c r="I6" i="13"/>
  <c r="L5" i="13"/>
  <c r="F40" i="26"/>
  <c r="I301" i="4"/>
  <c r="I10" i="14"/>
  <c r="I27" i="14"/>
  <c r="L9" i="14"/>
  <c r="C12" i="14"/>
  <c r="C29" i="14"/>
  <c r="F11" i="14"/>
  <c r="F28" i="14"/>
  <c r="D39" i="19"/>
  <c r="A3" i="34"/>
  <c r="D15" i="34"/>
  <c r="D9" i="34"/>
  <c r="B45" i="31"/>
  <c r="B64" i="39"/>
  <c r="B24" i="31"/>
  <c r="B3" i="24"/>
  <c r="B18" i="23"/>
  <c r="B35" i="31"/>
  <c r="A3" i="38"/>
  <c r="D199" i="4"/>
  <c r="D197" i="4"/>
  <c r="F83" i="34"/>
  <c r="B3" i="39"/>
  <c r="B56" i="31"/>
  <c r="B16" i="23"/>
  <c r="B16" i="24"/>
  <c r="B39" i="20"/>
  <c r="J3" i="20"/>
  <c r="B46" i="24"/>
  <c r="D3" i="20"/>
  <c r="I281" i="4"/>
  <c r="C21" i="31"/>
  <c r="D36" i="18"/>
  <c r="D10" i="18" s="1"/>
  <c r="G12" i="36"/>
  <c r="G30" i="18"/>
  <c r="I16" i="14"/>
  <c r="C35" i="14"/>
  <c r="L15" i="14"/>
  <c r="F34" i="14"/>
  <c r="C18" i="14"/>
  <c r="I33" i="14"/>
  <c r="F17" i="14"/>
  <c r="I12" i="12"/>
  <c r="C26" i="12"/>
  <c r="L11" i="12"/>
  <c r="C14" i="12"/>
  <c r="F13" i="12"/>
  <c r="I6" i="12"/>
  <c r="C20" i="12"/>
  <c r="L5" i="12"/>
  <c r="C8" i="12"/>
  <c r="F7" i="12"/>
  <c r="G10" i="32"/>
  <c r="N10" i="32"/>
  <c r="D16" i="31"/>
  <c r="F40" i="32"/>
  <c r="G11" i="32"/>
  <c r="N11" i="32"/>
  <c r="D22" i="39"/>
  <c r="B15" i="24"/>
  <c r="B13" i="23"/>
  <c r="C28" i="12"/>
  <c r="C16" i="12"/>
  <c r="F15" i="12"/>
  <c r="I14" i="12"/>
  <c r="L13" i="12"/>
  <c r="D48" i="35"/>
  <c r="B23" i="39"/>
  <c r="J39" i="20"/>
  <c r="B58" i="31"/>
  <c r="B67" i="31"/>
  <c r="B77" i="31"/>
  <c r="B31" i="31"/>
  <c r="B16" i="26"/>
  <c r="F39" i="20"/>
  <c r="B19" i="31"/>
  <c r="F82" i="31"/>
  <c r="B6" i="31"/>
  <c r="B57" i="31"/>
  <c r="C40" i="32"/>
  <c r="L46" i="25"/>
  <c r="L9" i="12"/>
  <c r="C12" i="12"/>
  <c r="F11" i="12"/>
  <c r="C24" i="12"/>
  <c r="I10" i="12"/>
  <c r="C6" i="12"/>
  <c r="C31" i="12"/>
  <c r="F5" i="12"/>
  <c r="L16" i="12"/>
  <c r="I4" i="12"/>
  <c r="D16" i="39"/>
  <c r="D202" i="4"/>
  <c r="C20" i="32"/>
  <c r="D37" i="18"/>
  <c r="D22" i="18" s="1"/>
  <c r="L12" i="13"/>
  <c r="C31" i="13"/>
  <c r="F30" i="13"/>
  <c r="F14" i="13"/>
  <c r="I29" i="13"/>
  <c r="I13" i="13"/>
  <c r="D34" i="31"/>
  <c r="J18" i="39"/>
  <c r="G13" i="36"/>
  <c r="I7" i="14"/>
  <c r="I39" i="14"/>
  <c r="L6" i="14"/>
  <c r="C26" i="14"/>
  <c r="C9" i="14"/>
  <c r="F8" i="14"/>
  <c r="F40" i="14"/>
  <c r="D54" i="31"/>
  <c r="D208" i="4"/>
  <c r="C7" i="12"/>
  <c r="F6" i="12"/>
  <c r="C32" i="12"/>
  <c r="I5" i="12"/>
  <c r="L4" i="12"/>
  <c r="D18" i="29"/>
  <c r="I145" i="4"/>
  <c r="D39" i="20"/>
  <c r="B51" i="31"/>
  <c r="B7" i="31"/>
  <c r="B75" i="31"/>
  <c r="B65" i="39"/>
  <c r="B27" i="31"/>
  <c r="F65" i="36"/>
  <c r="F61" i="31"/>
  <c r="C37" i="39"/>
  <c r="B9" i="24"/>
  <c r="B15" i="23"/>
  <c r="B46" i="39"/>
  <c r="C58" i="29"/>
  <c r="C83" i="34"/>
  <c r="J39" i="19"/>
  <c r="B10" i="23"/>
  <c r="B10" i="24"/>
  <c r="B17" i="24"/>
  <c r="F80" i="28"/>
  <c r="D58" i="31"/>
  <c r="C88" i="25"/>
  <c r="F33" i="13"/>
  <c r="I16" i="13"/>
  <c r="L15" i="13"/>
  <c r="C18" i="13"/>
  <c r="C34" i="13"/>
  <c r="F17" i="13"/>
  <c r="C40" i="14"/>
  <c r="F7" i="14"/>
  <c r="F39" i="14"/>
  <c r="I38" i="14"/>
  <c r="I6" i="14"/>
  <c r="L5" i="14"/>
  <c r="C8" i="14"/>
  <c r="G39" i="31"/>
  <c r="G15" i="33"/>
  <c r="N15" i="33"/>
  <c r="G19" i="38"/>
  <c r="N19" i="38"/>
  <c r="C21" i="37"/>
  <c r="D35" i="18"/>
  <c r="D19" i="18" s="1"/>
  <c r="C81" i="32"/>
  <c r="C61" i="33"/>
  <c r="F8" i="12"/>
  <c r="B48" i="31"/>
  <c r="B21" i="20"/>
  <c r="B72" i="31"/>
  <c r="B74" i="31"/>
  <c r="B23" i="31"/>
  <c r="B67" i="27"/>
  <c r="B14" i="31"/>
  <c r="C80" i="28"/>
  <c r="B49" i="31"/>
  <c r="B59" i="31"/>
  <c r="C78" i="39"/>
  <c r="D55" i="31"/>
  <c r="B17" i="31"/>
  <c r="B44" i="39"/>
  <c r="C43" i="36"/>
  <c r="C41" i="37"/>
  <c r="L37" i="16"/>
  <c r="F32" i="16"/>
  <c r="C39" i="29"/>
  <c r="I18" i="17"/>
  <c r="C20" i="17"/>
  <c r="F19" i="17"/>
  <c r="D42" i="39"/>
  <c r="D56" i="31"/>
  <c r="F39" i="31"/>
  <c r="I307" i="4"/>
  <c r="I18" i="13"/>
  <c r="C36" i="13"/>
  <c r="F35" i="13"/>
  <c r="L17" i="13"/>
  <c r="F5" i="13"/>
  <c r="I8" i="13"/>
  <c r="L7" i="13"/>
  <c r="C26" i="13"/>
  <c r="F25" i="13"/>
  <c r="F9" i="13"/>
  <c r="D19" i="31"/>
  <c r="I187" i="4"/>
  <c r="I17" i="24"/>
  <c r="J5" i="4"/>
  <c r="C10" i="14"/>
  <c r="C27" i="14"/>
  <c r="F26" i="14"/>
  <c r="F9" i="14"/>
  <c r="I8" i="14"/>
  <c r="I40" i="14"/>
  <c r="L7" i="14"/>
  <c r="F20" i="29"/>
  <c r="G11" i="5"/>
  <c r="G147" i="4"/>
  <c r="F41" i="37"/>
  <c r="C33" i="13"/>
  <c r="F32" i="13"/>
  <c r="F16" i="13"/>
  <c r="I31" i="13"/>
  <c r="I15" i="13"/>
  <c r="L14" i="13"/>
  <c r="G37" i="39"/>
  <c r="C20" i="34"/>
  <c r="D43" i="18"/>
  <c r="D9" i="18" s="1"/>
  <c r="B45" i="39"/>
  <c r="B24" i="39"/>
  <c r="F58" i="29"/>
  <c r="B8" i="31"/>
  <c r="B9" i="23"/>
  <c r="B13" i="24"/>
  <c r="B47" i="31"/>
  <c r="D74" i="31"/>
  <c r="N7" i="31"/>
  <c r="C40" i="28"/>
  <c r="F20" i="39"/>
  <c r="G44" i="18"/>
  <c r="G315" i="4"/>
  <c r="H6" i="5" s="1"/>
  <c r="D18" i="31"/>
  <c r="I46" i="25"/>
  <c r="G5" i="39"/>
  <c r="N5" i="39"/>
  <c r="C78" i="29"/>
  <c r="J14" i="39"/>
  <c r="C4" i="12"/>
  <c r="I15" i="12"/>
  <c r="L14" i="12"/>
  <c r="C29" i="12"/>
  <c r="F16" i="12"/>
  <c r="I31" i="14"/>
  <c r="C16" i="14"/>
  <c r="F15" i="14"/>
  <c r="I14" i="14"/>
  <c r="C33" i="14"/>
  <c r="F32" i="14"/>
  <c r="L13" i="14"/>
  <c r="L16" i="13"/>
  <c r="F18" i="13"/>
  <c r="C35" i="13"/>
  <c r="F34" i="13"/>
  <c r="I17" i="13"/>
  <c r="F61" i="37"/>
  <c r="I11" i="39"/>
  <c r="F20" i="28"/>
  <c r="G32" i="18"/>
  <c r="G11" i="39"/>
  <c r="N11" i="39"/>
  <c r="G17" i="31"/>
  <c r="F82" i="26"/>
  <c r="L294" i="8" l="1"/>
  <c r="L52" i="35"/>
  <c r="K85" i="18"/>
  <c r="J42" i="31"/>
  <c r="K9" i="9"/>
  <c r="K52" i="35"/>
  <c r="K294" i="8"/>
  <c r="M294" i="8"/>
  <c r="M52" i="35"/>
  <c r="L21" i="6"/>
  <c r="M4" i="7" s="1"/>
  <c r="K189" i="6"/>
  <c r="L57" i="18" s="1"/>
  <c r="L189" i="6"/>
  <c r="M57" i="18" s="1"/>
  <c r="G45" i="18"/>
  <c r="D45" i="18"/>
  <c r="K50" i="18"/>
  <c r="K12" i="7"/>
  <c r="I290" i="4"/>
  <c r="H8" i="5"/>
  <c r="O8" i="5"/>
  <c r="N21" i="26"/>
  <c r="O29" i="18"/>
  <c r="G21" i="38"/>
  <c r="H5" i="5"/>
  <c r="G20" i="28"/>
  <c r="H15" i="5"/>
  <c r="N49" i="18"/>
  <c r="N59" i="18"/>
  <c r="N15" i="7"/>
  <c r="M59" i="18"/>
  <c r="M15" i="7"/>
  <c r="L55" i="18"/>
  <c r="L16" i="7"/>
  <c r="M55" i="18"/>
  <c r="M16" i="7"/>
  <c r="L59" i="18"/>
  <c r="L15" i="7"/>
  <c r="N55" i="18"/>
  <c r="N16" i="7"/>
  <c r="M53" i="18"/>
  <c r="M14" i="7"/>
  <c r="N57" i="18"/>
  <c r="N10" i="7"/>
  <c r="L53" i="18"/>
  <c r="L14" i="7"/>
  <c r="N53" i="18"/>
  <c r="N14" i="7"/>
  <c r="M336" i="6"/>
  <c r="M210" i="6"/>
  <c r="J346" i="4"/>
  <c r="I10" i="43"/>
  <c r="J344" i="4"/>
  <c r="J8" i="43" s="1"/>
  <c r="I8" i="43"/>
  <c r="J343" i="4"/>
  <c r="J7" i="43" s="1"/>
  <c r="I7" i="43"/>
  <c r="J124" i="4"/>
  <c r="I18" i="28"/>
  <c r="I20" i="43"/>
  <c r="J42" i="18"/>
  <c r="M20" i="23"/>
  <c r="J340" i="4"/>
  <c r="I4" i="43"/>
  <c r="E42" i="18"/>
  <c r="E20" i="18" s="1"/>
  <c r="J20" i="18" s="1"/>
  <c r="D20" i="43"/>
  <c r="L20" i="23"/>
  <c r="K20" i="23"/>
  <c r="G356" i="4"/>
  <c r="G42" i="18"/>
  <c r="G20" i="18" s="1"/>
  <c r="H20" i="18" s="1"/>
  <c r="O20" i="18" s="1"/>
  <c r="F20" i="43"/>
  <c r="L6" i="13"/>
  <c r="I7" i="13"/>
  <c r="F8" i="13"/>
  <c r="F38" i="13"/>
  <c r="G15" i="18"/>
  <c r="H15" i="18" s="1"/>
  <c r="O15" i="18" s="1"/>
  <c r="G12" i="18"/>
  <c r="H12" i="18" s="1"/>
  <c r="O12" i="18" s="1"/>
  <c r="G21" i="18"/>
  <c r="H21" i="18" s="1"/>
  <c r="O21" i="18" s="1"/>
  <c r="G9" i="18"/>
  <c r="H9" i="18" s="1"/>
  <c r="O9" i="18" s="1"/>
  <c r="G22" i="18"/>
  <c r="H22" i="18" s="1"/>
  <c r="O22" i="18" s="1"/>
  <c r="G19" i="18"/>
  <c r="H19" i="18" s="1"/>
  <c r="O19" i="18" s="1"/>
  <c r="G18" i="18"/>
  <c r="H18" i="18" s="1"/>
  <c r="O18" i="18" s="1"/>
  <c r="G13" i="18"/>
  <c r="H13" i="18" s="1"/>
  <c r="O13" i="18" s="1"/>
  <c r="G17" i="18"/>
  <c r="H17" i="18" s="1"/>
  <c r="O17" i="18" s="1"/>
  <c r="G16" i="18"/>
  <c r="H16" i="18" s="1"/>
  <c r="O16" i="18" s="1"/>
  <c r="G10" i="18"/>
  <c r="H10" i="18" s="1"/>
  <c r="O10" i="18" s="1"/>
  <c r="K63" i="6"/>
  <c r="K35" i="25"/>
  <c r="M35" i="25"/>
  <c r="M63" i="6"/>
  <c r="M26" i="26"/>
  <c r="M84" i="6"/>
  <c r="I41" i="43"/>
  <c r="J63" i="18"/>
  <c r="J356" i="6"/>
  <c r="K6" i="7" s="1"/>
  <c r="J26" i="43"/>
  <c r="L28" i="27"/>
  <c r="L105" i="6"/>
  <c r="M17" i="7" s="1"/>
  <c r="K62" i="18"/>
  <c r="M105" i="6"/>
  <c r="N17" i="7" s="1"/>
  <c r="M28" i="27"/>
  <c r="K32" i="36"/>
  <c r="K315" i="6"/>
  <c r="L7" i="7" s="1"/>
  <c r="J45" i="38"/>
  <c r="K54" i="18"/>
  <c r="M28" i="43"/>
  <c r="M356" i="6"/>
  <c r="N6" i="7" s="1"/>
  <c r="K210" i="6"/>
  <c r="L8" i="7" s="1"/>
  <c r="K356" i="6"/>
  <c r="L6" i="7" s="1"/>
  <c r="K336" i="6"/>
  <c r="L13" i="7" s="1"/>
  <c r="L32" i="36"/>
  <c r="L315" i="6"/>
  <c r="M7" i="7" s="1"/>
  <c r="M32" i="36"/>
  <c r="M315" i="6"/>
  <c r="N7" i="7" s="1"/>
  <c r="L84" i="6"/>
  <c r="L26" i="26"/>
  <c r="L356" i="6"/>
  <c r="M6" i="7" s="1"/>
  <c r="K26" i="26"/>
  <c r="K84" i="6"/>
  <c r="K28" i="27"/>
  <c r="K105" i="6"/>
  <c r="L17" i="7" s="1"/>
  <c r="L336" i="6"/>
  <c r="M13" i="7" s="1"/>
  <c r="L34" i="38"/>
  <c r="L210" i="6"/>
  <c r="M8" i="7" s="1"/>
  <c r="L35" i="25"/>
  <c r="L63" i="6"/>
  <c r="L49" i="18"/>
  <c r="J43" i="27"/>
  <c r="K51" i="18"/>
  <c r="K315" i="10"/>
  <c r="L17" i="11" s="1"/>
  <c r="M315" i="10"/>
  <c r="N17" i="11" s="1"/>
  <c r="L315" i="10"/>
  <c r="L61" i="39" s="1"/>
  <c r="K73" i="36"/>
  <c r="M73" i="36"/>
  <c r="K81" i="43"/>
  <c r="K356" i="10"/>
  <c r="N19" i="11"/>
  <c r="N112" i="18"/>
  <c r="L81" i="43"/>
  <c r="L356" i="10"/>
  <c r="L112" i="18"/>
  <c r="L19" i="11"/>
  <c r="M356" i="10"/>
  <c r="M81" i="43"/>
  <c r="M19" i="11"/>
  <c r="M112" i="18"/>
  <c r="K112" i="18"/>
  <c r="K19" i="11"/>
  <c r="J83" i="43"/>
  <c r="K20" i="11"/>
  <c r="K110" i="18"/>
  <c r="H11" i="18"/>
  <c r="O11" i="18" s="1"/>
  <c r="H8" i="18"/>
  <c r="O8" i="18" s="1"/>
  <c r="H14" i="18"/>
  <c r="O14" i="18" s="1"/>
  <c r="F24" i="18"/>
  <c r="H23" i="18"/>
  <c r="H35" i="18"/>
  <c r="H44" i="18"/>
  <c r="H37" i="18"/>
  <c r="H31" i="18"/>
  <c r="H30" i="18"/>
  <c r="H36" i="18"/>
  <c r="H40" i="18"/>
  <c r="H41" i="18"/>
  <c r="H38" i="18"/>
  <c r="H32" i="18"/>
  <c r="H33" i="18"/>
  <c r="H43" i="18"/>
  <c r="H29" i="18"/>
  <c r="I5" i="13"/>
  <c r="F36" i="13"/>
  <c r="C37" i="13"/>
  <c r="L18" i="13"/>
  <c r="I18" i="26"/>
  <c r="J81" i="4"/>
  <c r="I14" i="38"/>
  <c r="J203" i="4"/>
  <c r="I305" i="4"/>
  <c r="I10" i="36" s="1"/>
  <c r="H28" i="18"/>
  <c r="I11" i="25"/>
  <c r="J53" i="4"/>
  <c r="D5" i="24"/>
  <c r="I7" i="4"/>
  <c r="D19" i="24"/>
  <c r="I20" i="4"/>
  <c r="I286" i="4"/>
  <c r="I12" i="35" s="1"/>
  <c r="J100" i="4"/>
  <c r="I16" i="27"/>
  <c r="G21" i="27"/>
  <c r="N20" i="31"/>
  <c r="D9" i="36"/>
  <c r="I89" i="4"/>
  <c r="I5" i="27" s="1"/>
  <c r="I308" i="4"/>
  <c r="I13" i="36" s="1"/>
  <c r="I15" i="4"/>
  <c r="I8" i="24" s="1"/>
  <c r="I103" i="4"/>
  <c r="I19" i="27" s="1"/>
  <c r="D5" i="26"/>
  <c r="I68" i="4"/>
  <c r="I17" i="34"/>
  <c r="D9" i="26"/>
  <c r="I72" i="4"/>
  <c r="D13" i="35"/>
  <c r="I287" i="4"/>
  <c r="I83" i="4"/>
  <c r="D20" i="26"/>
  <c r="I96" i="4"/>
  <c r="I12" i="27" s="1"/>
  <c r="I283" i="4"/>
  <c r="I9" i="35" s="1"/>
  <c r="J104" i="4"/>
  <c r="J20" i="27" s="1"/>
  <c r="I76" i="4"/>
  <c r="I13" i="26" s="1"/>
  <c r="J179" i="4"/>
  <c r="M329" i="4" s="1"/>
  <c r="D10" i="25"/>
  <c r="I52" i="4"/>
  <c r="I48" i="4"/>
  <c r="D6" i="25"/>
  <c r="I14" i="32"/>
  <c r="J225" i="4"/>
  <c r="J14" i="32" s="1"/>
  <c r="D5" i="25"/>
  <c r="I47" i="4"/>
  <c r="I61" i="4"/>
  <c r="D19" i="25"/>
  <c r="N11" i="36"/>
  <c r="M40" i="4"/>
  <c r="L40" i="4"/>
  <c r="K40" i="4"/>
  <c r="L341" i="4"/>
  <c r="L5" i="43" s="1"/>
  <c r="K341" i="4"/>
  <c r="K5" i="43" s="1"/>
  <c r="M341" i="4"/>
  <c r="M5" i="43" s="1"/>
  <c r="G21" i="5"/>
  <c r="D21" i="5"/>
  <c r="N210" i="4"/>
  <c r="O5" i="5" s="1"/>
  <c r="D210" i="4"/>
  <c r="E5" i="5" s="1"/>
  <c r="N19" i="31"/>
  <c r="D15" i="28"/>
  <c r="G21" i="37"/>
  <c r="N168" i="4"/>
  <c r="O12" i="5" s="1"/>
  <c r="I312" i="4"/>
  <c r="I17" i="36" s="1"/>
  <c r="N15" i="31"/>
  <c r="J8" i="4"/>
  <c r="J6" i="24" s="1"/>
  <c r="D63" i="4"/>
  <c r="D17" i="26"/>
  <c r="I7" i="12"/>
  <c r="C9" i="12"/>
  <c r="I12" i="34"/>
  <c r="C21" i="12"/>
  <c r="J71" i="23"/>
  <c r="I101" i="4"/>
  <c r="I17" i="27" s="1"/>
  <c r="J125" i="4"/>
  <c r="I19" i="28"/>
  <c r="D294" i="4"/>
  <c r="J69" i="32"/>
  <c r="J70" i="36"/>
  <c r="I77" i="39"/>
  <c r="M83" i="36"/>
  <c r="L83" i="36"/>
  <c r="J67" i="33"/>
  <c r="L79" i="35"/>
  <c r="I81" i="34"/>
  <c r="J81" i="36"/>
  <c r="K81" i="36"/>
  <c r="L81" i="36"/>
  <c r="M81" i="36"/>
  <c r="I80" i="34"/>
  <c r="I81" i="38"/>
  <c r="I78" i="32"/>
  <c r="I77" i="33"/>
  <c r="I70" i="39"/>
  <c r="I79" i="38"/>
  <c r="I68" i="39"/>
  <c r="I77" i="29"/>
  <c r="I76" i="32"/>
  <c r="I75" i="34"/>
  <c r="I67" i="39"/>
  <c r="I75" i="32"/>
  <c r="I76" i="29"/>
  <c r="I74" i="34"/>
  <c r="K77" i="31"/>
  <c r="L77" i="31"/>
  <c r="M77" i="31"/>
  <c r="I75" i="36"/>
  <c r="I74" i="33"/>
  <c r="I77" i="38"/>
  <c r="I78" i="28"/>
  <c r="I77" i="37"/>
  <c r="D76" i="31"/>
  <c r="I76" i="38"/>
  <c r="I70" i="35"/>
  <c r="I80" i="26"/>
  <c r="G88" i="25"/>
  <c r="I76" i="28"/>
  <c r="I71" i="33"/>
  <c r="I75" i="28"/>
  <c r="I70" i="33"/>
  <c r="I74" i="37"/>
  <c r="I71" i="36"/>
  <c r="I54" i="39"/>
  <c r="I53" i="39"/>
  <c r="I60" i="36"/>
  <c r="I57" i="33"/>
  <c r="I58" i="38"/>
  <c r="I59" i="26"/>
  <c r="I55" i="29"/>
  <c r="D61" i="37"/>
  <c r="I25" i="29"/>
  <c r="N46" i="25"/>
  <c r="D315" i="4"/>
  <c r="E6" i="5" s="1"/>
  <c r="G20" i="32"/>
  <c r="D21" i="4"/>
  <c r="D82" i="38"/>
  <c r="D68" i="33"/>
  <c r="I70" i="34"/>
  <c r="D82" i="36"/>
  <c r="D73" i="38"/>
  <c r="D73" i="28"/>
  <c r="I83" i="23"/>
  <c r="I72" i="39"/>
  <c r="D72" i="24"/>
  <c r="I76" i="34"/>
  <c r="D66" i="32"/>
  <c r="I74" i="35"/>
  <c r="D77" i="26"/>
  <c r="D79" i="26"/>
  <c r="D73" i="33"/>
  <c r="D75" i="35"/>
  <c r="D79" i="24"/>
  <c r="D64" i="39"/>
  <c r="D74" i="26"/>
  <c r="D71" i="35"/>
  <c r="D72" i="32"/>
  <c r="I79" i="37"/>
  <c r="D69" i="23"/>
  <c r="D80" i="36"/>
  <c r="D72" i="38"/>
  <c r="D70" i="28"/>
  <c r="D76" i="33"/>
  <c r="D86" i="36"/>
  <c r="D80" i="33"/>
  <c r="D78" i="36"/>
  <c r="D77" i="25"/>
  <c r="D75" i="31"/>
  <c r="D67" i="24"/>
  <c r="I73" i="34"/>
  <c r="D79" i="32"/>
  <c r="D75" i="26"/>
  <c r="D80" i="35"/>
  <c r="D69" i="39"/>
  <c r="D75" i="23"/>
  <c r="D76" i="23"/>
  <c r="I74" i="31"/>
  <c r="I80" i="37"/>
  <c r="D67" i="28"/>
  <c r="I77" i="34"/>
  <c r="D68" i="31"/>
  <c r="I86" i="25"/>
  <c r="I78" i="33"/>
  <c r="I74" i="32"/>
  <c r="D75" i="33"/>
  <c r="D74" i="24"/>
  <c r="D72" i="26"/>
  <c r="D73" i="26"/>
  <c r="I78" i="31"/>
  <c r="D70" i="23"/>
  <c r="I78" i="26"/>
  <c r="G81" i="33"/>
  <c r="D73" i="31"/>
  <c r="D78" i="31"/>
  <c r="J71" i="29"/>
  <c r="I72" i="34"/>
  <c r="I80" i="31"/>
  <c r="D81" i="25"/>
  <c r="D75" i="24"/>
  <c r="I76" i="31"/>
  <c r="D70" i="26"/>
  <c r="D76" i="36"/>
  <c r="D77" i="23"/>
  <c r="D82" i="23"/>
  <c r="D68" i="35"/>
  <c r="D71" i="38"/>
  <c r="D66" i="28"/>
  <c r="D67" i="31"/>
  <c r="I74" i="38"/>
  <c r="G80" i="28"/>
  <c r="G82" i="26"/>
  <c r="O107" i="18"/>
  <c r="N83" i="24"/>
  <c r="G60" i="28"/>
  <c r="G61" i="37"/>
  <c r="G81" i="35"/>
  <c r="D21" i="11"/>
  <c r="G21" i="11"/>
  <c r="H21" i="11" s="1"/>
  <c r="D147" i="4"/>
  <c r="G23" i="25"/>
  <c r="I189" i="4"/>
  <c r="J4" i="5" s="1"/>
  <c r="D49" i="29"/>
  <c r="N189" i="4"/>
  <c r="O4" i="5" s="1"/>
  <c r="D70" i="24"/>
  <c r="D32" i="29"/>
  <c r="D57" i="26"/>
  <c r="D55" i="32"/>
  <c r="D52" i="28"/>
  <c r="D53" i="28"/>
  <c r="I37" i="32"/>
  <c r="I36" i="39"/>
  <c r="I55" i="36"/>
  <c r="I56" i="29"/>
  <c r="D16" i="25"/>
  <c r="I58" i="4"/>
  <c r="I16" i="34"/>
  <c r="D74" i="23"/>
  <c r="D14" i="36"/>
  <c r="I309" i="4"/>
  <c r="I56" i="36"/>
  <c r="J56" i="36"/>
  <c r="I59" i="33"/>
  <c r="D49" i="32"/>
  <c r="D25" i="33"/>
  <c r="I37" i="33"/>
  <c r="K49" i="39"/>
  <c r="L49" i="39"/>
  <c r="M49" i="39"/>
  <c r="J49" i="39"/>
  <c r="K53" i="37"/>
  <c r="I51" i="32"/>
  <c r="I55" i="31"/>
  <c r="D25" i="24"/>
  <c r="D28" i="24"/>
  <c r="D24" i="31"/>
  <c r="D69" i="31"/>
  <c r="D47" i="31"/>
  <c r="D46" i="31"/>
  <c r="D26" i="28"/>
  <c r="E34" i="28"/>
  <c r="G34" i="28"/>
  <c r="D7" i="24"/>
  <c r="I9" i="4"/>
  <c r="D4" i="24"/>
  <c r="I6" i="4"/>
  <c r="D13" i="24"/>
  <c r="I10" i="4"/>
  <c r="D19" i="32"/>
  <c r="I230" i="4"/>
  <c r="I216" i="4"/>
  <c r="D6" i="32"/>
  <c r="D9" i="32"/>
  <c r="I219" i="4"/>
  <c r="I55" i="37"/>
  <c r="D54" i="34"/>
  <c r="D47" i="24"/>
  <c r="D50" i="24"/>
  <c r="I57" i="24"/>
  <c r="D50" i="34"/>
  <c r="I30" i="32"/>
  <c r="D28" i="37"/>
  <c r="I113" i="4"/>
  <c r="D8" i="28"/>
  <c r="D6" i="28"/>
  <c r="I111" i="4"/>
  <c r="D9" i="28"/>
  <c r="I114" i="4"/>
  <c r="I131" i="4"/>
  <c r="D5" i="29"/>
  <c r="I39" i="33"/>
  <c r="I15" i="37"/>
  <c r="J162" i="4"/>
  <c r="I50" i="39"/>
  <c r="I50" i="32"/>
  <c r="D68" i="26"/>
  <c r="D50" i="26"/>
  <c r="D49" i="26"/>
  <c r="D55" i="26"/>
  <c r="D45" i="29"/>
  <c r="D47" i="33"/>
  <c r="D7" i="37"/>
  <c r="I154" i="4"/>
  <c r="I54" i="31"/>
  <c r="D55" i="34"/>
  <c r="I71" i="39"/>
  <c r="I55" i="33"/>
  <c r="I78" i="34"/>
  <c r="D57" i="23"/>
  <c r="D47" i="23"/>
  <c r="D61" i="23"/>
  <c r="D47" i="38"/>
  <c r="I52" i="34"/>
  <c r="I18" i="25"/>
  <c r="J60" i="4"/>
  <c r="J44" i="35"/>
  <c r="J59" i="35"/>
  <c r="D71" i="24"/>
  <c r="D53" i="32"/>
  <c r="I58" i="32"/>
  <c r="D45" i="28"/>
  <c r="J283" i="4"/>
  <c r="D40" i="36"/>
  <c r="I55" i="39"/>
  <c r="D9" i="25"/>
  <c r="I51" i="4"/>
  <c r="I49" i="4"/>
  <c r="D7" i="25"/>
  <c r="I14" i="34"/>
  <c r="D7" i="34"/>
  <c r="D46" i="34"/>
  <c r="D81" i="23"/>
  <c r="D28" i="38"/>
  <c r="D19" i="36"/>
  <c r="I314" i="4"/>
  <c r="D5" i="36"/>
  <c r="D80" i="32"/>
  <c r="D45" i="32"/>
  <c r="I34" i="34"/>
  <c r="I33" i="34"/>
  <c r="I8" i="36"/>
  <c r="J303" i="4"/>
  <c r="D51" i="34"/>
  <c r="I43" i="39"/>
  <c r="I53" i="36"/>
  <c r="D39" i="24"/>
  <c r="D31" i="24"/>
  <c r="D28" i="31"/>
  <c r="D71" i="31"/>
  <c r="D49" i="31"/>
  <c r="D50" i="31"/>
  <c r="D17" i="28"/>
  <c r="I123" i="4"/>
  <c r="D28" i="28"/>
  <c r="I33" i="28"/>
  <c r="D10" i="24"/>
  <c r="I11" i="4"/>
  <c r="D11" i="24"/>
  <c r="I12" i="4"/>
  <c r="D18" i="32"/>
  <c r="I229" i="4"/>
  <c r="D8" i="32"/>
  <c r="I218" i="4"/>
  <c r="D49" i="24"/>
  <c r="D46" i="24"/>
  <c r="D51" i="24"/>
  <c r="N55" i="24"/>
  <c r="G55" i="24"/>
  <c r="D32" i="37"/>
  <c r="D14" i="28"/>
  <c r="I119" i="4"/>
  <c r="D10" i="28"/>
  <c r="I115" i="4"/>
  <c r="D11" i="28"/>
  <c r="I116" i="4"/>
  <c r="I52" i="33"/>
  <c r="I37" i="34"/>
  <c r="D35" i="36"/>
  <c r="I51" i="33"/>
  <c r="D72" i="36"/>
  <c r="D52" i="26"/>
  <c r="D53" i="26"/>
  <c r="D44" i="29"/>
  <c r="D47" i="29"/>
  <c r="D20" i="37"/>
  <c r="I167" i="4"/>
  <c r="D9" i="37"/>
  <c r="I156" i="4"/>
  <c r="I58" i="33"/>
  <c r="I52" i="39"/>
  <c r="I50" i="33"/>
  <c r="I19" i="37"/>
  <c r="J166" i="4"/>
  <c r="I51" i="36"/>
  <c r="I58" i="36"/>
  <c r="D59" i="23"/>
  <c r="D50" i="23"/>
  <c r="D52" i="23"/>
  <c r="D49" i="38"/>
  <c r="I57" i="32"/>
  <c r="D5" i="35"/>
  <c r="I278" i="4"/>
  <c r="D38" i="32"/>
  <c r="D58" i="34"/>
  <c r="I52" i="36"/>
  <c r="D46" i="28"/>
  <c r="D51" i="28"/>
  <c r="I72" i="29"/>
  <c r="I56" i="28"/>
  <c r="I56" i="39"/>
  <c r="I45" i="39"/>
  <c r="I62" i="36"/>
  <c r="D57" i="34"/>
  <c r="D17" i="25"/>
  <c r="I59" i="4"/>
  <c r="D15" i="25"/>
  <c r="I57" i="4"/>
  <c r="I11" i="34"/>
  <c r="D47" i="34"/>
  <c r="D79" i="23"/>
  <c r="D27" i="38"/>
  <c r="D15" i="36"/>
  <c r="I310" i="4"/>
  <c r="I63" i="36"/>
  <c r="D56" i="32"/>
  <c r="D52" i="32"/>
  <c r="I58" i="31"/>
  <c r="I55" i="28"/>
  <c r="I60" i="37"/>
  <c r="I73" i="31"/>
  <c r="D30" i="24"/>
  <c r="D23" i="31"/>
  <c r="D79" i="31"/>
  <c r="D59" i="31"/>
  <c r="D51" i="31"/>
  <c r="D30" i="28"/>
  <c r="D32" i="28"/>
  <c r="D18" i="24"/>
  <c r="I13" i="4"/>
  <c r="D16" i="24"/>
  <c r="I17" i="4"/>
  <c r="D15" i="32"/>
  <c r="I226" i="4"/>
  <c r="D17" i="32"/>
  <c r="I228" i="4"/>
  <c r="D5" i="32"/>
  <c r="D231" i="4"/>
  <c r="I215" i="4"/>
  <c r="D79" i="36"/>
  <c r="I57" i="37"/>
  <c r="D58" i="24"/>
  <c r="D59" i="24"/>
  <c r="I54" i="24"/>
  <c r="G54" i="24"/>
  <c r="N54" i="24"/>
  <c r="D26" i="34"/>
  <c r="D27" i="37"/>
  <c r="J121" i="4"/>
  <c r="I15" i="28"/>
  <c r="D7" i="28"/>
  <c r="I112" i="4"/>
  <c r="D12" i="28"/>
  <c r="I117" i="4"/>
  <c r="I60" i="33"/>
  <c r="D17" i="38"/>
  <c r="I206" i="4"/>
  <c r="I56" i="33"/>
  <c r="I36" i="28"/>
  <c r="I71" i="34"/>
  <c r="D49" i="34"/>
  <c r="D8" i="23"/>
  <c r="I29" i="4"/>
  <c r="D54" i="26"/>
  <c r="D47" i="26"/>
  <c r="D55" i="38"/>
  <c r="D48" i="29"/>
  <c r="D60" i="38"/>
  <c r="D16" i="37"/>
  <c r="I163" i="4"/>
  <c r="D12" i="37"/>
  <c r="I159" i="4"/>
  <c r="I57" i="28"/>
  <c r="I51" i="39"/>
  <c r="D48" i="23"/>
  <c r="D54" i="23"/>
  <c r="D56" i="23"/>
  <c r="D48" i="38"/>
  <c r="I34" i="36"/>
  <c r="I58" i="26"/>
  <c r="D6" i="35"/>
  <c r="I279" i="4"/>
  <c r="D30" i="29"/>
  <c r="I302" i="4"/>
  <c r="I7" i="36" s="1"/>
  <c r="D56" i="34"/>
  <c r="D50" i="28"/>
  <c r="D49" i="28"/>
  <c r="I25" i="32"/>
  <c r="I29" i="34"/>
  <c r="I49" i="35"/>
  <c r="I80" i="38"/>
  <c r="D8" i="25"/>
  <c r="I50" i="4"/>
  <c r="D14" i="25"/>
  <c r="I56" i="4"/>
  <c r="I19" i="34"/>
  <c r="D26" i="38"/>
  <c r="D11" i="36"/>
  <c r="I306" i="4"/>
  <c r="I66" i="39"/>
  <c r="D59" i="32"/>
  <c r="D47" i="32"/>
  <c r="D26" i="33"/>
  <c r="I16" i="29"/>
  <c r="J143" i="4"/>
  <c r="I65" i="25"/>
  <c r="I28" i="34"/>
  <c r="I48" i="39"/>
  <c r="D56" i="38"/>
  <c r="I75" i="29"/>
  <c r="D84" i="36"/>
  <c r="D26" i="24"/>
  <c r="D25" i="31"/>
  <c r="D72" i="31"/>
  <c r="D48" i="31"/>
  <c r="M33" i="23"/>
  <c r="K33" i="23"/>
  <c r="L33" i="23"/>
  <c r="D29" i="28"/>
  <c r="D31" i="28"/>
  <c r="D15" i="24"/>
  <c r="I14" i="4"/>
  <c r="D12" i="24"/>
  <c r="I18" i="4"/>
  <c r="D14" i="24"/>
  <c r="I19" i="4"/>
  <c r="D10" i="32"/>
  <c r="I221" i="4"/>
  <c r="D11" i="32"/>
  <c r="I222" i="4"/>
  <c r="D7" i="32"/>
  <c r="I217" i="4"/>
  <c r="D53" i="33"/>
  <c r="D53" i="24"/>
  <c r="D56" i="24"/>
  <c r="I55" i="24"/>
  <c r="D29" i="37"/>
  <c r="I122" i="4"/>
  <c r="D16" i="28"/>
  <c r="D13" i="28"/>
  <c r="I118" i="4"/>
  <c r="D5" i="28"/>
  <c r="I110" i="4"/>
  <c r="D126" i="4"/>
  <c r="E15" i="5" s="1"/>
  <c r="D19" i="29"/>
  <c r="I146" i="4"/>
  <c r="I35" i="32"/>
  <c r="D33" i="36"/>
  <c r="I34" i="33"/>
  <c r="I75" i="37"/>
  <c r="I57" i="36"/>
  <c r="D10" i="23"/>
  <c r="I31" i="4"/>
  <c r="D48" i="26"/>
  <c r="D56" i="26"/>
  <c r="D51" i="26"/>
  <c r="D61" i="38"/>
  <c r="D52" i="29"/>
  <c r="D48" i="33"/>
  <c r="I36" i="33"/>
  <c r="D5" i="37"/>
  <c r="I152" i="4"/>
  <c r="D77" i="32"/>
  <c r="I39" i="32"/>
  <c r="D36" i="36"/>
  <c r="I38" i="33"/>
  <c r="I34" i="37"/>
  <c r="I64" i="25"/>
  <c r="I59" i="37"/>
  <c r="D77" i="36"/>
  <c r="D55" i="23"/>
  <c r="D58" i="23"/>
  <c r="D60" i="23"/>
  <c r="D52" i="38"/>
  <c r="D51" i="38"/>
  <c r="I39" i="37"/>
  <c r="I59" i="36"/>
  <c r="G63" i="23"/>
  <c r="O84" i="18"/>
  <c r="N62" i="24"/>
  <c r="G82" i="31"/>
  <c r="I53" i="38"/>
  <c r="G65" i="36"/>
  <c r="I61" i="36"/>
  <c r="G61" i="31"/>
  <c r="G61" i="26"/>
  <c r="D61" i="26"/>
  <c r="K58" i="28"/>
  <c r="L58" i="28"/>
  <c r="M58" i="28"/>
  <c r="K46" i="26"/>
  <c r="L46" i="26"/>
  <c r="M46" i="26"/>
  <c r="L16" i="14"/>
  <c r="I17" i="14"/>
  <c r="F18" i="14"/>
  <c r="I34" i="14"/>
  <c r="C19" i="14"/>
  <c r="F35" i="14"/>
  <c r="D46" i="29"/>
  <c r="I53" i="29"/>
  <c r="D51" i="29"/>
  <c r="D54" i="38"/>
  <c r="D59" i="38"/>
  <c r="L53" i="37"/>
  <c r="M29" i="23"/>
  <c r="K29" i="23"/>
  <c r="L29" i="23"/>
  <c r="I39" i="34"/>
  <c r="D24" i="7"/>
  <c r="G24" i="7"/>
  <c r="H24" i="7" s="1"/>
  <c r="N126" i="4"/>
  <c r="O15" i="5" s="1"/>
  <c r="O14" i="5"/>
  <c r="G20" i="34"/>
  <c r="N231" i="4"/>
  <c r="N294" i="4"/>
  <c r="O13" i="5" s="1"/>
  <c r="O39" i="18"/>
  <c r="N20" i="24"/>
  <c r="I16" i="38"/>
  <c r="J205" i="4"/>
  <c r="J13" i="34"/>
  <c r="J15" i="4"/>
  <c r="N63" i="4"/>
  <c r="D40" i="33"/>
  <c r="I36" i="34"/>
  <c r="I35" i="34"/>
  <c r="I31" i="29"/>
  <c r="I28" i="29"/>
  <c r="I35" i="29"/>
  <c r="D35" i="29"/>
  <c r="D27" i="28"/>
  <c r="D33" i="29"/>
  <c r="D25" i="28"/>
  <c r="G42" i="23"/>
  <c r="D41" i="34"/>
  <c r="D30" i="31"/>
  <c r="D36" i="31"/>
  <c r="I39" i="36"/>
  <c r="D27" i="29"/>
  <c r="G40" i="35"/>
  <c r="D29" i="29"/>
  <c r="N40" i="35"/>
  <c r="D105" i="4"/>
  <c r="D168" i="4"/>
  <c r="E12" i="5" s="1"/>
  <c r="I19" i="35"/>
  <c r="J293" i="4"/>
  <c r="J19" i="35" s="1"/>
  <c r="J311" i="4"/>
  <c r="J16" i="36" s="1"/>
  <c r="J173" i="4"/>
  <c r="J5" i="31" s="1"/>
  <c r="G20" i="35"/>
  <c r="H113" i="18"/>
  <c r="D35" i="26"/>
  <c r="D28" i="32"/>
  <c r="D27" i="34"/>
  <c r="D29" i="32"/>
  <c r="D25" i="34"/>
  <c r="I26" i="29"/>
  <c r="J26" i="29"/>
  <c r="D27" i="32"/>
  <c r="D26" i="32"/>
  <c r="J25" i="29"/>
  <c r="D36" i="32"/>
  <c r="D33" i="26"/>
  <c r="D27" i="26"/>
  <c r="D28" i="33"/>
  <c r="D31" i="26"/>
  <c r="D27" i="33"/>
  <c r="D24" i="26"/>
  <c r="I32" i="39"/>
  <c r="D26" i="27"/>
  <c r="I30" i="33"/>
  <c r="D28" i="23"/>
  <c r="D26" i="35"/>
  <c r="I26" i="39"/>
  <c r="D33" i="37"/>
  <c r="D38" i="24"/>
  <c r="D27" i="35"/>
  <c r="D39" i="23"/>
  <c r="D31" i="23"/>
  <c r="D26" i="37"/>
  <c r="D27" i="31"/>
  <c r="D32" i="24"/>
  <c r="D30" i="23"/>
  <c r="D37" i="31"/>
  <c r="D38" i="23"/>
  <c r="D31" i="37"/>
  <c r="I33" i="39"/>
  <c r="D26" i="31"/>
  <c r="D37" i="24"/>
  <c r="I35" i="33"/>
  <c r="I30" i="39"/>
  <c r="I29" i="33"/>
  <c r="D32" i="23"/>
  <c r="I36" i="26"/>
  <c r="I27" i="39"/>
  <c r="D37" i="37"/>
  <c r="D29" i="31"/>
  <c r="D27" i="24"/>
  <c r="I33" i="33"/>
  <c r="D28" i="35"/>
  <c r="O60" i="18"/>
  <c r="D37" i="23"/>
  <c r="D35" i="37"/>
  <c r="D37" i="36"/>
  <c r="D29" i="24"/>
  <c r="I34" i="39"/>
  <c r="D31" i="31"/>
  <c r="I31" i="39"/>
  <c r="D35" i="31"/>
  <c r="I40" i="37"/>
  <c r="I32" i="34"/>
  <c r="I38" i="29"/>
  <c r="D36" i="24"/>
  <c r="I39" i="35"/>
  <c r="I38" i="37"/>
  <c r="D37" i="35"/>
  <c r="I38" i="34"/>
  <c r="D41" i="36"/>
  <c r="D35" i="24"/>
  <c r="D25" i="35"/>
  <c r="I25" i="39"/>
  <c r="D34" i="35"/>
  <c r="I28" i="39"/>
  <c r="D29" i="36"/>
  <c r="D35" i="35"/>
  <c r="I28" i="36"/>
  <c r="D33" i="24"/>
  <c r="D30" i="37"/>
  <c r="I29" i="39"/>
  <c r="I36" i="31"/>
  <c r="I30" i="31"/>
  <c r="D30" i="35"/>
  <c r="D33" i="35"/>
  <c r="D35" i="23"/>
  <c r="I23" i="39"/>
  <c r="D31" i="35"/>
  <c r="I34" i="29"/>
  <c r="I35" i="39"/>
  <c r="D38" i="36"/>
  <c r="I32" i="33"/>
  <c r="J34" i="31"/>
  <c r="D15" i="26"/>
  <c r="I78" i="4"/>
  <c r="D6" i="33"/>
  <c r="I9" i="24"/>
  <c r="J16" i="4"/>
  <c r="I9" i="39"/>
  <c r="D16" i="23"/>
  <c r="I37" i="4"/>
  <c r="D8" i="29"/>
  <c r="I134" i="4"/>
  <c r="D14" i="37"/>
  <c r="I161" i="4"/>
  <c r="D15" i="33"/>
  <c r="I10" i="34"/>
  <c r="D18" i="23"/>
  <c r="I39" i="4"/>
  <c r="D15" i="23"/>
  <c r="I36" i="4"/>
  <c r="D5" i="33"/>
  <c r="D5" i="34"/>
  <c r="D14" i="23"/>
  <c r="I35" i="4"/>
  <c r="I8" i="39"/>
  <c r="J17" i="34"/>
  <c r="I9" i="36"/>
  <c r="J304" i="4"/>
  <c r="D7" i="33"/>
  <c r="J15" i="39"/>
  <c r="J18" i="34"/>
  <c r="I19" i="33"/>
  <c r="I6" i="39"/>
  <c r="I97" i="4"/>
  <c r="I13" i="27" s="1"/>
  <c r="I19" i="39"/>
  <c r="I16" i="32"/>
  <c r="J227" i="4"/>
  <c r="I18" i="33"/>
  <c r="D12" i="29"/>
  <c r="I138" i="4"/>
  <c r="D84" i="4"/>
  <c r="I92" i="4"/>
  <c r="I8" i="27" s="1"/>
  <c r="D9" i="29"/>
  <c r="I135" i="4"/>
  <c r="I201" i="4"/>
  <c r="I12" i="38" s="1"/>
  <c r="I14" i="35"/>
  <c r="J288" i="4"/>
  <c r="I8" i="35"/>
  <c r="J282" i="4"/>
  <c r="D10" i="26"/>
  <c r="I73" i="4"/>
  <c r="I90" i="4"/>
  <c r="I6" i="27" s="1"/>
  <c r="I10" i="35"/>
  <c r="J284" i="4"/>
  <c r="D13" i="29"/>
  <c r="I139" i="4"/>
  <c r="I11" i="35"/>
  <c r="J285" i="4"/>
  <c r="N21" i="23"/>
  <c r="D5" i="38"/>
  <c r="I194" i="4"/>
  <c r="D16" i="26"/>
  <c r="I79" i="4"/>
  <c r="I98" i="4"/>
  <c r="I14" i="27" s="1"/>
  <c r="D6" i="29"/>
  <c r="I132" i="4"/>
  <c r="D10" i="37"/>
  <c r="I157" i="4"/>
  <c r="I17" i="26"/>
  <c r="J80" i="4"/>
  <c r="D6" i="38"/>
  <c r="I195" i="4"/>
  <c r="D11" i="26"/>
  <c r="I74" i="4"/>
  <c r="I99" i="4"/>
  <c r="I15" i="27" s="1"/>
  <c r="D11" i="29"/>
  <c r="I137" i="4"/>
  <c r="D8" i="37"/>
  <c r="I155" i="4"/>
  <c r="D8" i="33"/>
  <c r="D7" i="38"/>
  <c r="I196" i="4"/>
  <c r="D14" i="26"/>
  <c r="I77" i="4"/>
  <c r="D15" i="38"/>
  <c r="I204" i="4"/>
  <c r="I94" i="4"/>
  <c r="I10" i="27" s="1"/>
  <c r="I17" i="29"/>
  <c r="J144" i="4"/>
  <c r="D10" i="29"/>
  <c r="I136" i="4"/>
  <c r="D11" i="37"/>
  <c r="I158" i="4"/>
  <c r="I18" i="38"/>
  <c r="J207" i="4"/>
  <c r="D16" i="33"/>
  <c r="D9" i="33"/>
  <c r="D9" i="38"/>
  <c r="I198" i="4"/>
  <c r="I10" i="33"/>
  <c r="D7" i="26"/>
  <c r="I70" i="4"/>
  <c r="D7" i="29"/>
  <c r="I133" i="4"/>
  <c r="D6" i="37"/>
  <c r="I153" i="4"/>
  <c r="O28" i="18"/>
  <c r="G20" i="33"/>
  <c r="G21" i="36"/>
  <c r="N315" i="4"/>
  <c r="O6" i="5" s="1"/>
  <c r="I12" i="36"/>
  <c r="J307" i="4"/>
  <c r="D13" i="38"/>
  <c r="I202" i="4"/>
  <c r="D37" i="39"/>
  <c r="N12" i="36"/>
  <c r="N13" i="31"/>
  <c r="J301" i="4"/>
  <c r="N17" i="36"/>
  <c r="N18" i="31"/>
  <c r="I5" i="39"/>
  <c r="N61" i="37"/>
  <c r="N40" i="33"/>
  <c r="I14" i="29"/>
  <c r="J141" i="4"/>
  <c r="J11" i="39"/>
  <c r="G40" i="28"/>
  <c r="N39" i="31"/>
  <c r="D57" i="39"/>
  <c r="I16" i="39"/>
  <c r="D21" i="31"/>
  <c r="E36" i="18"/>
  <c r="I15" i="29"/>
  <c r="J142" i="4"/>
  <c r="G82" i="37"/>
  <c r="D61" i="33"/>
  <c r="G39" i="29"/>
  <c r="G81" i="32"/>
  <c r="D19" i="38"/>
  <c r="I208" i="4"/>
  <c r="G21" i="31"/>
  <c r="D8" i="38"/>
  <c r="I197" i="4"/>
  <c r="N40" i="32"/>
  <c r="D65" i="36"/>
  <c r="D61" i="31"/>
  <c r="G62" i="34"/>
  <c r="G85" i="23"/>
  <c r="G78" i="39"/>
  <c r="D62" i="34"/>
  <c r="J308" i="4"/>
  <c r="D82" i="37"/>
  <c r="G82" i="38"/>
  <c r="D80" i="28"/>
  <c r="D82" i="26"/>
  <c r="J17" i="24"/>
  <c r="M5" i="4"/>
  <c r="L5" i="4"/>
  <c r="K5" i="4"/>
  <c r="D83" i="34"/>
  <c r="D10" i="38"/>
  <c r="I199" i="4"/>
  <c r="J18" i="36"/>
  <c r="J312" i="4"/>
  <c r="I17" i="31"/>
  <c r="J185" i="4"/>
  <c r="D6" i="34"/>
  <c r="E14" i="5"/>
  <c r="D7" i="23"/>
  <c r="I28" i="4"/>
  <c r="I9" i="34"/>
  <c r="I18" i="35"/>
  <c r="J292" i="4"/>
  <c r="J9" i="31"/>
  <c r="J17" i="35"/>
  <c r="G61" i="33"/>
  <c r="D9" i="23"/>
  <c r="I30" i="4"/>
  <c r="I13" i="39"/>
  <c r="G78" i="29"/>
  <c r="D82" i="31"/>
  <c r="N41" i="37"/>
  <c r="I19" i="31"/>
  <c r="J187" i="4"/>
  <c r="N13" i="36"/>
  <c r="N14" i="31"/>
  <c r="N105" i="4"/>
  <c r="O10" i="5" s="1"/>
  <c r="I15" i="34"/>
  <c r="D11" i="23"/>
  <c r="I32" i="4"/>
  <c r="N40" i="26"/>
  <c r="J281" i="4"/>
  <c r="D13" i="23"/>
  <c r="I34" i="4"/>
  <c r="J102" i="4"/>
  <c r="J18" i="27" s="1"/>
  <c r="G60" i="32"/>
  <c r="I18" i="29"/>
  <c r="J145" i="4"/>
  <c r="I14" i="31"/>
  <c r="J182" i="4"/>
  <c r="N88" i="25"/>
  <c r="D20" i="38"/>
  <c r="D17" i="23"/>
  <c r="I38" i="4"/>
  <c r="D78" i="29"/>
  <c r="G57" i="39"/>
  <c r="I15" i="35"/>
  <c r="J289" i="4"/>
  <c r="M177" i="4" s="1"/>
  <c r="G58" i="29"/>
  <c r="D85" i="23"/>
  <c r="N44" i="25"/>
  <c r="G83" i="34"/>
  <c r="G62" i="38"/>
  <c r="D12" i="23"/>
  <c r="I33" i="4"/>
  <c r="D60" i="28"/>
  <c r="G86" i="36"/>
  <c r="G20" i="39"/>
  <c r="G20" i="9"/>
  <c r="H20" i="9" s="1"/>
  <c r="G20" i="29"/>
  <c r="H11" i="5"/>
  <c r="N147" i="4"/>
  <c r="D20" i="39"/>
  <c r="E44" i="18"/>
  <c r="L85" i="18" l="1"/>
  <c r="K42" i="31"/>
  <c r="L9" i="9"/>
  <c r="N85" i="18"/>
  <c r="M42" i="31"/>
  <c r="N9" i="9"/>
  <c r="M85" i="18"/>
  <c r="L42" i="31"/>
  <c r="M9" i="9"/>
  <c r="L10" i="7"/>
  <c r="M10" i="7"/>
  <c r="I16" i="35"/>
  <c r="J290" i="4"/>
  <c r="J16" i="35" s="1"/>
  <c r="K69" i="4"/>
  <c r="K6" i="26" s="1"/>
  <c r="M69" i="4"/>
  <c r="M6" i="26" s="1"/>
  <c r="L69" i="4"/>
  <c r="L6" i="26" s="1"/>
  <c r="J9" i="24"/>
  <c r="E40" i="18"/>
  <c r="E11" i="18" s="1"/>
  <c r="J11" i="18" s="1"/>
  <c r="E13" i="5"/>
  <c r="D21" i="27"/>
  <c r="E10" i="5"/>
  <c r="D21" i="26"/>
  <c r="E8" i="5"/>
  <c r="I21" i="4"/>
  <c r="J7" i="5" s="1"/>
  <c r="E7" i="5"/>
  <c r="J305" i="4"/>
  <c r="M109" i="18"/>
  <c r="M52" i="18"/>
  <c r="M19" i="7"/>
  <c r="N52" i="18"/>
  <c r="N19" i="7"/>
  <c r="N50" i="18"/>
  <c r="N12" i="7"/>
  <c r="L50" i="18"/>
  <c r="L12" i="7"/>
  <c r="M50" i="18"/>
  <c r="M12" i="7"/>
  <c r="L52" i="18"/>
  <c r="L19" i="7"/>
  <c r="M45" i="38"/>
  <c r="N8" i="7"/>
  <c r="N65" i="18"/>
  <c r="N13" i="7"/>
  <c r="N54" i="18"/>
  <c r="J11" i="31"/>
  <c r="K329" i="4"/>
  <c r="K13" i="39" s="1"/>
  <c r="J10" i="43"/>
  <c r="K346" i="4"/>
  <c r="K10" i="43" s="1"/>
  <c r="L346" i="4"/>
  <c r="L10" i="43" s="1"/>
  <c r="M346" i="4"/>
  <c r="M10" i="43" s="1"/>
  <c r="J286" i="4"/>
  <c r="M124" i="4"/>
  <c r="M18" i="28" s="1"/>
  <c r="K124" i="4"/>
  <c r="K18" i="28" s="1"/>
  <c r="J18" i="28"/>
  <c r="L124" i="4"/>
  <c r="L18" i="28" s="1"/>
  <c r="O11" i="5"/>
  <c r="O34" i="18"/>
  <c r="J4" i="43"/>
  <c r="J356" i="4"/>
  <c r="D20" i="29"/>
  <c r="E34" i="18"/>
  <c r="E7" i="18" s="1"/>
  <c r="J7" i="18" s="1"/>
  <c r="G20" i="43"/>
  <c r="H42" i="18"/>
  <c r="N356" i="4"/>
  <c r="E10" i="18"/>
  <c r="J10" i="18" s="1"/>
  <c r="E16" i="18"/>
  <c r="J16" i="18" s="1"/>
  <c r="M65" i="18"/>
  <c r="K43" i="27"/>
  <c r="L51" i="18"/>
  <c r="M62" i="18"/>
  <c r="M43" i="27"/>
  <c r="N51" i="18"/>
  <c r="L65" i="18"/>
  <c r="L41" i="43"/>
  <c r="M63" i="18"/>
  <c r="K41" i="43"/>
  <c r="L63" i="18"/>
  <c r="M51" i="18"/>
  <c r="L43" i="27"/>
  <c r="K45" i="38"/>
  <c r="L54" i="18"/>
  <c r="N62" i="18"/>
  <c r="J41" i="43"/>
  <c r="K63" i="18"/>
  <c r="M41" i="43"/>
  <c r="N63" i="18"/>
  <c r="M54" i="18"/>
  <c r="L45" i="38"/>
  <c r="L62" i="18"/>
  <c r="L68" i="36"/>
  <c r="M17" i="11"/>
  <c r="K61" i="39"/>
  <c r="L109" i="18"/>
  <c r="M68" i="36"/>
  <c r="K68" i="36"/>
  <c r="N109" i="18"/>
  <c r="M61" i="39"/>
  <c r="K83" i="43"/>
  <c r="L110" i="18"/>
  <c r="L20" i="11"/>
  <c r="M83" i="43"/>
  <c r="N20" i="11"/>
  <c r="N110" i="18"/>
  <c r="L83" i="43"/>
  <c r="M20" i="11"/>
  <c r="M110" i="18"/>
  <c r="G24" i="18"/>
  <c r="H24" i="18" s="1"/>
  <c r="O23" i="18"/>
  <c r="L329" i="4"/>
  <c r="L13" i="39" s="1"/>
  <c r="I5" i="24"/>
  <c r="J7" i="4"/>
  <c r="J11" i="25"/>
  <c r="L53" i="4"/>
  <c r="L11" i="25" s="1"/>
  <c r="K53" i="4"/>
  <c r="K11" i="25" s="1"/>
  <c r="M53" i="4"/>
  <c r="M11" i="25" s="1"/>
  <c r="J14" i="38"/>
  <c r="L203" i="4"/>
  <c r="L14" i="38" s="1"/>
  <c r="M203" i="4"/>
  <c r="M14" i="38" s="1"/>
  <c r="K203" i="4"/>
  <c r="K14" i="38" s="1"/>
  <c r="J16" i="27"/>
  <c r="M100" i="4"/>
  <c r="M16" i="27" s="1"/>
  <c r="L100" i="4"/>
  <c r="L16" i="27" s="1"/>
  <c r="M344" i="4"/>
  <c r="M8" i="43" s="1"/>
  <c r="K100" i="4"/>
  <c r="K16" i="27" s="1"/>
  <c r="K344" i="4"/>
  <c r="K8" i="43" s="1"/>
  <c r="L344" i="4"/>
  <c r="L8" i="43" s="1"/>
  <c r="J89" i="4"/>
  <c r="J5" i="27" s="1"/>
  <c r="J18" i="26"/>
  <c r="M81" i="4"/>
  <c r="M18" i="26" s="1"/>
  <c r="L81" i="4"/>
  <c r="L18" i="26" s="1"/>
  <c r="K81" i="4"/>
  <c r="K18" i="26" s="1"/>
  <c r="I19" i="24"/>
  <c r="J20" i="4"/>
  <c r="N21" i="38"/>
  <c r="O33" i="18"/>
  <c r="E33" i="18"/>
  <c r="D21" i="38"/>
  <c r="N21" i="27"/>
  <c r="J76" i="4"/>
  <c r="J13" i="26" s="1"/>
  <c r="I20" i="26"/>
  <c r="J83" i="4"/>
  <c r="I6" i="25"/>
  <c r="J48" i="4"/>
  <c r="J287" i="4"/>
  <c r="J13" i="35" s="1"/>
  <c r="I13" i="35"/>
  <c r="I10" i="25"/>
  <c r="J52" i="4"/>
  <c r="I9" i="26"/>
  <c r="J72" i="4"/>
  <c r="I19" i="25"/>
  <c r="J61" i="4"/>
  <c r="I5" i="26"/>
  <c r="J68" i="4"/>
  <c r="M104" i="4" s="1"/>
  <c r="M20" i="27" s="1"/>
  <c r="I5" i="25"/>
  <c r="J47" i="4"/>
  <c r="J103" i="4"/>
  <c r="J19" i="27" s="1"/>
  <c r="J96" i="4"/>
  <c r="J12" i="27" s="1"/>
  <c r="O35" i="18"/>
  <c r="M80" i="4"/>
  <c r="M17" i="26" s="1"/>
  <c r="L80" i="4"/>
  <c r="L17" i="26" s="1"/>
  <c r="K80" i="4"/>
  <c r="M343" i="4"/>
  <c r="M7" i="43" s="1"/>
  <c r="L343" i="4"/>
  <c r="L7" i="43" s="1"/>
  <c r="K343" i="4"/>
  <c r="K7" i="43" s="1"/>
  <c r="N21" i="37"/>
  <c r="M60" i="4"/>
  <c r="L60" i="4"/>
  <c r="K60" i="4"/>
  <c r="M15" i="4"/>
  <c r="L15" i="4"/>
  <c r="K15" i="4"/>
  <c r="H45" i="18"/>
  <c r="I210" i="4"/>
  <c r="J5" i="5" s="1"/>
  <c r="D23" i="25"/>
  <c r="E31" i="18"/>
  <c r="D20" i="24"/>
  <c r="E39" i="18"/>
  <c r="D20" i="35"/>
  <c r="I294" i="4"/>
  <c r="J13" i="5" s="1"/>
  <c r="I315" i="4"/>
  <c r="J6" i="5" s="1"/>
  <c r="K125" i="4"/>
  <c r="K19" i="28" s="1"/>
  <c r="M125" i="4"/>
  <c r="M19" i="28" s="1"/>
  <c r="J19" i="28"/>
  <c r="J101" i="4"/>
  <c r="J17" i="27" s="1"/>
  <c r="M89" i="4"/>
  <c r="M5" i="27" s="1"/>
  <c r="K70" i="36"/>
  <c r="M70" i="36"/>
  <c r="M77" i="39"/>
  <c r="J77" i="39"/>
  <c r="K77" i="39"/>
  <c r="L77" i="39"/>
  <c r="L70" i="36"/>
  <c r="L66" i="33"/>
  <c r="J81" i="34"/>
  <c r="K81" i="34"/>
  <c r="L81" i="34"/>
  <c r="M81" i="34"/>
  <c r="L80" i="34"/>
  <c r="K80" i="34"/>
  <c r="M80" i="34"/>
  <c r="J80" i="34"/>
  <c r="D81" i="33"/>
  <c r="J81" i="38"/>
  <c r="M81" i="38"/>
  <c r="L81" i="38"/>
  <c r="K81" i="38"/>
  <c r="J70" i="39"/>
  <c r="L70" i="39"/>
  <c r="K70" i="39"/>
  <c r="M70" i="39"/>
  <c r="J77" i="33"/>
  <c r="K77" i="33"/>
  <c r="M77" i="33"/>
  <c r="L77" i="33"/>
  <c r="L78" i="32"/>
  <c r="K78" i="32"/>
  <c r="J78" i="32"/>
  <c r="M78" i="32"/>
  <c r="J79" i="38"/>
  <c r="M79" i="38"/>
  <c r="L79" i="38"/>
  <c r="K79" i="38"/>
  <c r="J75" i="34"/>
  <c r="L75" i="34"/>
  <c r="K75" i="34"/>
  <c r="M75" i="34"/>
  <c r="J76" i="32"/>
  <c r="K76" i="32"/>
  <c r="L76" i="32"/>
  <c r="M76" i="32"/>
  <c r="J77" i="29"/>
  <c r="L77" i="29"/>
  <c r="M77" i="29"/>
  <c r="K77" i="29"/>
  <c r="J68" i="39"/>
  <c r="M68" i="39"/>
  <c r="L68" i="39"/>
  <c r="K68" i="39"/>
  <c r="J67" i="39"/>
  <c r="K67" i="39"/>
  <c r="M67" i="39"/>
  <c r="L67" i="39"/>
  <c r="J74" i="34"/>
  <c r="K74" i="34"/>
  <c r="M74" i="34"/>
  <c r="L74" i="34"/>
  <c r="J75" i="36"/>
  <c r="L75" i="36"/>
  <c r="M75" i="36"/>
  <c r="K75" i="36"/>
  <c r="K77" i="38"/>
  <c r="L77" i="38"/>
  <c r="J77" i="38"/>
  <c r="M77" i="38"/>
  <c r="J76" i="29"/>
  <c r="M76" i="29"/>
  <c r="L76" i="29"/>
  <c r="K76" i="29"/>
  <c r="J74" i="33"/>
  <c r="M74" i="33"/>
  <c r="L74" i="33"/>
  <c r="K74" i="33"/>
  <c r="M75" i="32"/>
  <c r="K75" i="32"/>
  <c r="L75" i="32"/>
  <c r="J75" i="32"/>
  <c r="N80" i="28"/>
  <c r="K67" i="26"/>
  <c r="J78" i="28"/>
  <c r="M78" i="28"/>
  <c r="K78" i="28"/>
  <c r="L78" i="28"/>
  <c r="J76" i="38"/>
  <c r="L76" i="38"/>
  <c r="M76" i="38"/>
  <c r="K76" i="38"/>
  <c r="M77" i="37"/>
  <c r="L77" i="37"/>
  <c r="K77" i="37"/>
  <c r="J77" i="37"/>
  <c r="D78" i="39"/>
  <c r="J80" i="26"/>
  <c r="K80" i="26"/>
  <c r="M80" i="26"/>
  <c r="L80" i="26"/>
  <c r="M70" i="35"/>
  <c r="L70" i="35"/>
  <c r="K70" i="35"/>
  <c r="J70" i="35"/>
  <c r="M71" i="33"/>
  <c r="L71" i="33"/>
  <c r="K71" i="33"/>
  <c r="J71" i="33"/>
  <c r="J76" i="28"/>
  <c r="M76" i="28"/>
  <c r="K76" i="28"/>
  <c r="L76" i="28"/>
  <c r="J71" i="36"/>
  <c r="L71" i="36"/>
  <c r="K71" i="36"/>
  <c r="M71" i="36"/>
  <c r="J74" i="37"/>
  <c r="M74" i="37"/>
  <c r="L74" i="37"/>
  <c r="K74" i="37"/>
  <c r="J70" i="33"/>
  <c r="M70" i="33"/>
  <c r="L70" i="33"/>
  <c r="K70" i="33"/>
  <c r="J75" i="28"/>
  <c r="M75" i="28"/>
  <c r="K75" i="28"/>
  <c r="L75" i="28"/>
  <c r="J54" i="39"/>
  <c r="M54" i="39"/>
  <c r="L54" i="39"/>
  <c r="K54" i="39"/>
  <c r="K53" i="39"/>
  <c r="L53" i="39"/>
  <c r="M53" i="39"/>
  <c r="J53" i="39"/>
  <c r="D60" i="32"/>
  <c r="K48" i="32"/>
  <c r="L48" i="32"/>
  <c r="M48" i="32"/>
  <c r="M60" i="36"/>
  <c r="L60" i="36"/>
  <c r="K60" i="36"/>
  <c r="J60" i="36"/>
  <c r="J57" i="33"/>
  <c r="M57" i="33"/>
  <c r="L57" i="33"/>
  <c r="K57" i="33"/>
  <c r="J58" i="38"/>
  <c r="M58" i="38"/>
  <c r="L58" i="38"/>
  <c r="K58" i="38"/>
  <c r="D62" i="38"/>
  <c r="J55" i="29"/>
  <c r="M55" i="29"/>
  <c r="L55" i="29"/>
  <c r="K55" i="29"/>
  <c r="K51" i="25"/>
  <c r="L59" i="26"/>
  <c r="J59" i="26"/>
  <c r="M59" i="26"/>
  <c r="K59" i="26"/>
  <c r="N82" i="31"/>
  <c r="N34" i="28"/>
  <c r="E41" i="18"/>
  <c r="E8" i="18" s="1"/>
  <c r="D21" i="36"/>
  <c r="D20" i="32"/>
  <c r="I21" i="31"/>
  <c r="N20" i="32"/>
  <c r="E37" i="18"/>
  <c r="E22" i="18" s="1"/>
  <c r="E32" i="18"/>
  <c r="D20" i="28"/>
  <c r="I231" i="4"/>
  <c r="I20" i="32" s="1"/>
  <c r="D81" i="32"/>
  <c r="N81" i="33"/>
  <c r="K80" i="31"/>
  <c r="L80" i="31"/>
  <c r="M80" i="31"/>
  <c r="J80" i="31"/>
  <c r="M74" i="32"/>
  <c r="I72" i="26"/>
  <c r="I75" i="33"/>
  <c r="J78" i="33"/>
  <c r="I67" i="28"/>
  <c r="K78" i="31"/>
  <c r="I75" i="23"/>
  <c r="M74" i="31"/>
  <c r="I80" i="35"/>
  <c r="I79" i="32"/>
  <c r="I67" i="24"/>
  <c r="L78" i="26"/>
  <c r="D88" i="25"/>
  <c r="I76" i="33"/>
  <c r="I72" i="38"/>
  <c r="L72" i="39"/>
  <c r="I69" i="23"/>
  <c r="K86" i="25"/>
  <c r="I72" i="32"/>
  <c r="M73" i="34"/>
  <c r="I74" i="26"/>
  <c r="K83" i="23"/>
  <c r="I79" i="24"/>
  <c r="I73" i="33"/>
  <c r="I77" i="26"/>
  <c r="J77" i="26"/>
  <c r="I66" i="32"/>
  <c r="I72" i="24"/>
  <c r="J83" i="23"/>
  <c r="M83" i="23"/>
  <c r="J70" i="34"/>
  <c r="I71" i="38"/>
  <c r="I82" i="23"/>
  <c r="I81" i="25"/>
  <c r="L72" i="34"/>
  <c r="J72" i="34"/>
  <c r="J78" i="26"/>
  <c r="K78" i="26"/>
  <c r="J78" i="31"/>
  <c r="K79" i="31"/>
  <c r="L79" i="31"/>
  <c r="M79" i="31"/>
  <c r="M68" i="31"/>
  <c r="I68" i="31"/>
  <c r="J74" i="31"/>
  <c r="I77" i="25"/>
  <c r="I80" i="33"/>
  <c r="I73" i="38"/>
  <c r="I67" i="31"/>
  <c r="I76" i="36"/>
  <c r="J76" i="31"/>
  <c r="I70" i="23"/>
  <c r="I73" i="26"/>
  <c r="I74" i="24"/>
  <c r="M70" i="34"/>
  <c r="J74" i="32"/>
  <c r="L74" i="32"/>
  <c r="J86" i="25"/>
  <c r="L86" i="25"/>
  <c r="M77" i="34"/>
  <c r="M70" i="37"/>
  <c r="K77" i="34"/>
  <c r="K70" i="37"/>
  <c r="J77" i="34"/>
  <c r="L77" i="34"/>
  <c r="L70" i="37"/>
  <c r="L63" i="29"/>
  <c r="L80" i="37"/>
  <c r="K63" i="29"/>
  <c r="M80" i="37"/>
  <c r="J80" i="37"/>
  <c r="M63" i="29"/>
  <c r="K80" i="37"/>
  <c r="I76" i="23"/>
  <c r="J76" i="23"/>
  <c r="I69" i="39"/>
  <c r="I75" i="26"/>
  <c r="J73" i="34"/>
  <c r="I70" i="28"/>
  <c r="J79" i="37"/>
  <c r="I71" i="35"/>
  <c r="I64" i="39"/>
  <c r="I75" i="35"/>
  <c r="I79" i="26"/>
  <c r="L74" i="35"/>
  <c r="K69" i="29"/>
  <c r="L69" i="29"/>
  <c r="J74" i="35"/>
  <c r="K74" i="35"/>
  <c r="M69" i="29"/>
  <c r="M74" i="35"/>
  <c r="K76" i="34"/>
  <c r="L68" i="29"/>
  <c r="M76" i="34"/>
  <c r="L76" i="34"/>
  <c r="K68" i="29"/>
  <c r="J76" i="34"/>
  <c r="M68" i="29"/>
  <c r="J72" i="39"/>
  <c r="K72" i="39"/>
  <c r="I73" i="28"/>
  <c r="I68" i="33"/>
  <c r="I66" i="28"/>
  <c r="M79" i="37"/>
  <c r="I68" i="35"/>
  <c r="I77" i="23"/>
  <c r="L76" i="31"/>
  <c r="I70" i="26"/>
  <c r="I75" i="24"/>
  <c r="I75" i="31"/>
  <c r="I78" i="36"/>
  <c r="I80" i="36"/>
  <c r="I82" i="36"/>
  <c r="N81" i="35"/>
  <c r="N82" i="26"/>
  <c r="J74" i="38"/>
  <c r="M76" i="23"/>
  <c r="K44" i="35"/>
  <c r="J64" i="25"/>
  <c r="M38" i="33"/>
  <c r="J38" i="33"/>
  <c r="J39" i="32"/>
  <c r="I5" i="37"/>
  <c r="J152" i="4"/>
  <c r="I52" i="29"/>
  <c r="M48" i="39"/>
  <c r="I51" i="26"/>
  <c r="I48" i="26"/>
  <c r="J57" i="36"/>
  <c r="L57" i="36"/>
  <c r="L52" i="37"/>
  <c r="K57" i="36"/>
  <c r="M52" i="37"/>
  <c r="M57" i="36"/>
  <c r="K52" i="37"/>
  <c r="J118" i="4"/>
  <c r="I13" i="28"/>
  <c r="I29" i="37"/>
  <c r="L36" i="33"/>
  <c r="I56" i="24"/>
  <c r="I53" i="24"/>
  <c r="I84" i="36"/>
  <c r="I56" i="38"/>
  <c r="J28" i="34"/>
  <c r="J16" i="29"/>
  <c r="I47" i="32"/>
  <c r="M77" i="26"/>
  <c r="J66" i="39"/>
  <c r="L77" i="26"/>
  <c r="K77" i="26"/>
  <c r="I26" i="38"/>
  <c r="K39" i="32"/>
  <c r="J19" i="34"/>
  <c r="I8" i="25"/>
  <c r="J50" i="4"/>
  <c r="M143" i="4" s="1"/>
  <c r="M16" i="29" s="1"/>
  <c r="M36" i="28"/>
  <c r="K36" i="28"/>
  <c r="J36" i="28"/>
  <c r="L36" i="28"/>
  <c r="I17" i="38"/>
  <c r="J206" i="4"/>
  <c r="J117" i="4"/>
  <c r="L286" i="4" s="1"/>
  <c r="L12" i="35" s="1"/>
  <c r="I12" i="28"/>
  <c r="I26" i="34"/>
  <c r="J54" i="24"/>
  <c r="M52" i="31"/>
  <c r="L54" i="24"/>
  <c r="M54" i="24"/>
  <c r="K52" i="31"/>
  <c r="L52" i="31"/>
  <c r="K54" i="24"/>
  <c r="I58" i="24"/>
  <c r="I79" i="36"/>
  <c r="L50" i="39"/>
  <c r="I51" i="31"/>
  <c r="I79" i="31"/>
  <c r="J58" i="31"/>
  <c r="J72" i="29"/>
  <c r="I46" i="28"/>
  <c r="L59" i="37"/>
  <c r="I58" i="34"/>
  <c r="M58" i="36"/>
  <c r="I50" i="31"/>
  <c r="I71" i="31"/>
  <c r="M55" i="39"/>
  <c r="K47" i="35"/>
  <c r="K55" i="39"/>
  <c r="L47" i="35"/>
  <c r="L55" i="39"/>
  <c r="M47" i="35"/>
  <c r="J55" i="39"/>
  <c r="I45" i="28"/>
  <c r="I53" i="32"/>
  <c r="J52" i="34"/>
  <c r="I61" i="23"/>
  <c r="L54" i="31"/>
  <c r="K54" i="31"/>
  <c r="M54" i="31"/>
  <c r="J54" i="31"/>
  <c r="L56" i="25"/>
  <c r="K56" i="25"/>
  <c r="M56" i="25"/>
  <c r="I49" i="26"/>
  <c r="M55" i="31"/>
  <c r="I68" i="26"/>
  <c r="L75" i="29"/>
  <c r="J50" i="39"/>
  <c r="L39" i="33"/>
  <c r="K39" i="33"/>
  <c r="J39" i="33"/>
  <c r="M39" i="33"/>
  <c r="J114" i="4"/>
  <c r="I9" i="28"/>
  <c r="J30" i="32"/>
  <c r="L57" i="24"/>
  <c r="J57" i="24"/>
  <c r="M57" i="24"/>
  <c r="K57" i="24"/>
  <c r="I47" i="24"/>
  <c r="I61" i="37"/>
  <c r="M58" i="33"/>
  <c r="I47" i="31"/>
  <c r="I28" i="24"/>
  <c r="I70" i="24"/>
  <c r="I49" i="29"/>
  <c r="J8" i="24"/>
  <c r="L241" i="4"/>
  <c r="M241" i="4"/>
  <c r="K241" i="4"/>
  <c r="I51" i="38"/>
  <c r="J51" i="38"/>
  <c r="I60" i="23"/>
  <c r="M43" i="39"/>
  <c r="I55" i="23"/>
  <c r="M51" i="32"/>
  <c r="J59" i="37"/>
  <c r="J34" i="33"/>
  <c r="J35" i="32"/>
  <c r="M35" i="32"/>
  <c r="I53" i="33"/>
  <c r="I11" i="32"/>
  <c r="J222" i="4"/>
  <c r="J11" i="32" s="1"/>
  <c r="I14" i="24"/>
  <c r="J19" i="4"/>
  <c r="I15" i="24"/>
  <c r="J14" i="4"/>
  <c r="I29" i="28"/>
  <c r="L35" i="32"/>
  <c r="K37" i="33"/>
  <c r="I25" i="31"/>
  <c r="J49" i="35"/>
  <c r="L25" i="32"/>
  <c r="M25" i="32"/>
  <c r="J25" i="32"/>
  <c r="K25" i="32"/>
  <c r="I50" i="28"/>
  <c r="L55" i="33"/>
  <c r="J302" i="4"/>
  <c r="J7" i="36" s="1"/>
  <c r="I6" i="35"/>
  <c r="J279" i="4"/>
  <c r="J34" i="36"/>
  <c r="I56" i="23"/>
  <c r="I48" i="23"/>
  <c r="L58" i="26"/>
  <c r="J57" i="28"/>
  <c r="L57" i="28"/>
  <c r="K57" i="28"/>
  <c r="M57" i="28"/>
  <c r="I16" i="37"/>
  <c r="J163" i="4"/>
  <c r="I48" i="29"/>
  <c r="I47" i="26"/>
  <c r="M56" i="29"/>
  <c r="I8" i="23"/>
  <c r="J29" i="4"/>
  <c r="I83" i="34"/>
  <c r="J15" i="28"/>
  <c r="I17" i="32"/>
  <c r="J228" i="4"/>
  <c r="I16" i="24"/>
  <c r="J17" i="4"/>
  <c r="I32" i="28"/>
  <c r="I30" i="28"/>
  <c r="M34" i="33"/>
  <c r="J55" i="28"/>
  <c r="I52" i="32"/>
  <c r="M63" i="36"/>
  <c r="J63" i="36"/>
  <c r="L63" i="36"/>
  <c r="K63" i="36"/>
  <c r="I27" i="38"/>
  <c r="I47" i="34"/>
  <c r="I15" i="25"/>
  <c r="J57" i="4"/>
  <c r="L283" i="4" s="1"/>
  <c r="L9" i="35" s="1"/>
  <c r="I57" i="34"/>
  <c r="J45" i="39"/>
  <c r="J56" i="28"/>
  <c r="J278" i="4"/>
  <c r="I5" i="35"/>
  <c r="K57" i="32"/>
  <c r="L48" i="37"/>
  <c r="M57" i="32"/>
  <c r="K48" i="37"/>
  <c r="L57" i="32"/>
  <c r="M48" i="37"/>
  <c r="J57" i="32"/>
  <c r="I59" i="23"/>
  <c r="M51" i="36"/>
  <c r="J51" i="36"/>
  <c r="L51" i="36"/>
  <c r="M50" i="33"/>
  <c r="J50" i="33"/>
  <c r="K50" i="33"/>
  <c r="L50" i="33"/>
  <c r="J52" i="39"/>
  <c r="I9" i="37"/>
  <c r="J156" i="4"/>
  <c r="I44" i="29"/>
  <c r="I52" i="26"/>
  <c r="M51" i="33"/>
  <c r="L51" i="33"/>
  <c r="K51" i="33"/>
  <c r="J51" i="33"/>
  <c r="J37" i="34"/>
  <c r="J116" i="4"/>
  <c r="I11" i="28"/>
  <c r="J119" i="4"/>
  <c r="I14" i="28"/>
  <c r="I46" i="24"/>
  <c r="L64" i="25"/>
  <c r="I8" i="32"/>
  <c r="J218" i="4"/>
  <c r="L218" i="4" s="1"/>
  <c r="L8" i="32" s="1"/>
  <c r="I11" i="24"/>
  <c r="J12" i="4"/>
  <c r="J33" i="28"/>
  <c r="J123" i="4"/>
  <c r="I17" i="28"/>
  <c r="I39" i="24"/>
  <c r="M30" i="32"/>
  <c r="K60" i="23"/>
  <c r="J43" i="39"/>
  <c r="J12" i="35"/>
  <c r="J33" i="34"/>
  <c r="I5" i="36"/>
  <c r="J299" i="4"/>
  <c r="I28" i="38"/>
  <c r="M37" i="34"/>
  <c r="I46" i="34"/>
  <c r="J14" i="34"/>
  <c r="I7" i="25"/>
  <c r="J49" i="4"/>
  <c r="I63" i="4"/>
  <c r="I57" i="23"/>
  <c r="K55" i="33"/>
  <c r="M55" i="33"/>
  <c r="J55" i="33"/>
  <c r="I55" i="34"/>
  <c r="I7" i="37"/>
  <c r="J154" i="4"/>
  <c r="I45" i="29"/>
  <c r="L58" i="31"/>
  <c r="J113" i="4"/>
  <c r="I8" i="28"/>
  <c r="J55" i="37"/>
  <c r="I13" i="24"/>
  <c r="J10" i="4"/>
  <c r="M141" i="4" s="1"/>
  <c r="M14" i="29" s="1"/>
  <c r="I7" i="24"/>
  <c r="J9" i="4"/>
  <c r="K55" i="31"/>
  <c r="J55" i="31"/>
  <c r="L25" i="31"/>
  <c r="J37" i="33"/>
  <c r="I49" i="32"/>
  <c r="M52" i="39"/>
  <c r="J16" i="34"/>
  <c r="J56" i="29"/>
  <c r="J36" i="39"/>
  <c r="I53" i="28"/>
  <c r="M55" i="36"/>
  <c r="I55" i="32"/>
  <c r="I32" i="29"/>
  <c r="J189" i="4"/>
  <c r="K4" i="5" s="1"/>
  <c r="M236" i="4"/>
  <c r="K236" i="4"/>
  <c r="L236" i="4"/>
  <c r="L238" i="4"/>
  <c r="M238" i="4"/>
  <c r="M7" i="33" s="1"/>
  <c r="K238" i="4"/>
  <c r="K7" i="33" s="1"/>
  <c r="N23" i="25"/>
  <c r="J34" i="37"/>
  <c r="I36" i="36"/>
  <c r="I77" i="32"/>
  <c r="K29" i="37"/>
  <c r="J36" i="33"/>
  <c r="M36" i="33"/>
  <c r="I48" i="33"/>
  <c r="J48" i="33"/>
  <c r="I61" i="38"/>
  <c r="I56" i="26"/>
  <c r="I10" i="23"/>
  <c r="J31" i="4"/>
  <c r="M162" i="4" s="1"/>
  <c r="M15" i="37" s="1"/>
  <c r="I82" i="37"/>
  <c r="J110" i="4"/>
  <c r="I5" i="28"/>
  <c r="I126" i="4"/>
  <c r="J15" i="5" s="1"/>
  <c r="L55" i="24"/>
  <c r="K55" i="24"/>
  <c r="M55" i="24"/>
  <c r="J55" i="24"/>
  <c r="I26" i="24"/>
  <c r="J75" i="29"/>
  <c r="L48" i="39"/>
  <c r="K48" i="39"/>
  <c r="J48" i="39"/>
  <c r="J65" i="25"/>
  <c r="I26" i="33"/>
  <c r="I59" i="32"/>
  <c r="I11" i="36"/>
  <c r="J306" i="4"/>
  <c r="I14" i="25"/>
  <c r="J56" i="4"/>
  <c r="M80" i="38"/>
  <c r="L80" i="38"/>
  <c r="K80" i="38"/>
  <c r="J80" i="38"/>
  <c r="J71" i="34"/>
  <c r="K56" i="33"/>
  <c r="J56" i="33"/>
  <c r="M56" i="33"/>
  <c r="L56" i="33"/>
  <c r="J60" i="33"/>
  <c r="J112" i="4"/>
  <c r="I7" i="28"/>
  <c r="I27" i="37"/>
  <c r="L55" i="28"/>
  <c r="I59" i="24"/>
  <c r="K48" i="26"/>
  <c r="M57" i="37"/>
  <c r="L57" i="37"/>
  <c r="K57" i="37"/>
  <c r="J57" i="37"/>
  <c r="I5" i="32"/>
  <c r="J215" i="4"/>
  <c r="I59" i="31"/>
  <c r="I23" i="31"/>
  <c r="J73" i="31"/>
  <c r="I51" i="28"/>
  <c r="J52" i="36"/>
  <c r="K52" i="36"/>
  <c r="K62" i="25"/>
  <c r="M52" i="36"/>
  <c r="L52" i="36"/>
  <c r="L62" i="25"/>
  <c r="M62" i="25"/>
  <c r="I38" i="32"/>
  <c r="I52" i="23"/>
  <c r="L55" i="37"/>
  <c r="I49" i="31"/>
  <c r="I28" i="31"/>
  <c r="I45" i="32"/>
  <c r="L60" i="33"/>
  <c r="I9" i="25"/>
  <c r="J51" i="4"/>
  <c r="I40" i="36"/>
  <c r="J9" i="35"/>
  <c r="I71" i="24"/>
  <c r="M73" i="31"/>
  <c r="J18" i="25"/>
  <c r="I47" i="38"/>
  <c r="D63" i="23"/>
  <c r="I55" i="26"/>
  <c r="M53" i="36"/>
  <c r="I50" i="26"/>
  <c r="K50" i="32"/>
  <c r="J50" i="32"/>
  <c r="L50" i="32"/>
  <c r="M50" i="32"/>
  <c r="J15" i="37"/>
  <c r="J111" i="4"/>
  <c r="L166" i="4" s="1"/>
  <c r="L19" i="37" s="1"/>
  <c r="I6" i="28"/>
  <c r="I28" i="37"/>
  <c r="K37" i="32"/>
  <c r="I50" i="34"/>
  <c r="I50" i="24"/>
  <c r="I54" i="34"/>
  <c r="I6" i="32"/>
  <c r="J216" i="4"/>
  <c r="K58" i="32"/>
  <c r="I46" i="31"/>
  <c r="M78" i="34"/>
  <c r="I69" i="31"/>
  <c r="I25" i="24"/>
  <c r="J51" i="32"/>
  <c r="K51" i="32"/>
  <c r="L51" i="32"/>
  <c r="J39" i="37"/>
  <c r="I52" i="38"/>
  <c r="K51" i="39"/>
  <c r="I58" i="23"/>
  <c r="K49" i="35"/>
  <c r="I77" i="36"/>
  <c r="J75" i="37"/>
  <c r="I33" i="36"/>
  <c r="K33" i="28"/>
  <c r="I19" i="29"/>
  <c r="J146" i="4"/>
  <c r="J122" i="4"/>
  <c r="I16" i="28"/>
  <c r="E7" i="9"/>
  <c r="E84" i="18"/>
  <c r="E90" i="18" s="1"/>
  <c r="D62" i="24"/>
  <c r="I7" i="32"/>
  <c r="J217" i="4"/>
  <c r="I10" i="32"/>
  <c r="J221" i="4"/>
  <c r="I12" i="24"/>
  <c r="J18" i="4"/>
  <c r="I31" i="28"/>
  <c r="I48" i="31"/>
  <c r="K71" i="39"/>
  <c r="I72" i="31"/>
  <c r="L36" i="39"/>
  <c r="J29" i="34"/>
  <c r="L36" i="23"/>
  <c r="M36" i="23"/>
  <c r="L29" i="34"/>
  <c r="K29" i="34"/>
  <c r="K36" i="23"/>
  <c r="M29" i="34"/>
  <c r="I49" i="28"/>
  <c r="I56" i="34"/>
  <c r="I30" i="29"/>
  <c r="M34" i="34"/>
  <c r="J58" i="26"/>
  <c r="I48" i="38"/>
  <c r="K59" i="33"/>
  <c r="I54" i="23"/>
  <c r="J54" i="23"/>
  <c r="J51" i="39"/>
  <c r="I12" i="37"/>
  <c r="J159" i="4"/>
  <c r="I60" i="38"/>
  <c r="I55" i="38"/>
  <c r="I54" i="26"/>
  <c r="I49" i="34"/>
  <c r="I15" i="32"/>
  <c r="J226" i="4"/>
  <c r="I18" i="24"/>
  <c r="J13" i="4"/>
  <c r="I35" i="28"/>
  <c r="I30" i="24"/>
  <c r="K28" i="34"/>
  <c r="J60" i="37"/>
  <c r="K60" i="37"/>
  <c r="L60" i="37"/>
  <c r="M60" i="37"/>
  <c r="I56" i="32"/>
  <c r="I15" i="36"/>
  <c r="J310" i="4"/>
  <c r="J15" i="36" s="1"/>
  <c r="I79" i="23"/>
  <c r="J11" i="34"/>
  <c r="I17" i="25"/>
  <c r="J59" i="4"/>
  <c r="J62" i="36"/>
  <c r="K62" i="36"/>
  <c r="M62" i="36"/>
  <c r="L62" i="36"/>
  <c r="J56" i="39"/>
  <c r="K56" i="39"/>
  <c r="M56" i="39"/>
  <c r="L56" i="39"/>
  <c r="I78" i="29"/>
  <c r="I49" i="38"/>
  <c r="I50" i="23"/>
  <c r="M50" i="31"/>
  <c r="J58" i="36"/>
  <c r="J19" i="37"/>
  <c r="M47" i="31"/>
  <c r="J58" i="33"/>
  <c r="I20" i="37"/>
  <c r="J167" i="4"/>
  <c r="I47" i="29"/>
  <c r="I53" i="26"/>
  <c r="I72" i="36"/>
  <c r="I35" i="36"/>
  <c r="L59" i="25"/>
  <c r="M52" i="33"/>
  <c r="K59" i="25"/>
  <c r="K52" i="33"/>
  <c r="J52" i="33"/>
  <c r="L52" i="33"/>
  <c r="M59" i="25"/>
  <c r="J115" i="4"/>
  <c r="I10" i="28"/>
  <c r="I32" i="37"/>
  <c r="I51" i="24"/>
  <c r="I49" i="24"/>
  <c r="J49" i="24"/>
  <c r="I18" i="32"/>
  <c r="J229" i="4"/>
  <c r="I10" i="24"/>
  <c r="J11" i="4"/>
  <c r="I28" i="28"/>
  <c r="I31" i="24"/>
  <c r="J53" i="36"/>
  <c r="I51" i="34"/>
  <c r="J8" i="36"/>
  <c r="J34" i="34"/>
  <c r="I80" i="32"/>
  <c r="J314" i="4"/>
  <c r="I19" i="36"/>
  <c r="I81" i="23"/>
  <c r="I7" i="34"/>
  <c r="L58" i="32"/>
  <c r="J58" i="32"/>
  <c r="I47" i="23"/>
  <c r="J78" i="34"/>
  <c r="K78" i="34"/>
  <c r="L78" i="34"/>
  <c r="L72" i="31"/>
  <c r="M71" i="39"/>
  <c r="L71" i="39"/>
  <c r="J71" i="39"/>
  <c r="I47" i="33"/>
  <c r="I5" i="29"/>
  <c r="J131" i="4"/>
  <c r="I9" i="32"/>
  <c r="J219" i="4"/>
  <c r="I19" i="32"/>
  <c r="J230" i="4"/>
  <c r="J19" i="32" s="1"/>
  <c r="I4" i="24"/>
  <c r="J6" i="4"/>
  <c r="I26" i="28"/>
  <c r="D81" i="35"/>
  <c r="I24" i="31"/>
  <c r="I25" i="33"/>
  <c r="J25" i="33"/>
  <c r="J59" i="33"/>
  <c r="M59" i="33"/>
  <c r="I14" i="36"/>
  <c r="J309" i="4"/>
  <c r="I74" i="23"/>
  <c r="K75" i="37"/>
  <c r="I16" i="25"/>
  <c r="J58" i="4"/>
  <c r="L303" i="4" s="1"/>
  <c r="L8" i="36" s="1"/>
  <c r="J55" i="36"/>
  <c r="L37" i="32"/>
  <c r="J37" i="32"/>
  <c r="I52" i="28"/>
  <c r="I57" i="26"/>
  <c r="D83" i="24"/>
  <c r="E107" i="18"/>
  <c r="E113" i="18" s="1"/>
  <c r="L51" i="38"/>
  <c r="M51" i="38"/>
  <c r="K51" i="38"/>
  <c r="M59" i="36"/>
  <c r="J59" i="36"/>
  <c r="N65" i="36"/>
  <c r="N63" i="23"/>
  <c r="N61" i="26"/>
  <c r="J53" i="38"/>
  <c r="K53" i="38"/>
  <c r="L53" i="38"/>
  <c r="M53" i="38"/>
  <c r="N61" i="31"/>
  <c r="I61" i="31"/>
  <c r="I65" i="36"/>
  <c r="L61" i="36"/>
  <c r="J61" i="36"/>
  <c r="E30" i="18"/>
  <c r="D58" i="29"/>
  <c r="J53" i="29"/>
  <c r="I46" i="29"/>
  <c r="J46" i="29"/>
  <c r="I51" i="29"/>
  <c r="N60" i="28"/>
  <c r="I59" i="38"/>
  <c r="I54" i="38"/>
  <c r="D39" i="29"/>
  <c r="K39" i="34"/>
  <c r="L39" i="34"/>
  <c r="J39" i="34"/>
  <c r="M25" i="33"/>
  <c r="L25" i="33"/>
  <c r="O32" i="18"/>
  <c r="O37" i="18"/>
  <c r="N20" i="28"/>
  <c r="N20" i="34"/>
  <c r="O43" i="18"/>
  <c r="N20" i="35"/>
  <c r="O40" i="18"/>
  <c r="K237" i="4"/>
  <c r="L237" i="4"/>
  <c r="M237" i="4"/>
  <c r="M6" i="33" s="1"/>
  <c r="I42" i="4"/>
  <c r="J20" i="5" s="1"/>
  <c r="E20" i="5"/>
  <c r="M93" i="4"/>
  <c r="M9" i="27" s="1"/>
  <c r="L93" i="4"/>
  <c r="L9" i="27" s="1"/>
  <c r="K93" i="4"/>
  <c r="K9" i="27" s="1"/>
  <c r="J16" i="38"/>
  <c r="L205" i="4"/>
  <c r="L16" i="38" s="1"/>
  <c r="M205" i="4"/>
  <c r="M16" i="38" s="1"/>
  <c r="K205" i="4"/>
  <c r="K16" i="38" s="1"/>
  <c r="J36" i="18"/>
  <c r="O31" i="18"/>
  <c r="I168" i="4"/>
  <c r="J12" i="5" s="1"/>
  <c r="E35" i="18"/>
  <c r="D21" i="37"/>
  <c r="J35" i="34"/>
  <c r="J28" i="29"/>
  <c r="D39" i="31"/>
  <c r="D43" i="36"/>
  <c r="D40" i="26"/>
  <c r="D40" i="32"/>
  <c r="I25" i="28"/>
  <c r="I33" i="29"/>
  <c r="J33" i="29"/>
  <c r="I27" i="28"/>
  <c r="I34" i="28"/>
  <c r="J34" i="28"/>
  <c r="N42" i="23"/>
  <c r="I40" i="33"/>
  <c r="I43" i="36"/>
  <c r="I29" i="29"/>
  <c r="J29" i="29"/>
  <c r="I27" i="29"/>
  <c r="J27" i="29"/>
  <c r="I105" i="4"/>
  <c r="E11" i="5"/>
  <c r="E29" i="18"/>
  <c r="J201" i="4"/>
  <c r="J12" i="38" s="1"/>
  <c r="I27" i="33"/>
  <c r="J27" i="33"/>
  <c r="I29" i="32"/>
  <c r="J29" i="32"/>
  <c r="I24" i="26"/>
  <c r="I31" i="26"/>
  <c r="J31" i="26"/>
  <c r="I26" i="32"/>
  <c r="K38" i="34"/>
  <c r="I27" i="34"/>
  <c r="J27" i="34"/>
  <c r="I40" i="26"/>
  <c r="I28" i="33"/>
  <c r="J28" i="33"/>
  <c r="I27" i="32"/>
  <c r="J27" i="32"/>
  <c r="I28" i="32"/>
  <c r="J28" i="32"/>
  <c r="I27" i="26"/>
  <c r="J27" i="26"/>
  <c r="I33" i="26"/>
  <c r="J33" i="26"/>
  <c r="I35" i="26"/>
  <c r="J35" i="26"/>
  <c r="I36" i="32"/>
  <c r="K28" i="29"/>
  <c r="I35" i="23"/>
  <c r="K30" i="33"/>
  <c r="J36" i="34"/>
  <c r="J28" i="36"/>
  <c r="J32" i="34"/>
  <c r="I37" i="23"/>
  <c r="I37" i="37"/>
  <c r="J29" i="33"/>
  <c r="I26" i="35"/>
  <c r="K35" i="39"/>
  <c r="J38" i="34"/>
  <c r="I33" i="35"/>
  <c r="J36" i="31"/>
  <c r="K26" i="29"/>
  <c r="M26" i="29"/>
  <c r="L26" i="29"/>
  <c r="I37" i="35"/>
  <c r="J35" i="39"/>
  <c r="J29" i="39"/>
  <c r="D40" i="35"/>
  <c r="M40" i="37"/>
  <c r="L40" i="37"/>
  <c r="K40" i="37"/>
  <c r="J40" i="37"/>
  <c r="J27" i="39"/>
  <c r="K36" i="34"/>
  <c r="I26" i="31"/>
  <c r="I37" i="31"/>
  <c r="I27" i="35"/>
  <c r="D42" i="23"/>
  <c r="I32" i="24"/>
  <c r="I35" i="35"/>
  <c r="I25" i="35"/>
  <c r="I28" i="35"/>
  <c r="J33" i="39"/>
  <c r="I27" i="31"/>
  <c r="I28" i="23"/>
  <c r="I30" i="37"/>
  <c r="J38" i="37"/>
  <c r="J34" i="39"/>
  <c r="J36" i="26"/>
  <c r="D41" i="37"/>
  <c r="I38" i="24"/>
  <c r="I29" i="31"/>
  <c r="J34" i="29"/>
  <c r="I29" i="36"/>
  <c r="J33" i="33"/>
  <c r="J30" i="39"/>
  <c r="I31" i="37"/>
  <c r="I30" i="23"/>
  <c r="I26" i="37"/>
  <c r="J30" i="33"/>
  <c r="M33" i="33"/>
  <c r="I30" i="35"/>
  <c r="J39" i="35"/>
  <c r="I35" i="31"/>
  <c r="I29" i="24"/>
  <c r="I31" i="35"/>
  <c r="K33" i="29"/>
  <c r="J28" i="39"/>
  <c r="I35" i="24"/>
  <c r="J31" i="39"/>
  <c r="I27" i="24"/>
  <c r="J35" i="33"/>
  <c r="I31" i="23"/>
  <c r="I26" i="27"/>
  <c r="M38" i="29"/>
  <c r="J32" i="33"/>
  <c r="I36" i="24"/>
  <c r="I37" i="36"/>
  <c r="I33" i="37"/>
  <c r="J25" i="39"/>
  <c r="J23" i="39"/>
  <c r="I34" i="35"/>
  <c r="I41" i="36"/>
  <c r="D41" i="24"/>
  <c r="E60" i="18"/>
  <c r="E67" i="18" s="1"/>
  <c r="K29" i="32"/>
  <c r="J32" i="39"/>
  <c r="L29" i="32"/>
  <c r="I31" i="31"/>
  <c r="I38" i="36"/>
  <c r="J30" i="31"/>
  <c r="I33" i="24"/>
  <c r="J38" i="29"/>
  <c r="I35" i="37"/>
  <c r="I32" i="23"/>
  <c r="I37" i="24"/>
  <c r="I38" i="23"/>
  <c r="I39" i="23"/>
  <c r="J26" i="39"/>
  <c r="I8" i="29"/>
  <c r="J134" i="4"/>
  <c r="K227" i="4" s="1"/>
  <c r="K16" i="32" s="1"/>
  <c r="J10" i="33"/>
  <c r="I10" i="29"/>
  <c r="J136" i="4"/>
  <c r="J10" i="29" s="1"/>
  <c r="I8" i="33"/>
  <c r="M16" i="39"/>
  <c r="J16" i="32"/>
  <c r="I15" i="23"/>
  <c r="J36" i="4"/>
  <c r="K176" i="4"/>
  <c r="L176" i="4"/>
  <c r="K17" i="34"/>
  <c r="M17" i="34"/>
  <c r="L17" i="34"/>
  <c r="M176" i="4"/>
  <c r="I6" i="38"/>
  <c r="J195" i="4"/>
  <c r="I5" i="38"/>
  <c r="J194" i="4"/>
  <c r="I10" i="26"/>
  <c r="J73" i="4"/>
  <c r="J8" i="39"/>
  <c r="I16" i="23"/>
  <c r="J37" i="4"/>
  <c r="L282" i="4" s="1"/>
  <c r="L8" i="35" s="1"/>
  <c r="I9" i="38"/>
  <c r="J198" i="4"/>
  <c r="J17" i="29"/>
  <c r="J19" i="39"/>
  <c r="I8" i="37"/>
  <c r="J155" i="4"/>
  <c r="J17" i="26"/>
  <c r="K17" i="26"/>
  <c r="J8" i="35"/>
  <c r="I14" i="23"/>
  <c r="J35" i="4"/>
  <c r="I18" i="23"/>
  <c r="J39" i="4"/>
  <c r="J9" i="39"/>
  <c r="I9" i="33"/>
  <c r="J94" i="4"/>
  <c r="J10" i="27" s="1"/>
  <c r="J97" i="4"/>
  <c r="J90" i="4"/>
  <c r="J6" i="27" s="1"/>
  <c r="I11" i="29"/>
  <c r="J137" i="4"/>
  <c r="I10" i="37"/>
  <c r="J157" i="4"/>
  <c r="J11" i="35"/>
  <c r="J14" i="35"/>
  <c r="J10" i="36"/>
  <c r="J10" i="34"/>
  <c r="I16" i="26"/>
  <c r="J79" i="4"/>
  <c r="L8" i="39" s="1"/>
  <c r="J153" i="4"/>
  <c r="I6" i="37"/>
  <c r="I16" i="33"/>
  <c r="I15" i="38"/>
  <c r="J204" i="4"/>
  <c r="J6" i="39"/>
  <c r="I7" i="33"/>
  <c r="J7" i="33"/>
  <c r="J92" i="4"/>
  <c r="J8" i="27" s="1"/>
  <c r="I6" i="29"/>
  <c r="J132" i="4"/>
  <c r="M132" i="4" s="1"/>
  <c r="J139" i="4"/>
  <c r="I13" i="29"/>
  <c r="I5" i="34"/>
  <c r="I15" i="33"/>
  <c r="I6" i="33"/>
  <c r="I11" i="26"/>
  <c r="J74" i="4"/>
  <c r="I7" i="29"/>
  <c r="J133" i="4"/>
  <c r="M207" i="4" s="1"/>
  <c r="M18" i="38" s="1"/>
  <c r="J18" i="38"/>
  <c r="I14" i="26"/>
  <c r="J77" i="4"/>
  <c r="I12" i="29"/>
  <c r="J138" i="4"/>
  <c r="L307" i="4" s="1"/>
  <c r="L12" i="36" s="1"/>
  <c r="M215" i="4"/>
  <c r="M5" i="32" s="1"/>
  <c r="L215" i="4"/>
  <c r="L5" i="32" s="1"/>
  <c r="K215" i="4"/>
  <c r="K5" i="32" s="1"/>
  <c r="J19" i="33"/>
  <c r="I147" i="4"/>
  <c r="J99" i="4"/>
  <c r="J15" i="27" s="1"/>
  <c r="J98" i="4"/>
  <c r="J10" i="35"/>
  <c r="I9" i="29"/>
  <c r="J135" i="4"/>
  <c r="J9" i="36"/>
  <c r="D20" i="33"/>
  <c r="E38" i="18"/>
  <c r="I14" i="37"/>
  <c r="J161" i="4"/>
  <c r="I15" i="26"/>
  <c r="J78" i="4"/>
  <c r="M304" i="4" s="1"/>
  <c r="M9" i="36" s="1"/>
  <c r="I7" i="26"/>
  <c r="I84" i="4"/>
  <c r="J8" i="5" s="1"/>
  <c r="J70" i="4"/>
  <c r="K144" i="4" s="1"/>
  <c r="K17" i="29" s="1"/>
  <c r="I11" i="37"/>
  <c r="J158" i="4"/>
  <c r="M308" i="4" s="1"/>
  <c r="M13" i="36" s="1"/>
  <c r="I7" i="38"/>
  <c r="J196" i="4"/>
  <c r="M18" i="34" s="1"/>
  <c r="J18" i="33"/>
  <c r="M18" i="33"/>
  <c r="I5" i="33"/>
  <c r="M9" i="31"/>
  <c r="N58" i="29"/>
  <c r="M17" i="24"/>
  <c r="J19" i="31"/>
  <c r="N83" i="34"/>
  <c r="N57" i="39"/>
  <c r="N78" i="29"/>
  <c r="N82" i="37"/>
  <c r="I20" i="39"/>
  <c r="J44" i="18"/>
  <c r="J14" i="31"/>
  <c r="J17" i="36"/>
  <c r="L312" i="4"/>
  <c r="L17" i="36" s="1"/>
  <c r="K17" i="24"/>
  <c r="N21" i="31"/>
  <c r="O36" i="18"/>
  <c r="J5" i="39"/>
  <c r="N20" i="39"/>
  <c r="O44" i="18"/>
  <c r="I17" i="23"/>
  <c r="J38" i="4"/>
  <c r="J15" i="34"/>
  <c r="D20" i="34"/>
  <c r="E43" i="18"/>
  <c r="N85" i="23"/>
  <c r="I6" i="34"/>
  <c r="J14" i="5"/>
  <c r="I20" i="38"/>
  <c r="J209" i="4"/>
  <c r="I13" i="23"/>
  <c r="J34" i="4"/>
  <c r="J13" i="39"/>
  <c r="M13" i="39"/>
  <c r="I78" i="39"/>
  <c r="K177" i="4"/>
  <c r="N82" i="38"/>
  <c r="J15" i="29"/>
  <c r="J12" i="36"/>
  <c r="I10" i="38"/>
  <c r="J199" i="4"/>
  <c r="O30" i="18"/>
  <c r="L177" i="4"/>
  <c r="D21" i="23"/>
  <c r="E28" i="18"/>
  <c r="E23" i="18" s="1"/>
  <c r="K179" i="4"/>
  <c r="J13" i="36"/>
  <c r="I37" i="39"/>
  <c r="N20" i="29"/>
  <c r="O21" i="5"/>
  <c r="I11" i="23"/>
  <c r="J32" i="4"/>
  <c r="I9" i="23"/>
  <c r="J30" i="4"/>
  <c r="M142" i="4" s="1"/>
  <c r="M15" i="29" s="1"/>
  <c r="J9" i="34"/>
  <c r="I7" i="23"/>
  <c r="J28" i="4"/>
  <c r="J17" i="31"/>
  <c r="L179" i="4"/>
  <c r="L17" i="24"/>
  <c r="I19" i="38"/>
  <c r="J208" i="4"/>
  <c r="J14" i="29"/>
  <c r="K141" i="4"/>
  <c r="K14" i="29" s="1"/>
  <c r="N21" i="36"/>
  <c r="O41" i="18"/>
  <c r="I12" i="23"/>
  <c r="J33" i="4"/>
  <c r="J15" i="35"/>
  <c r="M289" i="4"/>
  <c r="M15" i="35" s="1"/>
  <c r="L289" i="4"/>
  <c r="L15" i="35" s="1"/>
  <c r="K289" i="4"/>
  <c r="K15" i="35" s="1"/>
  <c r="M179" i="4"/>
  <c r="N86" i="36"/>
  <c r="N60" i="32"/>
  <c r="N61" i="33"/>
  <c r="N62" i="34"/>
  <c r="N81" i="32"/>
  <c r="N39" i="29"/>
  <c r="J16" i="39"/>
  <c r="N40" i="28"/>
  <c r="N62" i="38"/>
  <c r="I13" i="38"/>
  <c r="J202" i="4"/>
  <c r="J18" i="35"/>
  <c r="J18" i="29"/>
  <c r="N78" i="39"/>
  <c r="I8" i="38"/>
  <c r="J197" i="4"/>
  <c r="I57" i="39"/>
  <c r="N20" i="33"/>
  <c r="O38" i="18"/>
  <c r="E45" i="18" l="1"/>
  <c r="M16" i="4"/>
  <c r="K16" i="4"/>
  <c r="K9" i="24" s="1"/>
  <c r="L16" i="4"/>
  <c r="I20" i="24"/>
  <c r="J39" i="18"/>
  <c r="I21" i="27"/>
  <c r="J10" i="5"/>
  <c r="K89" i="4"/>
  <c r="K5" i="27" s="1"/>
  <c r="L89" i="4"/>
  <c r="L5" i="27" s="1"/>
  <c r="L96" i="4"/>
  <c r="L12" i="27" s="1"/>
  <c r="J18" i="24"/>
  <c r="K13" i="4"/>
  <c r="K18" i="24" s="1"/>
  <c r="M13" i="4"/>
  <c r="M18" i="24" s="1"/>
  <c r="L13" i="4"/>
  <c r="L18" i="24" s="1"/>
  <c r="M300" i="4"/>
  <c r="M6" i="36" s="1"/>
  <c r="L300" i="4"/>
  <c r="L6" i="36" s="1"/>
  <c r="K300" i="4"/>
  <c r="K6" i="36" s="1"/>
  <c r="M311" i="4"/>
  <c r="M16" i="36" s="1"/>
  <c r="M286" i="4"/>
  <c r="M12" i="35" s="1"/>
  <c r="L125" i="4"/>
  <c r="L19" i="28" s="1"/>
  <c r="I20" i="29"/>
  <c r="J34" i="18"/>
  <c r="J20" i="43"/>
  <c r="K42" i="18"/>
  <c r="K20" i="18" s="1"/>
  <c r="O42" i="18"/>
  <c r="N20" i="43"/>
  <c r="E17" i="18"/>
  <c r="J17" i="18" s="1"/>
  <c r="E13" i="18"/>
  <c r="J13" i="18" s="1"/>
  <c r="E21" i="18"/>
  <c r="J21" i="18" s="1"/>
  <c r="E19" i="18"/>
  <c r="J19" i="18" s="1"/>
  <c r="E9" i="18"/>
  <c r="J9" i="18" s="1"/>
  <c r="E18" i="18"/>
  <c r="J18" i="18" s="1"/>
  <c r="E12" i="18"/>
  <c r="J12" i="18" s="1"/>
  <c r="E15" i="18"/>
  <c r="J15" i="18" s="1"/>
  <c r="E14" i="18"/>
  <c r="J14" i="18" s="1"/>
  <c r="J8" i="18"/>
  <c r="J22" i="18"/>
  <c r="K305" i="4"/>
  <c r="K10" i="36" s="1"/>
  <c r="J14" i="27"/>
  <c r="L76" i="4"/>
  <c r="L13" i="26" s="1"/>
  <c r="J12" i="34"/>
  <c r="M218" i="4"/>
  <c r="M8" i="32" s="1"/>
  <c r="K311" i="4"/>
  <c r="K16" i="36" s="1"/>
  <c r="J5" i="24"/>
  <c r="K7" i="4"/>
  <c r="L7" i="4"/>
  <c r="M7" i="4"/>
  <c r="M140" i="4"/>
  <c r="L140" i="4"/>
  <c r="K140" i="4"/>
  <c r="K285" i="4"/>
  <c r="K11" i="35" s="1"/>
  <c r="J13" i="27"/>
  <c r="L311" i="4"/>
  <c r="L16" i="36" s="1"/>
  <c r="M20" i="4"/>
  <c r="M19" i="24" s="1"/>
  <c r="L340" i="4"/>
  <c r="M340" i="4"/>
  <c r="K340" i="4"/>
  <c r="J19" i="24"/>
  <c r="K20" i="4"/>
  <c r="K19" i="24" s="1"/>
  <c r="L20" i="4"/>
  <c r="L19" i="24" s="1"/>
  <c r="J33" i="18"/>
  <c r="I21" i="38"/>
  <c r="K96" i="4"/>
  <c r="K12" i="27" s="1"/>
  <c r="K18" i="25"/>
  <c r="K103" i="4"/>
  <c r="K19" i="27" s="1"/>
  <c r="M103" i="4"/>
  <c r="M19" i="27" s="1"/>
  <c r="L103" i="4"/>
  <c r="L19" i="27" s="1"/>
  <c r="J9" i="26"/>
  <c r="K72" i="4"/>
  <c r="K9" i="26" s="1"/>
  <c r="L72" i="4"/>
  <c r="L9" i="26" s="1"/>
  <c r="M72" i="4"/>
  <c r="M9" i="26" s="1"/>
  <c r="M184" i="4"/>
  <c r="M16" i="31" s="1"/>
  <c r="K184" i="4"/>
  <c r="K16" i="31" s="1"/>
  <c r="L184" i="4"/>
  <c r="L16" i="31" s="1"/>
  <c r="J19" i="25"/>
  <c r="M61" i="4"/>
  <c r="M19" i="25" s="1"/>
  <c r="L61" i="4"/>
  <c r="L19" i="25" s="1"/>
  <c r="K61" i="4"/>
  <c r="K19" i="25" s="1"/>
  <c r="K13" i="34"/>
  <c r="M13" i="34"/>
  <c r="K104" i="4"/>
  <c r="K20" i="27" s="1"/>
  <c r="M183" i="4"/>
  <c r="M15" i="31" s="1"/>
  <c r="K183" i="4"/>
  <c r="K15" i="31" s="1"/>
  <c r="J10" i="25"/>
  <c r="M52" i="4"/>
  <c r="M10" i="25" s="1"/>
  <c r="L52" i="4"/>
  <c r="L10" i="25" s="1"/>
  <c r="K52" i="4"/>
  <c r="K10" i="25" s="1"/>
  <c r="L183" i="4"/>
  <c r="L15" i="31" s="1"/>
  <c r="K92" i="4"/>
  <c r="K8" i="27" s="1"/>
  <c r="L13" i="34"/>
  <c r="L104" i="4"/>
  <c r="L20" i="27" s="1"/>
  <c r="L92" i="4"/>
  <c r="L8" i="27" s="1"/>
  <c r="M92" i="4"/>
  <c r="M8" i="27" s="1"/>
  <c r="J5" i="25"/>
  <c r="M47" i="4"/>
  <c r="M5" i="25" s="1"/>
  <c r="L47" i="4"/>
  <c r="L5" i="25" s="1"/>
  <c r="K47" i="4"/>
  <c r="K5" i="25" s="1"/>
  <c r="J6" i="25"/>
  <c r="L48" i="4"/>
  <c r="L6" i="25" s="1"/>
  <c r="K48" i="4"/>
  <c r="K6" i="25" s="1"/>
  <c r="M48" i="4"/>
  <c r="M6" i="25" s="1"/>
  <c r="J5" i="26"/>
  <c r="L68" i="4"/>
  <c r="L5" i="26" s="1"/>
  <c r="K68" i="4"/>
  <c r="K5" i="26" s="1"/>
  <c r="M68" i="4"/>
  <c r="M5" i="26" s="1"/>
  <c r="M83" i="4"/>
  <c r="M20" i="26" s="1"/>
  <c r="L83" i="4"/>
  <c r="L20" i="26" s="1"/>
  <c r="K83" i="4"/>
  <c r="K20" i="26" s="1"/>
  <c r="J20" i="26"/>
  <c r="K325" i="4"/>
  <c r="L325" i="4"/>
  <c r="L9" i="39" s="1"/>
  <c r="M325" i="4"/>
  <c r="M9" i="39" s="1"/>
  <c r="M96" i="4"/>
  <c r="M12" i="27" s="1"/>
  <c r="I21" i="36"/>
  <c r="M90" i="4"/>
  <c r="M6" i="27" s="1"/>
  <c r="K90" i="4"/>
  <c r="K6" i="27" s="1"/>
  <c r="L90" i="4"/>
  <c r="L6" i="27" s="1"/>
  <c r="M19" i="4"/>
  <c r="M14" i="24" s="1"/>
  <c r="K19" i="4"/>
  <c r="K14" i="24" s="1"/>
  <c r="L19" i="4"/>
  <c r="L14" i="24" s="1"/>
  <c r="J12" i="24"/>
  <c r="M18" i="4"/>
  <c r="M12" i="24" s="1"/>
  <c r="L18" i="4"/>
  <c r="L12" i="24" s="1"/>
  <c r="K18" i="4"/>
  <c r="K12" i="24" s="1"/>
  <c r="J16" i="24"/>
  <c r="M17" i="4"/>
  <c r="M16" i="24" s="1"/>
  <c r="L17" i="4"/>
  <c r="L16" i="24" s="1"/>
  <c r="K17" i="4"/>
  <c r="K16" i="24" s="1"/>
  <c r="J15" i="24"/>
  <c r="M14" i="4"/>
  <c r="M15" i="24" s="1"/>
  <c r="L14" i="4"/>
  <c r="L15" i="24" s="1"/>
  <c r="K14" i="4"/>
  <c r="K15" i="24" s="1"/>
  <c r="J10" i="24"/>
  <c r="L11" i="4"/>
  <c r="L10" i="24" s="1"/>
  <c r="K11" i="4"/>
  <c r="K10" i="24" s="1"/>
  <c r="M11" i="4"/>
  <c r="M10" i="24" s="1"/>
  <c r="J13" i="24"/>
  <c r="M10" i="4"/>
  <c r="M13" i="24" s="1"/>
  <c r="L10" i="4"/>
  <c r="L13" i="24" s="1"/>
  <c r="K10" i="4"/>
  <c r="K13" i="24" s="1"/>
  <c r="J7" i="24"/>
  <c r="M9" i="4"/>
  <c r="M7" i="24" s="1"/>
  <c r="L9" i="4"/>
  <c r="L7" i="24" s="1"/>
  <c r="K9" i="4"/>
  <c r="K7" i="24" s="1"/>
  <c r="E21" i="5"/>
  <c r="J210" i="4"/>
  <c r="K5" i="5" s="1"/>
  <c r="I20" i="35"/>
  <c r="J40" i="18"/>
  <c r="J41" i="18"/>
  <c r="M187" i="4"/>
  <c r="M19" i="31" s="1"/>
  <c r="M76" i="4"/>
  <c r="M13" i="26" s="1"/>
  <c r="K76" i="4"/>
  <c r="K13" i="26" s="1"/>
  <c r="K12" i="4"/>
  <c r="K11" i="24" s="1"/>
  <c r="M12" i="4"/>
  <c r="M11" i="24" s="1"/>
  <c r="L12" i="4"/>
  <c r="L11" i="24" s="1"/>
  <c r="M8" i="4"/>
  <c r="M6" i="24" s="1"/>
  <c r="K101" i="4"/>
  <c r="K17" i="27" s="1"/>
  <c r="K8" i="4"/>
  <c r="K6" i="24" s="1"/>
  <c r="L8" i="4"/>
  <c r="L6" i="24" s="1"/>
  <c r="L101" i="4"/>
  <c r="L17" i="27" s="1"/>
  <c r="M101" i="4"/>
  <c r="M17" i="27" s="1"/>
  <c r="K12" i="34"/>
  <c r="M12" i="34"/>
  <c r="L12" i="34"/>
  <c r="J294" i="4"/>
  <c r="K13" i="5" s="1"/>
  <c r="K187" i="4"/>
  <c r="K19" i="31" s="1"/>
  <c r="M72" i="39"/>
  <c r="L78" i="31"/>
  <c r="M78" i="31"/>
  <c r="K67" i="27"/>
  <c r="K66" i="39"/>
  <c r="L66" i="39"/>
  <c r="K74" i="32"/>
  <c r="M75" i="29"/>
  <c r="K75" i="29"/>
  <c r="K73" i="34"/>
  <c r="L73" i="34"/>
  <c r="K72" i="34"/>
  <c r="M72" i="34"/>
  <c r="K74" i="31"/>
  <c r="L74" i="31"/>
  <c r="M86" i="25"/>
  <c r="M78" i="26"/>
  <c r="E21" i="11"/>
  <c r="J21" i="11" s="1"/>
  <c r="K61" i="36"/>
  <c r="M61" i="36"/>
  <c r="L51" i="39"/>
  <c r="M51" i="39"/>
  <c r="K59" i="36"/>
  <c r="L59" i="33"/>
  <c r="L59" i="36"/>
  <c r="M58" i="32"/>
  <c r="L58" i="33"/>
  <c r="K58" i="33"/>
  <c r="K58" i="36"/>
  <c r="L58" i="36"/>
  <c r="K50" i="39"/>
  <c r="M50" i="39"/>
  <c r="M59" i="37"/>
  <c r="K59" i="37"/>
  <c r="K55" i="36"/>
  <c r="L55" i="36"/>
  <c r="K53" i="36"/>
  <c r="L53" i="36"/>
  <c r="L56" i="29"/>
  <c r="L55" i="31"/>
  <c r="K56" i="29"/>
  <c r="K43" i="39"/>
  <c r="L43" i="39"/>
  <c r="K51" i="36"/>
  <c r="M58" i="26"/>
  <c r="K58" i="26"/>
  <c r="M53" i="29"/>
  <c r="L53" i="29"/>
  <c r="K53" i="29"/>
  <c r="L33" i="39"/>
  <c r="L31" i="39"/>
  <c r="M31" i="39"/>
  <c r="L37" i="34"/>
  <c r="L37" i="33"/>
  <c r="M37" i="33"/>
  <c r="M37" i="32"/>
  <c r="K36" i="33"/>
  <c r="K34" i="34"/>
  <c r="L34" i="34"/>
  <c r="K35" i="32"/>
  <c r="J315" i="4"/>
  <c r="K6" i="5" s="1"/>
  <c r="K207" i="4"/>
  <c r="K18" i="38" s="1"/>
  <c r="L227" i="4"/>
  <c r="L16" i="32" s="1"/>
  <c r="K286" i="4"/>
  <c r="K12" i="35" s="1"/>
  <c r="K166" i="4"/>
  <c r="K19" i="37" s="1"/>
  <c r="M166" i="4"/>
  <c r="M19" i="37" s="1"/>
  <c r="M283" i="4"/>
  <c r="M9" i="35" s="1"/>
  <c r="K283" i="4"/>
  <c r="K9" i="35" s="1"/>
  <c r="L162" i="4"/>
  <c r="L15" i="37" s="1"/>
  <c r="K162" i="4"/>
  <c r="K15" i="37" s="1"/>
  <c r="L201" i="4"/>
  <c r="L12" i="38" s="1"/>
  <c r="K201" i="4"/>
  <c r="K12" i="38" s="1"/>
  <c r="M201" i="4"/>
  <c r="M12" i="38" s="1"/>
  <c r="L281" i="4"/>
  <c r="M281" i="4"/>
  <c r="L141" i="4"/>
  <c r="L14" i="29" s="1"/>
  <c r="J37" i="18"/>
  <c r="J231" i="4"/>
  <c r="K37" i="18" s="1"/>
  <c r="K22" i="18" s="1"/>
  <c r="K281" i="4"/>
  <c r="K301" i="4"/>
  <c r="L301" i="4"/>
  <c r="M301" i="4"/>
  <c r="L74" i="38"/>
  <c r="L76" i="23"/>
  <c r="J66" i="28"/>
  <c r="K76" i="31"/>
  <c r="K67" i="31"/>
  <c r="J67" i="31"/>
  <c r="L67" i="31"/>
  <c r="M67" i="31"/>
  <c r="L70" i="34"/>
  <c r="M79" i="24"/>
  <c r="L79" i="24"/>
  <c r="J79" i="24"/>
  <c r="K79" i="24"/>
  <c r="J79" i="32"/>
  <c r="L79" i="32"/>
  <c r="M79" i="32"/>
  <c r="K79" i="32"/>
  <c r="J75" i="23"/>
  <c r="M75" i="23"/>
  <c r="L75" i="23"/>
  <c r="K75" i="23"/>
  <c r="M78" i="33"/>
  <c r="J72" i="26"/>
  <c r="L72" i="26"/>
  <c r="M72" i="26"/>
  <c r="K72" i="26"/>
  <c r="K76" i="23"/>
  <c r="M74" i="38"/>
  <c r="J80" i="36"/>
  <c r="K80" i="36"/>
  <c r="M80" i="36"/>
  <c r="L80" i="36"/>
  <c r="J73" i="28"/>
  <c r="K73" i="28"/>
  <c r="L73" i="28"/>
  <c r="J79" i="26"/>
  <c r="M79" i="26"/>
  <c r="K79" i="26"/>
  <c r="L79" i="26"/>
  <c r="J64" i="39"/>
  <c r="K64" i="39"/>
  <c r="M64" i="39"/>
  <c r="L64" i="39"/>
  <c r="L79" i="37"/>
  <c r="M70" i="28"/>
  <c r="L70" i="28"/>
  <c r="J70" i="28"/>
  <c r="K70" i="28"/>
  <c r="J69" i="39"/>
  <c r="M71" i="29"/>
  <c r="M69" i="39"/>
  <c r="L69" i="39"/>
  <c r="K69" i="39"/>
  <c r="K71" i="29"/>
  <c r="L71" i="29"/>
  <c r="M73" i="28"/>
  <c r="K76" i="36"/>
  <c r="J76" i="36"/>
  <c r="M76" i="36"/>
  <c r="L76" i="36"/>
  <c r="J73" i="38"/>
  <c r="K73" i="38"/>
  <c r="L73" i="38"/>
  <c r="M73" i="38"/>
  <c r="I88" i="25"/>
  <c r="J68" i="31"/>
  <c r="L68" i="31"/>
  <c r="K68" i="31"/>
  <c r="J81" i="25"/>
  <c r="K81" i="25"/>
  <c r="L81" i="25"/>
  <c r="M81" i="25"/>
  <c r="J71" i="38"/>
  <c r="M71" i="38"/>
  <c r="L71" i="38"/>
  <c r="K71" i="38"/>
  <c r="L83" i="23"/>
  <c r="J66" i="32"/>
  <c r="K66" i="32"/>
  <c r="M66" i="32"/>
  <c r="L66" i="32"/>
  <c r="J73" i="33"/>
  <c r="K73" i="33"/>
  <c r="L73" i="33"/>
  <c r="M73" i="33"/>
  <c r="K69" i="23"/>
  <c r="M69" i="23"/>
  <c r="J69" i="23"/>
  <c r="L69" i="23"/>
  <c r="L76" i="33"/>
  <c r="M67" i="29"/>
  <c r="M76" i="33"/>
  <c r="K67" i="29"/>
  <c r="L67" i="29"/>
  <c r="K76" i="33"/>
  <c r="J76" i="33"/>
  <c r="K78" i="33"/>
  <c r="K75" i="33"/>
  <c r="M75" i="33"/>
  <c r="L75" i="33"/>
  <c r="J75" i="33"/>
  <c r="K74" i="38"/>
  <c r="M75" i="31"/>
  <c r="K75" i="31"/>
  <c r="L75" i="31"/>
  <c r="J75" i="31"/>
  <c r="J70" i="26"/>
  <c r="K70" i="26"/>
  <c r="L70" i="26"/>
  <c r="M70" i="26"/>
  <c r="K68" i="35"/>
  <c r="L68" i="35"/>
  <c r="J68" i="35"/>
  <c r="M68" i="35"/>
  <c r="I81" i="33"/>
  <c r="K79" i="37"/>
  <c r="J73" i="26"/>
  <c r="L73" i="26"/>
  <c r="M73" i="26"/>
  <c r="K73" i="26"/>
  <c r="J77" i="25"/>
  <c r="J74" i="26"/>
  <c r="M74" i="26"/>
  <c r="K74" i="26"/>
  <c r="L74" i="26"/>
  <c r="K67" i="24"/>
  <c r="M67" i="24"/>
  <c r="L67" i="24"/>
  <c r="J67" i="24"/>
  <c r="J80" i="35"/>
  <c r="K80" i="35"/>
  <c r="L80" i="35"/>
  <c r="M80" i="35"/>
  <c r="J67" i="28"/>
  <c r="M67" i="28"/>
  <c r="K67" i="28"/>
  <c r="L67" i="28"/>
  <c r="L78" i="33"/>
  <c r="M82" i="36"/>
  <c r="J82" i="36"/>
  <c r="K82" i="36"/>
  <c r="L82" i="36"/>
  <c r="K72" i="37"/>
  <c r="M72" i="37"/>
  <c r="K78" i="36"/>
  <c r="L78" i="36"/>
  <c r="L72" i="37"/>
  <c r="J78" i="36"/>
  <c r="M78" i="36"/>
  <c r="M75" i="24"/>
  <c r="L75" i="24"/>
  <c r="J75" i="24"/>
  <c r="K75" i="24"/>
  <c r="L77" i="23"/>
  <c r="M77" i="23"/>
  <c r="J77" i="23"/>
  <c r="K77" i="23"/>
  <c r="I80" i="28"/>
  <c r="J68" i="33"/>
  <c r="M75" i="35"/>
  <c r="L71" i="37"/>
  <c r="L75" i="35"/>
  <c r="K71" i="37"/>
  <c r="J75" i="35"/>
  <c r="M71" i="37"/>
  <c r="K75" i="35"/>
  <c r="J71" i="35"/>
  <c r="M71" i="35"/>
  <c r="K71" i="35"/>
  <c r="L71" i="35"/>
  <c r="J75" i="26"/>
  <c r="M75" i="26"/>
  <c r="K75" i="26"/>
  <c r="L75" i="26"/>
  <c r="J74" i="24"/>
  <c r="K74" i="24"/>
  <c r="M74" i="24"/>
  <c r="L74" i="24"/>
  <c r="M70" i="23"/>
  <c r="K70" i="23"/>
  <c r="J70" i="23"/>
  <c r="L70" i="23"/>
  <c r="M76" i="31"/>
  <c r="J80" i="33"/>
  <c r="M80" i="33"/>
  <c r="K80" i="33"/>
  <c r="L80" i="33"/>
  <c r="J82" i="23"/>
  <c r="M82" i="23"/>
  <c r="K82" i="23"/>
  <c r="L82" i="23"/>
  <c r="K70" i="34"/>
  <c r="J72" i="24"/>
  <c r="M72" i="24"/>
  <c r="K72" i="24"/>
  <c r="L72" i="24"/>
  <c r="J72" i="32"/>
  <c r="K72" i="32"/>
  <c r="M72" i="32"/>
  <c r="L72" i="32"/>
  <c r="J72" i="38"/>
  <c r="L72" i="38"/>
  <c r="M72" i="38"/>
  <c r="K72" i="38"/>
  <c r="J113" i="18"/>
  <c r="E20" i="9"/>
  <c r="J20" i="9" s="1"/>
  <c r="I81" i="35"/>
  <c r="M66" i="39"/>
  <c r="K71" i="34"/>
  <c r="M247" i="4"/>
  <c r="M15" i="33" s="1"/>
  <c r="K247" i="4"/>
  <c r="K15" i="33" s="1"/>
  <c r="L247" i="4"/>
  <c r="L15" i="33" s="1"/>
  <c r="M32" i="23"/>
  <c r="M282" i="4"/>
  <c r="M8" i="35" s="1"/>
  <c r="L33" i="29"/>
  <c r="M34" i="35"/>
  <c r="K34" i="35"/>
  <c r="J31" i="29"/>
  <c r="M39" i="34"/>
  <c r="M178" i="4"/>
  <c r="M10" i="31" s="1"/>
  <c r="K178" i="4"/>
  <c r="K10" i="31" s="1"/>
  <c r="L178" i="4"/>
  <c r="L10" i="31" s="1"/>
  <c r="J14" i="36"/>
  <c r="M309" i="4"/>
  <c r="M14" i="36" s="1"/>
  <c r="L309" i="4"/>
  <c r="L14" i="36" s="1"/>
  <c r="K309" i="4"/>
  <c r="K14" i="36" s="1"/>
  <c r="M47" i="33"/>
  <c r="L47" i="33"/>
  <c r="K47" i="33"/>
  <c r="J47" i="33"/>
  <c r="L59" i="35"/>
  <c r="K59" i="35"/>
  <c r="M59" i="35"/>
  <c r="J47" i="23"/>
  <c r="K47" i="23"/>
  <c r="L47" i="23"/>
  <c r="M47" i="23"/>
  <c r="M81" i="23"/>
  <c r="L81" i="23"/>
  <c r="J81" i="23"/>
  <c r="K81" i="23"/>
  <c r="M80" i="32"/>
  <c r="L80" i="32"/>
  <c r="J80" i="32"/>
  <c r="K80" i="32"/>
  <c r="K34" i="37"/>
  <c r="L31" i="24"/>
  <c r="J31" i="24"/>
  <c r="K31" i="24"/>
  <c r="M31" i="24"/>
  <c r="L32" i="37"/>
  <c r="K32" i="37"/>
  <c r="M32" i="37"/>
  <c r="J32" i="37"/>
  <c r="M53" i="26"/>
  <c r="K53" i="26"/>
  <c r="L53" i="26"/>
  <c r="J53" i="26"/>
  <c r="J20" i="37"/>
  <c r="M167" i="4"/>
  <c r="M20" i="37" s="1"/>
  <c r="L167" i="4"/>
  <c r="L20" i="37" s="1"/>
  <c r="K167" i="4"/>
  <c r="K20" i="37" s="1"/>
  <c r="J50" i="23"/>
  <c r="L50" i="23"/>
  <c r="K50" i="23"/>
  <c r="M50" i="23"/>
  <c r="I82" i="38"/>
  <c r="J31" i="28"/>
  <c r="K31" i="28"/>
  <c r="L31" i="28"/>
  <c r="M31" i="28"/>
  <c r="L221" i="4"/>
  <c r="L10" i="32" s="1"/>
  <c r="K221" i="4"/>
  <c r="K10" i="32" s="1"/>
  <c r="J10" i="32"/>
  <c r="M221" i="4"/>
  <c r="M10" i="32" s="1"/>
  <c r="M122" i="4"/>
  <c r="M16" i="28" s="1"/>
  <c r="L122" i="4"/>
  <c r="L16" i="28" s="1"/>
  <c r="K122" i="4"/>
  <c r="K16" i="28" s="1"/>
  <c r="J16" i="28"/>
  <c r="M75" i="37"/>
  <c r="K77" i="36"/>
  <c r="M70" i="29"/>
  <c r="J77" i="36"/>
  <c r="L77" i="36"/>
  <c r="L70" i="29"/>
  <c r="M77" i="36"/>
  <c r="K70" i="29"/>
  <c r="K52" i="38"/>
  <c r="M52" i="38"/>
  <c r="L52" i="38"/>
  <c r="J52" i="38"/>
  <c r="L40" i="23"/>
  <c r="K40" i="23"/>
  <c r="M40" i="23"/>
  <c r="M25" i="24"/>
  <c r="L25" i="24"/>
  <c r="K25" i="24"/>
  <c r="J25" i="24"/>
  <c r="K69" i="31"/>
  <c r="J69" i="31"/>
  <c r="M18" i="25"/>
  <c r="L71" i="24"/>
  <c r="K71" i="24"/>
  <c r="J71" i="24"/>
  <c r="M71" i="24"/>
  <c r="J9" i="25"/>
  <c r="K51" i="4"/>
  <c r="K9" i="25" s="1"/>
  <c r="L51" i="4"/>
  <c r="L9" i="25" s="1"/>
  <c r="M51" i="4"/>
  <c r="M9" i="25" s="1"/>
  <c r="L9" i="24"/>
  <c r="M9" i="24"/>
  <c r="M49" i="31"/>
  <c r="J49" i="31"/>
  <c r="K49" i="31"/>
  <c r="L49" i="31"/>
  <c r="K56" i="35"/>
  <c r="M56" i="35"/>
  <c r="L56" i="35"/>
  <c r="J51" i="28"/>
  <c r="M51" i="28"/>
  <c r="K51" i="28"/>
  <c r="L51" i="28"/>
  <c r="L73" i="31"/>
  <c r="K60" i="33"/>
  <c r="I81" i="32"/>
  <c r="K36" i="39"/>
  <c r="J8" i="28"/>
  <c r="L113" i="4"/>
  <c r="L8" i="28" s="1"/>
  <c r="K113" i="4"/>
  <c r="K8" i="28" s="1"/>
  <c r="M113" i="4"/>
  <c r="M8" i="28" s="1"/>
  <c r="K14" i="34"/>
  <c r="L14" i="34"/>
  <c r="M14" i="34"/>
  <c r="K33" i="34"/>
  <c r="M33" i="28"/>
  <c r="J11" i="28"/>
  <c r="L116" i="4"/>
  <c r="L11" i="28" s="1"/>
  <c r="K116" i="4"/>
  <c r="K11" i="28" s="1"/>
  <c r="M116" i="4"/>
  <c r="M11" i="28" s="1"/>
  <c r="K44" i="29"/>
  <c r="M44" i="29"/>
  <c r="J44" i="29"/>
  <c r="L44" i="29"/>
  <c r="L52" i="39"/>
  <c r="L59" i="23"/>
  <c r="M59" i="23"/>
  <c r="K59" i="23"/>
  <c r="J59" i="23"/>
  <c r="M121" i="4"/>
  <c r="M15" i="28" s="1"/>
  <c r="I61" i="26"/>
  <c r="M53" i="25"/>
  <c r="M56" i="23"/>
  <c r="K56" i="23"/>
  <c r="L56" i="23"/>
  <c r="J56" i="23"/>
  <c r="J70" i="24"/>
  <c r="K30" i="32"/>
  <c r="J68" i="26"/>
  <c r="J45" i="28"/>
  <c r="L50" i="31"/>
  <c r="K50" i="31"/>
  <c r="J50" i="31"/>
  <c r="L72" i="29"/>
  <c r="M58" i="24"/>
  <c r="L58" i="24"/>
  <c r="J58" i="24"/>
  <c r="K58" i="24"/>
  <c r="K117" i="4"/>
  <c r="K12" i="28" s="1"/>
  <c r="J12" i="28"/>
  <c r="L117" i="4"/>
  <c r="L12" i="28" s="1"/>
  <c r="M117" i="4"/>
  <c r="M12" i="28" s="1"/>
  <c r="M28" i="34"/>
  <c r="J56" i="38"/>
  <c r="M56" i="38"/>
  <c r="K56" i="38"/>
  <c r="L56" i="38"/>
  <c r="J7" i="9"/>
  <c r="I62" i="24"/>
  <c r="J84" i="18"/>
  <c r="J13" i="28"/>
  <c r="K118" i="4"/>
  <c r="K13" i="28" s="1"/>
  <c r="M118" i="4"/>
  <c r="M13" i="28" s="1"/>
  <c r="L118" i="4"/>
  <c r="L13" i="28" s="1"/>
  <c r="J48" i="26"/>
  <c r="L48" i="26"/>
  <c r="M48" i="26"/>
  <c r="L52" i="29"/>
  <c r="M52" i="29"/>
  <c r="K52" i="29"/>
  <c r="J52" i="29"/>
  <c r="K64" i="25"/>
  <c r="L322" i="4"/>
  <c r="L6" i="39" s="1"/>
  <c r="K322" i="4"/>
  <c r="K6" i="39" s="1"/>
  <c r="M322" i="4"/>
  <c r="M6" i="39" s="1"/>
  <c r="L308" i="4"/>
  <c r="L13" i="36" s="1"/>
  <c r="L187" i="4"/>
  <c r="L19" i="31" s="1"/>
  <c r="M242" i="4"/>
  <c r="M10" i="33" s="1"/>
  <c r="K242" i="4"/>
  <c r="K10" i="33" s="1"/>
  <c r="L242" i="4"/>
  <c r="L10" i="33" s="1"/>
  <c r="K282" i="4"/>
  <c r="K8" i="35" s="1"/>
  <c r="M33" i="29"/>
  <c r="M35" i="35"/>
  <c r="L35" i="35"/>
  <c r="J35" i="29"/>
  <c r="K30" i="23"/>
  <c r="M30" i="23"/>
  <c r="K25" i="33"/>
  <c r="L52" i="28"/>
  <c r="K52" i="28"/>
  <c r="K53" i="35"/>
  <c r="J52" i="28"/>
  <c r="M53" i="35"/>
  <c r="M52" i="28"/>
  <c r="L53" i="35"/>
  <c r="I85" i="23"/>
  <c r="M24" i="31"/>
  <c r="L24" i="31"/>
  <c r="J24" i="31"/>
  <c r="M26" i="28"/>
  <c r="J26" i="28"/>
  <c r="L26" i="28"/>
  <c r="K26" i="28"/>
  <c r="K131" i="4"/>
  <c r="K5" i="29" s="1"/>
  <c r="L131" i="4"/>
  <c r="L5" i="29" s="1"/>
  <c r="J5" i="29"/>
  <c r="M131" i="4"/>
  <c r="M5" i="29" s="1"/>
  <c r="K303" i="4"/>
  <c r="K8" i="36" s="1"/>
  <c r="I86" i="36"/>
  <c r="J17" i="25"/>
  <c r="K59" i="4"/>
  <c r="K17" i="25" s="1"/>
  <c r="L323" i="4"/>
  <c r="K323" i="4"/>
  <c r="M323" i="4"/>
  <c r="L59" i="4"/>
  <c r="L17" i="25" s="1"/>
  <c r="M59" i="4"/>
  <c r="M17" i="25" s="1"/>
  <c r="J79" i="23"/>
  <c r="M79" i="23"/>
  <c r="K79" i="23"/>
  <c r="L79" i="23"/>
  <c r="M56" i="32"/>
  <c r="K56" i="32"/>
  <c r="J56" i="32"/>
  <c r="L56" i="32"/>
  <c r="M35" i="28"/>
  <c r="K35" i="28"/>
  <c r="J35" i="28"/>
  <c r="L35" i="28"/>
  <c r="J15" i="32"/>
  <c r="L226" i="4"/>
  <c r="L15" i="32" s="1"/>
  <c r="M226" i="4"/>
  <c r="M15" i="32" s="1"/>
  <c r="K226" i="4"/>
  <c r="K15" i="32" s="1"/>
  <c r="L51" i="35"/>
  <c r="L54" i="26"/>
  <c r="J54" i="26"/>
  <c r="K51" i="35"/>
  <c r="M54" i="26"/>
  <c r="M51" i="35"/>
  <c r="K54" i="26"/>
  <c r="L60" i="38"/>
  <c r="K60" i="38"/>
  <c r="M60" i="38"/>
  <c r="K47" i="37"/>
  <c r="J60" i="38"/>
  <c r="L47" i="37"/>
  <c r="M47" i="37"/>
  <c r="M30" i="29"/>
  <c r="J30" i="29"/>
  <c r="L30" i="29"/>
  <c r="K30" i="29"/>
  <c r="J49" i="28"/>
  <c r="K49" i="28"/>
  <c r="L49" i="28"/>
  <c r="M72" i="31"/>
  <c r="J72" i="31"/>
  <c r="J19" i="29"/>
  <c r="K146" i="4"/>
  <c r="K19" i="29" s="1"/>
  <c r="L146" i="4"/>
  <c r="L19" i="29" s="1"/>
  <c r="M146" i="4"/>
  <c r="M19" i="29" s="1"/>
  <c r="J82" i="37"/>
  <c r="M39" i="37"/>
  <c r="L54" i="34"/>
  <c r="J54" i="34"/>
  <c r="M54" i="34"/>
  <c r="K54" i="34"/>
  <c r="J50" i="34"/>
  <c r="M50" i="34"/>
  <c r="L50" i="34"/>
  <c r="K50" i="34"/>
  <c r="K55" i="26"/>
  <c r="M55" i="26"/>
  <c r="L55" i="26"/>
  <c r="J55" i="26"/>
  <c r="J52" i="23"/>
  <c r="M52" i="23"/>
  <c r="L52" i="23"/>
  <c r="K52" i="23"/>
  <c r="K73" i="31"/>
  <c r="M59" i="31"/>
  <c r="L59" i="31"/>
  <c r="K59" i="31"/>
  <c r="J59" i="31"/>
  <c r="K67" i="37"/>
  <c r="M67" i="37"/>
  <c r="K306" i="4"/>
  <c r="K11" i="36" s="1"/>
  <c r="M306" i="4"/>
  <c r="M11" i="36" s="1"/>
  <c r="J11" i="36"/>
  <c r="L306" i="4"/>
  <c r="L11" i="36" s="1"/>
  <c r="M38" i="35"/>
  <c r="L38" i="35"/>
  <c r="K38" i="35"/>
  <c r="L26" i="33"/>
  <c r="K26" i="33"/>
  <c r="J26" i="33"/>
  <c r="M26" i="33"/>
  <c r="K65" i="25"/>
  <c r="I20" i="28"/>
  <c r="J32" i="18"/>
  <c r="M56" i="26"/>
  <c r="K56" i="26"/>
  <c r="L56" i="26"/>
  <c r="J56" i="26"/>
  <c r="M66" i="29"/>
  <c r="J77" i="32"/>
  <c r="L66" i="29"/>
  <c r="K66" i="29"/>
  <c r="M34" i="37"/>
  <c r="M32" i="29"/>
  <c r="J32" i="29"/>
  <c r="K32" i="29"/>
  <c r="L32" i="29"/>
  <c r="L53" i="28"/>
  <c r="J53" i="28"/>
  <c r="M53" i="28"/>
  <c r="K53" i="28"/>
  <c r="L36" i="35"/>
  <c r="M36" i="35"/>
  <c r="K36" i="35"/>
  <c r="M55" i="37"/>
  <c r="K45" i="29"/>
  <c r="J45" i="29"/>
  <c r="M45" i="29"/>
  <c r="L45" i="29"/>
  <c r="M55" i="34"/>
  <c r="L55" i="34"/>
  <c r="J55" i="34"/>
  <c r="K55" i="34"/>
  <c r="I23" i="25"/>
  <c r="J31" i="18"/>
  <c r="K28" i="38"/>
  <c r="M28" i="38"/>
  <c r="J28" i="38"/>
  <c r="L28" i="38"/>
  <c r="L33" i="34"/>
  <c r="J8" i="32"/>
  <c r="K218" i="4"/>
  <c r="K8" i="32" s="1"/>
  <c r="K37" i="34"/>
  <c r="L52" i="26"/>
  <c r="J52" i="26"/>
  <c r="K52" i="26"/>
  <c r="M52" i="26"/>
  <c r="K23" i="31"/>
  <c r="M56" i="28"/>
  <c r="L45" i="39"/>
  <c r="K57" i="4"/>
  <c r="K15" i="25" s="1"/>
  <c r="M57" i="4"/>
  <c r="M15" i="25" s="1"/>
  <c r="J15" i="25"/>
  <c r="L57" i="4"/>
  <c r="L15" i="25" s="1"/>
  <c r="M27" i="38"/>
  <c r="L27" i="38"/>
  <c r="K27" i="38"/>
  <c r="J27" i="38"/>
  <c r="L44" i="35"/>
  <c r="J52" i="32"/>
  <c r="L52" i="32"/>
  <c r="M58" i="25"/>
  <c r="M52" i="32"/>
  <c r="K52" i="32"/>
  <c r="L58" i="25"/>
  <c r="K58" i="25"/>
  <c r="J32" i="28"/>
  <c r="L32" i="35"/>
  <c r="K32" i="35"/>
  <c r="M32" i="35"/>
  <c r="M32" i="28"/>
  <c r="K32" i="28"/>
  <c r="L32" i="28"/>
  <c r="J17" i="32"/>
  <c r="M228" i="4"/>
  <c r="M17" i="32" s="1"/>
  <c r="L228" i="4"/>
  <c r="L17" i="32" s="1"/>
  <c r="K228" i="4"/>
  <c r="K17" i="32" s="1"/>
  <c r="L121" i="4"/>
  <c r="L15" i="28" s="1"/>
  <c r="J47" i="26"/>
  <c r="K163" i="4"/>
  <c r="K16" i="37" s="1"/>
  <c r="L163" i="4"/>
  <c r="L16" i="37" s="1"/>
  <c r="J16" i="37"/>
  <c r="M163" i="4"/>
  <c r="M16" i="37" s="1"/>
  <c r="L53" i="25"/>
  <c r="K34" i="36"/>
  <c r="K25" i="31"/>
  <c r="J25" i="31"/>
  <c r="M25" i="31"/>
  <c r="K29" i="28"/>
  <c r="L29" i="28"/>
  <c r="M29" i="28"/>
  <c r="J29" i="28"/>
  <c r="J14" i="24"/>
  <c r="M321" i="4"/>
  <c r="M5" i="39" s="1"/>
  <c r="K321" i="4"/>
  <c r="K5" i="39" s="1"/>
  <c r="L321" i="4"/>
  <c r="L5" i="39" s="1"/>
  <c r="K53" i="33"/>
  <c r="J53" i="33"/>
  <c r="M53" i="33"/>
  <c r="L53" i="33"/>
  <c r="L34" i="33"/>
  <c r="J60" i="23"/>
  <c r="L60" i="23"/>
  <c r="M60" i="23"/>
  <c r="L49" i="29"/>
  <c r="M49" i="29"/>
  <c r="J49" i="29"/>
  <c r="K49" i="29"/>
  <c r="L30" i="32"/>
  <c r="M52" i="34"/>
  <c r="M53" i="32"/>
  <c r="L53" i="32"/>
  <c r="K53" i="32"/>
  <c r="J53" i="32"/>
  <c r="K58" i="34"/>
  <c r="L58" i="34"/>
  <c r="M58" i="34"/>
  <c r="J58" i="34"/>
  <c r="K72" i="29"/>
  <c r="M72" i="29"/>
  <c r="K58" i="31"/>
  <c r="K51" i="31"/>
  <c r="J51" i="31"/>
  <c r="M51" i="31"/>
  <c r="L51" i="31"/>
  <c r="J26" i="34"/>
  <c r="K26" i="34"/>
  <c r="L26" i="34"/>
  <c r="M26" i="34"/>
  <c r="J17" i="38"/>
  <c r="L206" i="4"/>
  <c r="L17" i="38" s="1"/>
  <c r="K206" i="4"/>
  <c r="K17" i="38" s="1"/>
  <c r="M206" i="4"/>
  <c r="M17" i="38" s="1"/>
  <c r="J8" i="25"/>
  <c r="M50" i="4"/>
  <c r="M8" i="25" s="1"/>
  <c r="K50" i="4"/>
  <c r="K8" i="25" s="1"/>
  <c r="L50" i="4"/>
  <c r="L8" i="25" s="1"/>
  <c r="M8" i="24"/>
  <c r="L8" i="24"/>
  <c r="K8" i="24"/>
  <c r="J26" i="38"/>
  <c r="M26" i="38"/>
  <c r="K26" i="38"/>
  <c r="L26" i="38"/>
  <c r="J53" i="24"/>
  <c r="M53" i="24"/>
  <c r="L53" i="24"/>
  <c r="K53" i="24"/>
  <c r="J29" i="37"/>
  <c r="L29" i="37"/>
  <c r="M29" i="37"/>
  <c r="K38" i="33"/>
  <c r="K330" i="4"/>
  <c r="K14" i="39" s="1"/>
  <c r="L330" i="4"/>
  <c r="L14" i="39" s="1"/>
  <c r="M330" i="4"/>
  <c r="M14" i="39" s="1"/>
  <c r="K327" i="4"/>
  <c r="K11" i="39" s="1"/>
  <c r="L327" i="4"/>
  <c r="L11" i="39" s="1"/>
  <c r="M327" i="4"/>
  <c r="M11" i="39" s="1"/>
  <c r="M248" i="4"/>
  <c r="L248" i="4"/>
  <c r="L16" i="33" s="1"/>
  <c r="K248" i="4"/>
  <c r="K16" i="33" s="1"/>
  <c r="L250" i="4"/>
  <c r="L18" i="33" s="1"/>
  <c r="K250" i="4"/>
  <c r="K18" i="33" s="1"/>
  <c r="M39" i="35"/>
  <c r="K39" i="35"/>
  <c r="J74" i="23"/>
  <c r="J7" i="34"/>
  <c r="K333" i="4"/>
  <c r="K17" i="39" s="1"/>
  <c r="L333" i="4"/>
  <c r="L17" i="39" s="1"/>
  <c r="M333" i="4"/>
  <c r="M17" i="39" s="1"/>
  <c r="K7" i="34"/>
  <c r="L7" i="34"/>
  <c r="M7" i="34"/>
  <c r="M51" i="34"/>
  <c r="L60" i="25"/>
  <c r="J51" i="34"/>
  <c r="L51" i="34"/>
  <c r="K60" i="25"/>
  <c r="K51" i="34"/>
  <c r="M60" i="25"/>
  <c r="K28" i="28"/>
  <c r="J28" i="28"/>
  <c r="M28" i="28"/>
  <c r="L28" i="28"/>
  <c r="M174" i="4"/>
  <c r="M6" i="31" s="1"/>
  <c r="J18" i="32"/>
  <c r="L174" i="4"/>
  <c r="L6" i="31" s="1"/>
  <c r="K229" i="4"/>
  <c r="K18" i="32" s="1"/>
  <c r="M229" i="4"/>
  <c r="M18" i="32" s="1"/>
  <c r="K174" i="4"/>
  <c r="K6" i="31" s="1"/>
  <c r="L229" i="4"/>
  <c r="L18" i="32" s="1"/>
  <c r="J51" i="24"/>
  <c r="M51" i="24"/>
  <c r="L51" i="24"/>
  <c r="K51" i="24"/>
  <c r="J72" i="36"/>
  <c r="L47" i="29"/>
  <c r="M47" i="29"/>
  <c r="J47" i="29"/>
  <c r="K47" i="29"/>
  <c r="J49" i="38"/>
  <c r="M49" i="38"/>
  <c r="L49" i="38"/>
  <c r="K49" i="38"/>
  <c r="K217" i="4"/>
  <c r="K7" i="32" s="1"/>
  <c r="L217" i="4"/>
  <c r="L7" i="32" s="1"/>
  <c r="K291" i="4"/>
  <c r="K17" i="35" s="1"/>
  <c r="J7" i="32"/>
  <c r="M217" i="4"/>
  <c r="M7" i="32" s="1"/>
  <c r="M291" i="4"/>
  <c r="M17" i="35" s="1"/>
  <c r="L291" i="4"/>
  <c r="L17" i="35" s="1"/>
  <c r="K58" i="23"/>
  <c r="L58" i="23"/>
  <c r="M58" i="23"/>
  <c r="J58" i="23"/>
  <c r="K39" i="37"/>
  <c r="M46" i="31"/>
  <c r="K46" i="31"/>
  <c r="L46" i="31"/>
  <c r="J46" i="31"/>
  <c r="J6" i="28"/>
  <c r="K111" i="4"/>
  <c r="K6" i="28" s="1"/>
  <c r="L111" i="4"/>
  <c r="L6" i="28" s="1"/>
  <c r="M111" i="4"/>
  <c r="M6" i="28" s="1"/>
  <c r="L40" i="36"/>
  <c r="J40" i="36"/>
  <c r="M40" i="36"/>
  <c r="K40" i="36"/>
  <c r="I60" i="32"/>
  <c r="J28" i="31"/>
  <c r="K28" i="31"/>
  <c r="L28" i="31"/>
  <c r="M28" i="31"/>
  <c r="L251" i="4"/>
  <c r="L19" i="33" s="1"/>
  <c r="M251" i="4"/>
  <c r="M19" i="33" s="1"/>
  <c r="K251" i="4"/>
  <c r="K19" i="33" s="1"/>
  <c r="J5" i="32"/>
  <c r="J59" i="24"/>
  <c r="K59" i="24"/>
  <c r="M59" i="24"/>
  <c r="L59" i="24"/>
  <c r="J7" i="28"/>
  <c r="L112" i="4"/>
  <c r="L7" i="28" s="1"/>
  <c r="K112" i="4"/>
  <c r="K7" i="28" s="1"/>
  <c r="M112" i="4"/>
  <c r="M7" i="28" s="1"/>
  <c r="M186" i="4"/>
  <c r="M18" i="31" s="1"/>
  <c r="K186" i="4"/>
  <c r="K18" i="31" s="1"/>
  <c r="L186" i="4"/>
  <c r="L18" i="31" s="1"/>
  <c r="M65" i="25"/>
  <c r="L34" i="37"/>
  <c r="M36" i="39"/>
  <c r="J61" i="37"/>
  <c r="L49" i="4"/>
  <c r="J63" i="4"/>
  <c r="K49" i="4"/>
  <c r="J7" i="25"/>
  <c r="M49" i="4"/>
  <c r="I62" i="34"/>
  <c r="M123" i="4"/>
  <c r="M17" i="28" s="1"/>
  <c r="L123" i="4"/>
  <c r="L17" i="28" s="1"/>
  <c r="K123" i="4"/>
  <c r="K17" i="28" s="1"/>
  <c r="J17" i="28"/>
  <c r="L326" i="4"/>
  <c r="L10" i="39" s="1"/>
  <c r="M326" i="4"/>
  <c r="M10" i="39" s="1"/>
  <c r="K119" i="4"/>
  <c r="K14" i="28" s="1"/>
  <c r="K326" i="4"/>
  <c r="K10" i="39" s="1"/>
  <c r="J14" i="28"/>
  <c r="M119" i="4"/>
  <c r="M14" i="28" s="1"/>
  <c r="L119" i="4"/>
  <c r="L14" i="28" s="1"/>
  <c r="K156" i="4"/>
  <c r="K9" i="37" s="1"/>
  <c r="J9" i="37"/>
  <c r="M156" i="4"/>
  <c r="M9" i="37" s="1"/>
  <c r="L156" i="4"/>
  <c r="L9" i="37" s="1"/>
  <c r="M314" i="4"/>
  <c r="M19" i="36" s="1"/>
  <c r="M278" i="4"/>
  <c r="M5" i="35" s="1"/>
  <c r="L278" i="4"/>
  <c r="L5" i="35" s="1"/>
  <c r="J5" i="35"/>
  <c r="K278" i="4"/>
  <c r="K5" i="35" s="1"/>
  <c r="K56" i="28"/>
  <c r="M45" i="39"/>
  <c r="M55" i="28"/>
  <c r="K121" i="4"/>
  <c r="K15" i="28" s="1"/>
  <c r="M29" i="4"/>
  <c r="M8" i="23" s="1"/>
  <c r="J8" i="23"/>
  <c r="K29" i="4"/>
  <c r="K8" i="23" s="1"/>
  <c r="L29" i="4"/>
  <c r="L8" i="23" s="1"/>
  <c r="K48" i="23"/>
  <c r="M48" i="23"/>
  <c r="J48" i="23"/>
  <c r="L48" i="23"/>
  <c r="L34" i="36"/>
  <c r="L334" i="4"/>
  <c r="L18" i="39" s="1"/>
  <c r="K334" i="4"/>
  <c r="K18" i="39" s="1"/>
  <c r="M334" i="4"/>
  <c r="M18" i="39" s="1"/>
  <c r="L279" i="4"/>
  <c r="L6" i="35" s="1"/>
  <c r="K279" i="4"/>
  <c r="K6" i="35" s="1"/>
  <c r="M279" i="4"/>
  <c r="M6" i="35" s="1"/>
  <c r="J6" i="35"/>
  <c r="L50" i="28"/>
  <c r="J50" i="28"/>
  <c r="K50" i="28"/>
  <c r="M50" i="28"/>
  <c r="L49" i="35"/>
  <c r="M28" i="24"/>
  <c r="K28" i="24"/>
  <c r="L28" i="24"/>
  <c r="J28" i="24"/>
  <c r="J9" i="28"/>
  <c r="L114" i="4"/>
  <c r="L9" i="28" s="1"/>
  <c r="M114" i="4"/>
  <c r="M9" i="28" s="1"/>
  <c r="K114" i="4"/>
  <c r="K9" i="28" s="1"/>
  <c r="K49" i="26"/>
  <c r="J49" i="26"/>
  <c r="M49" i="26"/>
  <c r="L49" i="26"/>
  <c r="L52" i="34"/>
  <c r="K71" i="31"/>
  <c r="L71" i="31"/>
  <c r="M71" i="31"/>
  <c r="J71" i="31"/>
  <c r="K79" i="36"/>
  <c r="M79" i="36"/>
  <c r="J79" i="36"/>
  <c r="L79" i="36"/>
  <c r="L58" i="35"/>
  <c r="J47" i="32"/>
  <c r="M47" i="32"/>
  <c r="K58" i="35"/>
  <c r="L47" i="32"/>
  <c r="M58" i="35"/>
  <c r="K47" i="32"/>
  <c r="K143" i="4"/>
  <c r="K16" i="29" s="1"/>
  <c r="L84" i="36"/>
  <c r="K84" i="36"/>
  <c r="J84" i="36"/>
  <c r="M84" i="36"/>
  <c r="M51" i="26"/>
  <c r="L51" i="26"/>
  <c r="K51" i="26"/>
  <c r="J51" i="26"/>
  <c r="M188" i="4"/>
  <c r="M20" i="31" s="1"/>
  <c r="L188" i="4"/>
  <c r="L20" i="31" s="1"/>
  <c r="K188" i="4"/>
  <c r="K20" i="31" s="1"/>
  <c r="M152" i="4"/>
  <c r="M5" i="37" s="1"/>
  <c r="K152" i="4"/>
  <c r="K5" i="37" s="1"/>
  <c r="J5" i="37"/>
  <c r="L152" i="4"/>
  <c r="L5" i="37" s="1"/>
  <c r="L39" i="32"/>
  <c r="L38" i="33"/>
  <c r="M27" i="35"/>
  <c r="K27" i="35"/>
  <c r="M57" i="26"/>
  <c r="J57" i="26"/>
  <c r="L57" i="26"/>
  <c r="K57" i="26"/>
  <c r="L58" i="4"/>
  <c r="L16" i="25" s="1"/>
  <c r="J16" i="25"/>
  <c r="M58" i="4"/>
  <c r="M16" i="25" s="1"/>
  <c r="K58" i="4"/>
  <c r="K16" i="25" s="1"/>
  <c r="J4" i="24"/>
  <c r="M6" i="4"/>
  <c r="M4" i="24" s="1"/>
  <c r="L6" i="4"/>
  <c r="L4" i="24" s="1"/>
  <c r="K6" i="4"/>
  <c r="K4" i="24" s="1"/>
  <c r="J21" i="4"/>
  <c r="K7" i="5" s="1"/>
  <c r="L331" i="4"/>
  <c r="L15" i="39" s="1"/>
  <c r="K331" i="4"/>
  <c r="K15" i="39" s="1"/>
  <c r="M331" i="4"/>
  <c r="M15" i="39" s="1"/>
  <c r="J9" i="32"/>
  <c r="M219" i="4"/>
  <c r="M9" i="32" s="1"/>
  <c r="L219" i="4"/>
  <c r="L9" i="32" s="1"/>
  <c r="K219" i="4"/>
  <c r="K9" i="32" s="1"/>
  <c r="I61" i="33"/>
  <c r="I63" i="23"/>
  <c r="J19" i="36"/>
  <c r="L314" i="4"/>
  <c r="L19" i="36" s="1"/>
  <c r="K314" i="4"/>
  <c r="K19" i="36" s="1"/>
  <c r="M303" i="4"/>
  <c r="M8" i="36" s="1"/>
  <c r="K115" i="4"/>
  <c r="K10" i="28" s="1"/>
  <c r="J10" i="28"/>
  <c r="M115" i="4"/>
  <c r="M10" i="28" s="1"/>
  <c r="L115" i="4"/>
  <c r="L10" i="28" s="1"/>
  <c r="L246" i="4"/>
  <c r="L14" i="33" s="1"/>
  <c r="M246" i="4"/>
  <c r="M14" i="33" s="1"/>
  <c r="K246" i="4"/>
  <c r="K14" i="33" s="1"/>
  <c r="M35" i="36"/>
  <c r="L35" i="36"/>
  <c r="K35" i="36"/>
  <c r="J35" i="36"/>
  <c r="M11" i="34"/>
  <c r="K11" i="34"/>
  <c r="L11" i="34"/>
  <c r="L30" i="24"/>
  <c r="J30" i="24"/>
  <c r="K30" i="24"/>
  <c r="M30" i="24"/>
  <c r="M49" i="34"/>
  <c r="L49" i="34"/>
  <c r="J49" i="34"/>
  <c r="K49" i="34"/>
  <c r="L55" i="38"/>
  <c r="M57" i="25"/>
  <c r="J55" i="38"/>
  <c r="K55" i="38"/>
  <c r="L57" i="25"/>
  <c r="M55" i="38"/>
  <c r="K57" i="25"/>
  <c r="J12" i="37"/>
  <c r="M328" i="4"/>
  <c r="M12" i="39" s="1"/>
  <c r="K328" i="4"/>
  <c r="K12" i="39" s="1"/>
  <c r="K159" i="4"/>
  <c r="K12" i="37" s="1"/>
  <c r="L328" i="4"/>
  <c r="L12" i="39" s="1"/>
  <c r="L159" i="4"/>
  <c r="L12" i="37" s="1"/>
  <c r="M159" i="4"/>
  <c r="M12" i="37" s="1"/>
  <c r="J48" i="38"/>
  <c r="K48" i="38"/>
  <c r="L48" i="38"/>
  <c r="M48" i="38"/>
  <c r="J56" i="34"/>
  <c r="M56" i="34"/>
  <c r="M50" i="37"/>
  <c r="L56" i="34"/>
  <c r="L50" i="37"/>
  <c r="K56" i="34"/>
  <c r="K50" i="37"/>
  <c r="L48" i="31"/>
  <c r="M48" i="31"/>
  <c r="K48" i="31"/>
  <c r="J48" i="31"/>
  <c r="L33" i="36"/>
  <c r="J33" i="36"/>
  <c r="K33" i="36"/>
  <c r="M33" i="36"/>
  <c r="L75" i="37"/>
  <c r="L39" i="37"/>
  <c r="J6" i="32"/>
  <c r="M216" i="4"/>
  <c r="M6" i="32" s="1"/>
  <c r="L216" i="4"/>
  <c r="L6" i="32" s="1"/>
  <c r="K216" i="4"/>
  <c r="K6" i="32" s="1"/>
  <c r="K48" i="35"/>
  <c r="K50" i="24"/>
  <c r="M48" i="35"/>
  <c r="M50" i="24"/>
  <c r="L50" i="24"/>
  <c r="L48" i="35"/>
  <c r="J50" i="24"/>
  <c r="J28" i="37"/>
  <c r="K28" i="37"/>
  <c r="L28" i="37"/>
  <c r="M28" i="37"/>
  <c r="J50" i="26"/>
  <c r="K50" i="26"/>
  <c r="L50" i="26"/>
  <c r="M50" i="26"/>
  <c r="L47" i="38"/>
  <c r="M47" i="38"/>
  <c r="K47" i="38"/>
  <c r="J47" i="38"/>
  <c r="L18" i="25"/>
  <c r="J45" i="32"/>
  <c r="K24" i="31"/>
  <c r="K38" i="32"/>
  <c r="M38" i="32"/>
  <c r="J38" i="32"/>
  <c r="L38" i="32"/>
  <c r="L23" i="31"/>
  <c r="M23" i="31"/>
  <c r="J23" i="31"/>
  <c r="J27" i="37"/>
  <c r="L27" i="37"/>
  <c r="M27" i="37"/>
  <c r="K27" i="37"/>
  <c r="M60" i="33"/>
  <c r="J83" i="34"/>
  <c r="L67" i="37"/>
  <c r="K56" i="4"/>
  <c r="K14" i="25" s="1"/>
  <c r="L56" i="4"/>
  <c r="L14" i="25" s="1"/>
  <c r="J14" i="25"/>
  <c r="M56" i="4"/>
  <c r="M14" i="25" s="1"/>
  <c r="J59" i="32"/>
  <c r="M59" i="32"/>
  <c r="L59" i="32"/>
  <c r="K59" i="32"/>
  <c r="L65" i="25"/>
  <c r="J26" i="24"/>
  <c r="K26" i="24"/>
  <c r="M26" i="24"/>
  <c r="L26" i="24"/>
  <c r="J5" i="28"/>
  <c r="L110" i="4"/>
  <c r="M110" i="4"/>
  <c r="K110" i="4"/>
  <c r="J126" i="4"/>
  <c r="K15" i="5" s="1"/>
  <c r="K31" i="4"/>
  <c r="K10" i="23" s="1"/>
  <c r="J10" i="23"/>
  <c r="M31" i="4"/>
  <c r="M10" i="23" s="1"/>
  <c r="L31" i="4"/>
  <c r="L10" i="23" s="1"/>
  <c r="L61" i="38"/>
  <c r="K61" i="38"/>
  <c r="J61" i="38"/>
  <c r="M61" i="38"/>
  <c r="J36" i="36"/>
  <c r="M36" i="36"/>
  <c r="K36" i="36"/>
  <c r="L36" i="36"/>
  <c r="M49" i="28"/>
  <c r="J55" i="32"/>
  <c r="L55" i="32"/>
  <c r="M55" i="32"/>
  <c r="K55" i="32"/>
  <c r="K16" i="34"/>
  <c r="M16" i="34"/>
  <c r="L16" i="34"/>
  <c r="J49" i="32"/>
  <c r="K49" i="32"/>
  <c r="L49" i="32"/>
  <c r="M49" i="32"/>
  <c r="K55" i="37"/>
  <c r="J7" i="37"/>
  <c r="M154" i="4"/>
  <c r="M7" i="37" s="1"/>
  <c r="L154" i="4"/>
  <c r="L7" i="37" s="1"/>
  <c r="K154" i="4"/>
  <c r="K7" i="37" s="1"/>
  <c r="J57" i="23"/>
  <c r="K57" i="23"/>
  <c r="L57" i="23"/>
  <c r="M57" i="23"/>
  <c r="J46" i="34"/>
  <c r="L60" i="35"/>
  <c r="M60" i="35"/>
  <c r="K60" i="35"/>
  <c r="L335" i="4"/>
  <c r="L19" i="39" s="1"/>
  <c r="M335" i="4"/>
  <c r="M19" i="39" s="1"/>
  <c r="K335" i="4"/>
  <c r="K19" i="39" s="1"/>
  <c r="K299" i="4"/>
  <c r="K5" i="36" s="1"/>
  <c r="M299" i="4"/>
  <c r="M5" i="36" s="1"/>
  <c r="J5" i="36"/>
  <c r="L299" i="4"/>
  <c r="L5" i="36" s="1"/>
  <c r="M33" i="34"/>
  <c r="J57" i="39"/>
  <c r="J39" i="24"/>
  <c r="L39" i="24"/>
  <c r="K39" i="24"/>
  <c r="M39" i="24"/>
  <c r="L33" i="28"/>
  <c r="J11" i="24"/>
  <c r="M181" i="4"/>
  <c r="M13" i="31" s="1"/>
  <c r="K181" i="4"/>
  <c r="K13" i="31" s="1"/>
  <c r="L181" i="4"/>
  <c r="L13" i="31" s="1"/>
  <c r="J46" i="24"/>
  <c r="M46" i="24"/>
  <c r="K46" i="24"/>
  <c r="L46" i="24"/>
  <c r="K52" i="39"/>
  <c r="L56" i="28"/>
  <c r="K45" i="39"/>
  <c r="J57" i="34"/>
  <c r="L57" i="34"/>
  <c r="K57" i="34"/>
  <c r="M57" i="34"/>
  <c r="M47" i="34"/>
  <c r="L47" i="34"/>
  <c r="K47" i="34"/>
  <c r="J47" i="34"/>
  <c r="M44" i="35"/>
  <c r="K55" i="28"/>
  <c r="K30" i="28"/>
  <c r="M30" i="28"/>
  <c r="J30" i="28"/>
  <c r="L30" i="28"/>
  <c r="K48" i="29"/>
  <c r="J48" i="29"/>
  <c r="M48" i="29"/>
  <c r="L48" i="29"/>
  <c r="K53" i="25"/>
  <c r="M34" i="36"/>
  <c r="M49" i="35"/>
  <c r="I82" i="31"/>
  <c r="K34" i="33"/>
  <c r="M55" i="23"/>
  <c r="K55" i="23"/>
  <c r="J55" i="23"/>
  <c r="L55" i="23"/>
  <c r="I83" i="24"/>
  <c r="J107" i="18"/>
  <c r="L47" i="31"/>
  <c r="K47" i="31"/>
  <c r="J47" i="31"/>
  <c r="K47" i="24"/>
  <c r="J47" i="24"/>
  <c r="M47" i="24"/>
  <c r="L47" i="24"/>
  <c r="I82" i="26"/>
  <c r="K61" i="23"/>
  <c r="J61" i="23"/>
  <c r="L61" i="23"/>
  <c r="M61" i="23"/>
  <c r="K52" i="34"/>
  <c r="I60" i="28"/>
  <c r="J46" i="28"/>
  <c r="K46" i="28"/>
  <c r="L46" i="28"/>
  <c r="M46" i="28"/>
  <c r="J78" i="29"/>
  <c r="M58" i="31"/>
  <c r="J79" i="31"/>
  <c r="M19" i="34"/>
  <c r="K19" i="34"/>
  <c r="L19" i="34"/>
  <c r="L143" i="4"/>
  <c r="L16" i="29" s="1"/>
  <c r="L28" i="34"/>
  <c r="L56" i="24"/>
  <c r="M56" i="24"/>
  <c r="J56" i="24"/>
  <c r="K56" i="24"/>
  <c r="M39" i="32"/>
  <c r="M64" i="25"/>
  <c r="K48" i="33"/>
  <c r="M48" i="33"/>
  <c r="L48" i="33"/>
  <c r="J65" i="36"/>
  <c r="J61" i="31"/>
  <c r="J30" i="18"/>
  <c r="L49" i="24"/>
  <c r="M49" i="24"/>
  <c r="J51" i="29"/>
  <c r="L51" i="29"/>
  <c r="K51" i="29"/>
  <c r="M51" i="29"/>
  <c r="I58" i="29"/>
  <c r="K49" i="24"/>
  <c r="I62" i="38"/>
  <c r="J59" i="38"/>
  <c r="L59" i="38"/>
  <c r="K59" i="38"/>
  <c r="M59" i="38"/>
  <c r="J54" i="38"/>
  <c r="M31" i="23"/>
  <c r="K31" i="23"/>
  <c r="L31" i="23"/>
  <c r="E24" i="7"/>
  <c r="J24" i="7" s="1"/>
  <c r="O24" i="7"/>
  <c r="J27" i="28"/>
  <c r="L6" i="33"/>
  <c r="L185" i="4"/>
  <c r="L17" i="31" s="1"/>
  <c r="K132" i="4"/>
  <c r="K6" i="29" s="1"/>
  <c r="L132" i="4"/>
  <c r="L6" i="29" s="1"/>
  <c r="L5" i="33"/>
  <c r="L7" i="33"/>
  <c r="J35" i="18"/>
  <c r="I21" i="37"/>
  <c r="K31" i="39"/>
  <c r="K28" i="39"/>
  <c r="M28" i="39"/>
  <c r="L28" i="39"/>
  <c r="K33" i="39"/>
  <c r="M34" i="28"/>
  <c r="M35" i="29"/>
  <c r="L27" i="39"/>
  <c r="M27" i="39"/>
  <c r="K27" i="39"/>
  <c r="L34" i="28"/>
  <c r="K34" i="28"/>
  <c r="K39" i="36"/>
  <c r="L39" i="36"/>
  <c r="J39" i="36"/>
  <c r="I39" i="29"/>
  <c r="K27" i="34"/>
  <c r="L27" i="33"/>
  <c r="M34" i="39"/>
  <c r="M27" i="33"/>
  <c r="L27" i="34"/>
  <c r="K27" i="33"/>
  <c r="K34" i="39"/>
  <c r="L34" i="39"/>
  <c r="M27" i="34"/>
  <c r="M39" i="36"/>
  <c r="L35" i="26"/>
  <c r="L30" i="31"/>
  <c r="M30" i="31"/>
  <c r="K32" i="33"/>
  <c r="L32" i="33"/>
  <c r="K31" i="26"/>
  <c r="L31" i="26"/>
  <c r="M31" i="26"/>
  <c r="M32" i="33"/>
  <c r="K32" i="39"/>
  <c r="L32" i="39"/>
  <c r="M32" i="39"/>
  <c r="M29" i="32"/>
  <c r="K28" i="33"/>
  <c r="L28" i="33"/>
  <c r="I40" i="28"/>
  <c r="K29" i="29"/>
  <c r="M28" i="33"/>
  <c r="K25" i="28"/>
  <c r="M25" i="28"/>
  <c r="L25" i="28"/>
  <c r="J25" i="28"/>
  <c r="L29" i="29"/>
  <c r="M33" i="39"/>
  <c r="M29" i="29"/>
  <c r="M35" i="33"/>
  <c r="M35" i="39"/>
  <c r="M30" i="33"/>
  <c r="L30" i="33"/>
  <c r="K38" i="29"/>
  <c r="L35" i="33"/>
  <c r="L38" i="29"/>
  <c r="K26" i="32"/>
  <c r="K35" i="33"/>
  <c r="J39" i="29"/>
  <c r="K32" i="34"/>
  <c r="K27" i="29"/>
  <c r="L35" i="39"/>
  <c r="L27" i="29"/>
  <c r="M27" i="29"/>
  <c r="M25" i="39"/>
  <c r="K25" i="39"/>
  <c r="L25" i="39"/>
  <c r="M35" i="26"/>
  <c r="L39" i="35"/>
  <c r="K35" i="26"/>
  <c r="L292" i="4"/>
  <c r="L18" i="35" s="1"/>
  <c r="K16" i="39"/>
  <c r="K312" i="4"/>
  <c r="K17" i="36" s="1"/>
  <c r="M292" i="4"/>
  <c r="M18" i="35" s="1"/>
  <c r="L16" i="39"/>
  <c r="M312" i="4"/>
  <c r="M17" i="36" s="1"/>
  <c r="K292" i="4"/>
  <c r="K18" i="35" s="1"/>
  <c r="M227" i="4"/>
  <c r="M16" i="32" s="1"/>
  <c r="M307" i="4"/>
  <c r="M12" i="36" s="1"/>
  <c r="K307" i="4"/>
  <c r="K12" i="36" s="1"/>
  <c r="L207" i="4"/>
  <c r="L18" i="38" s="1"/>
  <c r="M305" i="4"/>
  <c r="M10" i="36" s="1"/>
  <c r="K145" i="4"/>
  <c r="K18" i="29" s="1"/>
  <c r="L285" i="4"/>
  <c r="L11" i="35" s="1"/>
  <c r="L145" i="4"/>
  <c r="L18" i="29" s="1"/>
  <c r="M285" i="4"/>
  <c r="M11" i="35" s="1"/>
  <c r="M145" i="4"/>
  <c r="M18" i="29" s="1"/>
  <c r="K185" i="4"/>
  <c r="K17" i="31" s="1"/>
  <c r="M185" i="4"/>
  <c r="M17" i="31" s="1"/>
  <c r="L305" i="4"/>
  <c r="L10" i="36" s="1"/>
  <c r="K304" i="4"/>
  <c r="K9" i="36" s="1"/>
  <c r="M8" i="39"/>
  <c r="J11" i="5"/>
  <c r="L36" i="32"/>
  <c r="K36" i="32"/>
  <c r="J36" i="32"/>
  <c r="M36" i="32"/>
  <c r="I40" i="32"/>
  <c r="J26" i="32"/>
  <c r="L38" i="34"/>
  <c r="L26" i="32"/>
  <c r="J25" i="34"/>
  <c r="M38" i="34"/>
  <c r="I41" i="34"/>
  <c r="J24" i="26"/>
  <c r="L24" i="26"/>
  <c r="K24" i="26"/>
  <c r="M24" i="26"/>
  <c r="M26" i="32"/>
  <c r="J41" i="34"/>
  <c r="J43" i="36"/>
  <c r="L28" i="29"/>
  <c r="M28" i="29"/>
  <c r="M32" i="34"/>
  <c r="M28" i="36"/>
  <c r="L27" i="24"/>
  <c r="K27" i="24"/>
  <c r="M27" i="24"/>
  <c r="J27" i="24"/>
  <c r="K29" i="24"/>
  <c r="J29" i="24"/>
  <c r="L29" i="24"/>
  <c r="M29" i="24"/>
  <c r="K30" i="37"/>
  <c r="M30" i="37"/>
  <c r="J30" i="37"/>
  <c r="L30" i="37"/>
  <c r="J27" i="31"/>
  <c r="K29" i="33"/>
  <c r="J39" i="23"/>
  <c r="K39" i="23"/>
  <c r="M39" i="23"/>
  <c r="L39" i="23"/>
  <c r="L31" i="37"/>
  <c r="M31" i="37"/>
  <c r="J31" i="37"/>
  <c r="K31" i="37"/>
  <c r="K33" i="33"/>
  <c r="L25" i="29"/>
  <c r="L29" i="33"/>
  <c r="L33" i="33"/>
  <c r="J29" i="31"/>
  <c r="M25" i="29"/>
  <c r="M29" i="33"/>
  <c r="J38" i="23"/>
  <c r="J31" i="31"/>
  <c r="K30" i="39"/>
  <c r="L38" i="24"/>
  <c r="K38" i="24"/>
  <c r="M38" i="24"/>
  <c r="J38" i="24"/>
  <c r="J28" i="35"/>
  <c r="M28" i="35"/>
  <c r="L28" i="35"/>
  <c r="K28" i="35"/>
  <c r="J27" i="35"/>
  <c r="L27" i="35"/>
  <c r="M33" i="24"/>
  <c r="L33" i="24"/>
  <c r="J33" i="24"/>
  <c r="K33" i="24"/>
  <c r="J41" i="36"/>
  <c r="L41" i="36"/>
  <c r="K41" i="36"/>
  <c r="M41" i="36"/>
  <c r="J35" i="31"/>
  <c r="L30" i="39"/>
  <c r="J37" i="37"/>
  <c r="M37" i="37"/>
  <c r="L37" i="37"/>
  <c r="K37" i="37"/>
  <c r="I41" i="24"/>
  <c r="J60" i="18"/>
  <c r="M30" i="39"/>
  <c r="J29" i="36"/>
  <c r="M29" i="36"/>
  <c r="L29" i="36"/>
  <c r="K29" i="36"/>
  <c r="J25" i="35"/>
  <c r="K36" i="31"/>
  <c r="J37" i="24"/>
  <c r="J34" i="35"/>
  <c r="L34" i="35"/>
  <c r="L37" i="36"/>
  <c r="K37" i="36"/>
  <c r="M37" i="36"/>
  <c r="J37" i="36"/>
  <c r="J31" i="35"/>
  <c r="M31" i="35"/>
  <c r="L31" i="35"/>
  <c r="K31" i="35"/>
  <c r="I40" i="35"/>
  <c r="M36" i="31"/>
  <c r="J37" i="23"/>
  <c r="L37" i="23"/>
  <c r="K37" i="23"/>
  <c r="M37" i="23"/>
  <c r="L36" i="34"/>
  <c r="K30" i="31"/>
  <c r="J26" i="27"/>
  <c r="L34" i="29"/>
  <c r="I42" i="23"/>
  <c r="J37" i="31"/>
  <c r="K35" i="29"/>
  <c r="L36" i="31"/>
  <c r="J26" i="35"/>
  <c r="L26" i="35"/>
  <c r="K26" i="35"/>
  <c r="M26" i="35"/>
  <c r="M36" i="34"/>
  <c r="J32" i="23"/>
  <c r="L32" i="23"/>
  <c r="K32" i="23"/>
  <c r="J37" i="39"/>
  <c r="L33" i="37"/>
  <c r="J33" i="37"/>
  <c r="K33" i="37"/>
  <c r="M33" i="37"/>
  <c r="J36" i="24"/>
  <c r="L36" i="24"/>
  <c r="K36" i="24"/>
  <c r="M36" i="24"/>
  <c r="L35" i="34"/>
  <c r="I41" i="37"/>
  <c r="M34" i="29"/>
  <c r="L36" i="26"/>
  <c r="K38" i="37"/>
  <c r="J28" i="23"/>
  <c r="J35" i="35"/>
  <c r="K35" i="35"/>
  <c r="I39" i="31"/>
  <c r="L35" i="29"/>
  <c r="M26" i="39"/>
  <c r="K23" i="39"/>
  <c r="J35" i="24"/>
  <c r="M35" i="24"/>
  <c r="L35" i="24"/>
  <c r="K35" i="24"/>
  <c r="M35" i="34"/>
  <c r="J26" i="37"/>
  <c r="M36" i="26"/>
  <c r="L38" i="37"/>
  <c r="K29" i="39"/>
  <c r="K37" i="35"/>
  <c r="M37" i="35"/>
  <c r="L37" i="35"/>
  <c r="M27" i="32"/>
  <c r="J37" i="35"/>
  <c r="L27" i="32"/>
  <c r="K27" i="32"/>
  <c r="K26" i="39"/>
  <c r="L35" i="37"/>
  <c r="M35" i="37"/>
  <c r="J35" i="37"/>
  <c r="K35" i="37"/>
  <c r="L23" i="39"/>
  <c r="J31" i="23"/>
  <c r="K35" i="34"/>
  <c r="K34" i="29"/>
  <c r="K36" i="26"/>
  <c r="M38" i="37"/>
  <c r="L32" i="24"/>
  <c r="K32" i="24"/>
  <c r="J32" i="24"/>
  <c r="M32" i="24"/>
  <c r="L29" i="39"/>
  <c r="K31" i="29"/>
  <c r="M31" i="29"/>
  <c r="L31" i="29"/>
  <c r="J33" i="35"/>
  <c r="L33" i="35"/>
  <c r="K33" i="35"/>
  <c r="M33" i="35"/>
  <c r="L32" i="34"/>
  <c r="J35" i="23"/>
  <c r="M35" i="23"/>
  <c r="K35" i="23"/>
  <c r="L35" i="23"/>
  <c r="L26" i="39"/>
  <c r="J38" i="36"/>
  <c r="K38" i="36"/>
  <c r="M28" i="32"/>
  <c r="M38" i="36"/>
  <c r="L38" i="36"/>
  <c r="K28" i="32"/>
  <c r="L28" i="32"/>
  <c r="M23" i="39"/>
  <c r="L33" i="26"/>
  <c r="J30" i="35"/>
  <c r="M30" i="35"/>
  <c r="L30" i="35"/>
  <c r="K30" i="35"/>
  <c r="K33" i="26"/>
  <c r="M33" i="26"/>
  <c r="J30" i="23"/>
  <c r="L30" i="23"/>
  <c r="J26" i="31"/>
  <c r="K25" i="29"/>
  <c r="M29" i="39"/>
  <c r="J15" i="33"/>
  <c r="L304" i="4"/>
  <c r="L9" i="36" s="1"/>
  <c r="K10" i="34"/>
  <c r="M10" i="34"/>
  <c r="L10" i="34"/>
  <c r="J10" i="26"/>
  <c r="K73" i="4"/>
  <c r="K10" i="26" s="1"/>
  <c r="M73" i="4"/>
  <c r="M10" i="26" s="1"/>
  <c r="L73" i="4"/>
  <c r="L10" i="26" s="1"/>
  <c r="L8" i="31"/>
  <c r="K8" i="33"/>
  <c r="J8" i="33"/>
  <c r="M8" i="33"/>
  <c r="L8" i="33"/>
  <c r="M99" i="4"/>
  <c r="M15" i="27" s="1"/>
  <c r="K99" i="4"/>
  <c r="K15" i="27" s="1"/>
  <c r="L99" i="4"/>
  <c r="L15" i="27" s="1"/>
  <c r="J84" i="4"/>
  <c r="K8" i="5" s="1"/>
  <c r="L70" i="4"/>
  <c r="J7" i="26"/>
  <c r="K70" i="4"/>
  <c r="M70" i="4"/>
  <c r="K293" i="4"/>
  <c r="K19" i="35" s="1"/>
  <c r="M293" i="4"/>
  <c r="M19" i="35" s="1"/>
  <c r="L293" i="4"/>
  <c r="L19" i="35" s="1"/>
  <c r="J5" i="34"/>
  <c r="L5" i="34"/>
  <c r="K5" i="34"/>
  <c r="M5" i="34"/>
  <c r="J9" i="33"/>
  <c r="L9" i="33"/>
  <c r="K9" i="33"/>
  <c r="M9" i="33"/>
  <c r="L144" i="4"/>
  <c r="L17" i="29" s="1"/>
  <c r="K8" i="31"/>
  <c r="J11" i="37"/>
  <c r="M158" i="4"/>
  <c r="M11" i="37" s="1"/>
  <c r="K158" i="4"/>
  <c r="K11" i="37" s="1"/>
  <c r="L158" i="4"/>
  <c r="L11" i="37" s="1"/>
  <c r="L77" i="4"/>
  <c r="L14" i="26" s="1"/>
  <c r="K77" i="4"/>
  <c r="K14" i="26" s="1"/>
  <c r="M77" i="4"/>
  <c r="M14" i="26" s="1"/>
  <c r="J14" i="26"/>
  <c r="J5" i="33"/>
  <c r="I21" i="26"/>
  <c r="J29" i="18"/>
  <c r="J10" i="37"/>
  <c r="M157" i="4"/>
  <c r="M10" i="37" s="1"/>
  <c r="L157" i="4"/>
  <c r="L10" i="37" s="1"/>
  <c r="K157" i="4"/>
  <c r="K10" i="37" s="1"/>
  <c r="M144" i="4"/>
  <c r="M17" i="29" s="1"/>
  <c r="L230" i="4"/>
  <c r="L19" i="32" s="1"/>
  <c r="K230" i="4"/>
  <c r="K19" i="32" s="1"/>
  <c r="M230" i="4"/>
  <c r="M19" i="32" s="1"/>
  <c r="J5" i="38"/>
  <c r="K194" i="4"/>
  <c r="M194" i="4"/>
  <c r="L194" i="4"/>
  <c r="J15" i="23"/>
  <c r="M36" i="4"/>
  <c r="M15" i="23" s="1"/>
  <c r="L36" i="4"/>
  <c r="L15" i="23" s="1"/>
  <c r="K36" i="4"/>
  <c r="K15" i="23" s="1"/>
  <c r="L135" i="4"/>
  <c r="L9" i="29" s="1"/>
  <c r="J9" i="29"/>
  <c r="M135" i="4"/>
  <c r="M9" i="29" s="1"/>
  <c r="K135" i="4"/>
  <c r="K9" i="29" s="1"/>
  <c r="K198" i="4"/>
  <c r="K9" i="38" s="1"/>
  <c r="L198" i="4"/>
  <c r="L9" i="38" s="1"/>
  <c r="J9" i="38"/>
  <c r="M198" i="4"/>
  <c r="M9" i="38" s="1"/>
  <c r="M310" i="4"/>
  <c r="M15" i="36" s="1"/>
  <c r="L310" i="4"/>
  <c r="L15" i="36" s="1"/>
  <c r="K310" i="4"/>
  <c r="K15" i="36" s="1"/>
  <c r="J6" i="38"/>
  <c r="M195" i="4"/>
  <c r="M6" i="38" s="1"/>
  <c r="L195" i="4"/>
  <c r="L6" i="38" s="1"/>
  <c r="K195" i="4"/>
  <c r="K6" i="38" s="1"/>
  <c r="K18" i="34"/>
  <c r="I20" i="33"/>
  <c r="J38" i="18"/>
  <c r="L284" i="4"/>
  <c r="L10" i="35" s="1"/>
  <c r="J7" i="29"/>
  <c r="M133" i="4"/>
  <c r="M7" i="29" s="1"/>
  <c r="L133" i="4"/>
  <c r="L7" i="29" s="1"/>
  <c r="K133" i="4"/>
  <c r="K7" i="29" s="1"/>
  <c r="J6" i="29"/>
  <c r="J147" i="4"/>
  <c r="K34" i="18" s="1"/>
  <c r="K7" i="18" s="1"/>
  <c r="L18" i="34"/>
  <c r="J15" i="38"/>
  <c r="L204" i="4"/>
  <c r="L15" i="38" s="1"/>
  <c r="K204" i="4"/>
  <c r="K15" i="38" s="1"/>
  <c r="M204" i="4"/>
  <c r="M15" i="38" s="1"/>
  <c r="J14" i="37"/>
  <c r="L161" i="4"/>
  <c r="L14" i="37" s="1"/>
  <c r="K161" i="4"/>
  <c r="K14" i="37" s="1"/>
  <c r="M161" i="4"/>
  <c r="M14" i="37" s="1"/>
  <c r="M284" i="4"/>
  <c r="M10" i="35" s="1"/>
  <c r="J16" i="33"/>
  <c r="M16" i="33"/>
  <c r="J18" i="23"/>
  <c r="K39" i="4"/>
  <c r="K18" i="23" s="1"/>
  <c r="M39" i="4"/>
  <c r="M18" i="23" s="1"/>
  <c r="L39" i="4"/>
  <c r="L18" i="23" s="1"/>
  <c r="J8" i="37"/>
  <c r="M155" i="4"/>
  <c r="M8" i="37" s="1"/>
  <c r="L155" i="4"/>
  <c r="L8" i="37" s="1"/>
  <c r="K155" i="4"/>
  <c r="K8" i="37" s="1"/>
  <c r="J16" i="23"/>
  <c r="K37" i="4"/>
  <c r="K16" i="23" s="1"/>
  <c r="M37" i="4"/>
  <c r="M16" i="23" s="1"/>
  <c r="L37" i="4"/>
  <c r="L16" i="23" s="1"/>
  <c r="J15" i="26"/>
  <c r="L78" i="4"/>
  <c r="L15" i="26" s="1"/>
  <c r="K78" i="4"/>
  <c r="K15" i="26" s="1"/>
  <c r="M78" i="4"/>
  <c r="M15" i="26" s="1"/>
  <c r="K137" i="4"/>
  <c r="K11" i="29" s="1"/>
  <c r="M287" i="4"/>
  <c r="M13" i="35" s="1"/>
  <c r="J11" i="29"/>
  <c r="L287" i="4"/>
  <c r="L13" i="35" s="1"/>
  <c r="M137" i="4"/>
  <c r="M11" i="29" s="1"/>
  <c r="K287" i="4"/>
  <c r="K13" i="35" s="1"/>
  <c r="L137" i="4"/>
  <c r="L11" i="29" s="1"/>
  <c r="K284" i="4"/>
  <c r="K10" i="35" s="1"/>
  <c r="M74" i="4"/>
  <c r="M11" i="26" s="1"/>
  <c r="K74" i="4"/>
  <c r="K11" i="26" s="1"/>
  <c r="L224" i="4"/>
  <c r="L13" i="32" s="1"/>
  <c r="K224" i="4"/>
  <c r="K13" i="32" s="1"/>
  <c r="M224" i="4"/>
  <c r="M13" i="32" s="1"/>
  <c r="J11" i="26"/>
  <c r="L74" i="4"/>
  <c r="L11" i="26" s="1"/>
  <c r="L288" i="4"/>
  <c r="L14" i="35" s="1"/>
  <c r="M8" i="31"/>
  <c r="J13" i="29"/>
  <c r="M139" i="4"/>
  <c r="M13" i="29" s="1"/>
  <c r="L139" i="4"/>
  <c r="L13" i="29" s="1"/>
  <c r="K139" i="4"/>
  <c r="K13" i="29" s="1"/>
  <c r="M288" i="4"/>
  <c r="M14" i="35" s="1"/>
  <c r="K97" i="4"/>
  <c r="K13" i="27" s="1"/>
  <c r="M97" i="4"/>
  <c r="M13" i="27" s="1"/>
  <c r="L97" i="4"/>
  <c r="L13" i="27" s="1"/>
  <c r="J14" i="23"/>
  <c r="L35" i="4"/>
  <c r="L14" i="23" s="1"/>
  <c r="K35" i="4"/>
  <c r="K14" i="23" s="1"/>
  <c r="M35" i="4"/>
  <c r="M14" i="23" s="1"/>
  <c r="K8" i="39"/>
  <c r="K9" i="39"/>
  <c r="J105" i="4"/>
  <c r="L196" i="4"/>
  <c r="L7" i="38" s="1"/>
  <c r="J7" i="38"/>
  <c r="K196" i="4"/>
  <c r="K7" i="38" s="1"/>
  <c r="M196" i="4"/>
  <c r="M7" i="38" s="1"/>
  <c r="L98" i="4"/>
  <c r="L14" i="27" s="1"/>
  <c r="K98" i="4"/>
  <c r="K14" i="27" s="1"/>
  <c r="M98" i="4"/>
  <c r="M14" i="27" s="1"/>
  <c r="J12" i="29"/>
  <c r="M138" i="4"/>
  <c r="M12" i="29" s="1"/>
  <c r="K138" i="4"/>
  <c r="K12" i="29" s="1"/>
  <c r="L138" i="4"/>
  <c r="L12" i="29" s="1"/>
  <c r="K6" i="33"/>
  <c r="J6" i="33"/>
  <c r="J6" i="37"/>
  <c r="J168" i="4"/>
  <c r="K12" i="5" s="1"/>
  <c r="K288" i="4"/>
  <c r="K14" i="35" s="1"/>
  <c r="J8" i="29"/>
  <c r="K134" i="4"/>
  <c r="K8" i="29" s="1"/>
  <c r="M134" i="4"/>
  <c r="M8" i="29" s="1"/>
  <c r="L134" i="4"/>
  <c r="L8" i="29" s="1"/>
  <c r="K308" i="4"/>
  <c r="K13" i="36" s="1"/>
  <c r="J16" i="26"/>
  <c r="M79" i="4"/>
  <c r="M16" i="26" s="1"/>
  <c r="L79" i="4"/>
  <c r="L16" i="26" s="1"/>
  <c r="K79" i="4"/>
  <c r="K16" i="26" s="1"/>
  <c r="L225" i="4"/>
  <c r="L14" i="32" s="1"/>
  <c r="K225" i="4"/>
  <c r="K14" i="32" s="1"/>
  <c r="K94" i="4"/>
  <c r="K10" i="27" s="1"/>
  <c r="M94" i="4"/>
  <c r="M10" i="27" s="1"/>
  <c r="L94" i="4"/>
  <c r="L10" i="27" s="1"/>
  <c r="M225" i="4"/>
  <c r="M14" i="32" s="1"/>
  <c r="J8" i="38"/>
  <c r="M197" i="4"/>
  <c r="L197" i="4"/>
  <c r="K197" i="4"/>
  <c r="M290" i="4"/>
  <c r="M16" i="35" s="1"/>
  <c r="K290" i="4"/>
  <c r="K16" i="35" s="1"/>
  <c r="L290" i="4"/>
  <c r="L16" i="35" s="1"/>
  <c r="M11" i="31"/>
  <c r="K9" i="31"/>
  <c r="M6" i="29"/>
  <c r="J11" i="23"/>
  <c r="M32" i="4"/>
  <c r="M11" i="23" s="1"/>
  <c r="L32" i="4"/>
  <c r="L11" i="23" s="1"/>
  <c r="K32" i="4"/>
  <c r="K11" i="23" s="1"/>
  <c r="J17" i="23"/>
  <c r="M38" i="4"/>
  <c r="M17" i="23" s="1"/>
  <c r="L38" i="4"/>
  <c r="L17" i="23" s="1"/>
  <c r="K38" i="4"/>
  <c r="K17" i="23" s="1"/>
  <c r="K302" i="4"/>
  <c r="K7" i="36" s="1"/>
  <c r="M302" i="4"/>
  <c r="M7" i="36" s="1"/>
  <c r="L302" i="4"/>
  <c r="L7" i="36" s="1"/>
  <c r="I20" i="34"/>
  <c r="J43" i="18"/>
  <c r="J21" i="31"/>
  <c r="K36" i="18"/>
  <c r="K10" i="18" s="1"/>
  <c r="J20" i="39"/>
  <c r="K44" i="18"/>
  <c r="K16" i="18" s="1"/>
  <c r="J19" i="38"/>
  <c r="M208" i="4"/>
  <c r="M19" i="38" s="1"/>
  <c r="L208" i="4"/>
  <c r="L19" i="38" s="1"/>
  <c r="K208" i="4"/>
  <c r="K19" i="38" s="1"/>
  <c r="M153" i="4"/>
  <c r="K153" i="4"/>
  <c r="L153" i="4"/>
  <c r="J6" i="34"/>
  <c r="K14" i="5"/>
  <c r="M313" i="4"/>
  <c r="M18" i="36" s="1"/>
  <c r="L313" i="4"/>
  <c r="L18" i="36" s="1"/>
  <c r="K313" i="4"/>
  <c r="K18" i="36" s="1"/>
  <c r="K142" i="4"/>
  <c r="K15" i="29" s="1"/>
  <c r="I21" i="23"/>
  <c r="J28" i="18"/>
  <c r="K11" i="31"/>
  <c r="L142" i="4"/>
  <c r="L15" i="29" s="1"/>
  <c r="K182" i="4"/>
  <c r="J7" i="23"/>
  <c r="M28" i="4"/>
  <c r="L28" i="4"/>
  <c r="K28" i="4"/>
  <c r="K20" i="5"/>
  <c r="J10" i="38"/>
  <c r="M199" i="4"/>
  <c r="M10" i="38" s="1"/>
  <c r="L199" i="4"/>
  <c r="L10" i="38" s="1"/>
  <c r="K199" i="4"/>
  <c r="K10" i="38" s="1"/>
  <c r="L182" i="4"/>
  <c r="J13" i="23"/>
  <c r="M34" i="4"/>
  <c r="M13" i="23" s="1"/>
  <c r="L34" i="4"/>
  <c r="L13" i="23" s="1"/>
  <c r="K34" i="4"/>
  <c r="K13" i="23" s="1"/>
  <c r="M222" i="4"/>
  <c r="L222" i="4"/>
  <c r="K222" i="4"/>
  <c r="M182" i="4"/>
  <c r="K102" i="4"/>
  <c r="K18" i="27" s="1"/>
  <c r="L11" i="31"/>
  <c r="M9" i="34"/>
  <c r="L9" i="34"/>
  <c r="K9" i="34"/>
  <c r="L102" i="4"/>
  <c r="L18" i="27" s="1"/>
  <c r="J13" i="38"/>
  <c r="M202" i="4"/>
  <c r="M13" i="38" s="1"/>
  <c r="L202" i="4"/>
  <c r="L13" i="38" s="1"/>
  <c r="K202" i="4"/>
  <c r="K13" i="38" s="1"/>
  <c r="J12" i="23"/>
  <c r="M33" i="4"/>
  <c r="M12" i="23" s="1"/>
  <c r="L33" i="4"/>
  <c r="L12" i="23" s="1"/>
  <c r="K33" i="4"/>
  <c r="K12" i="23" s="1"/>
  <c r="L9" i="31"/>
  <c r="J20" i="38"/>
  <c r="M209" i="4"/>
  <c r="M20" i="38" s="1"/>
  <c r="L209" i="4"/>
  <c r="L20" i="38" s="1"/>
  <c r="K209" i="4"/>
  <c r="K20" i="38" s="1"/>
  <c r="M173" i="4"/>
  <c r="L173" i="4"/>
  <c r="K173" i="4"/>
  <c r="M15" i="34"/>
  <c r="L15" i="34"/>
  <c r="K15" i="34"/>
  <c r="M136" i="4"/>
  <c r="M10" i="29" s="1"/>
  <c r="K136" i="4"/>
  <c r="K10" i="29" s="1"/>
  <c r="L136" i="4"/>
  <c r="M102" i="4"/>
  <c r="M18" i="27" s="1"/>
  <c r="J9" i="23"/>
  <c r="M30" i="4"/>
  <c r="M9" i="23" s="1"/>
  <c r="L30" i="4"/>
  <c r="L9" i="23" s="1"/>
  <c r="K30" i="4"/>
  <c r="K9" i="23" s="1"/>
  <c r="J21" i="27" l="1"/>
  <c r="K10" i="5"/>
  <c r="M42" i="4"/>
  <c r="N20" i="5" s="1"/>
  <c r="K42" i="4"/>
  <c r="L20" i="5" s="1"/>
  <c r="L42" i="4"/>
  <c r="M20" i="5" s="1"/>
  <c r="K356" i="4"/>
  <c r="L18" i="5" s="1"/>
  <c r="K4" i="43"/>
  <c r="M356" i="4"/>
  <c r="N18" i="5" s="1"/>
  <c r="M4" i="43"/>
  <c r="L356" i="4"/>
  <c r="M18" i="5" s="1"/>
  <c r="L4" i="43"/>
  <c r="E24" i="18"/>
  <c r="J24" i="18" s="1"/>
  <c r="J23" i="18"/>
  <c r="J21" i="38"/>
  <c r="K33" i="18"/>
  <c r="K18" i="18" s="1"/>
  <c r="K40" i="18"/>
  <c r="K11" i="18" s="1"/>
  <c r="L210" i="4"/>
  <c r="M5" i="5" s="1"/>
  <c r="M210" i="4"/>
  <c r="N5" i="5" s="1"/>
  <c r="K210" i="4"/>
  <c r="L5" i="5" s="1"/>
  <c r="J20" i="35"/>
  <c r="L5" i="38"/>
  <c r="M5" i="38"/>
  <c r="K5" i="38"/>
  <c r="K41" i="18"/>
  <c r="K8" i="18" s="1"/>
  <c r="J21" i="36"/>
  <c r="M61" i="33"/>
  <c r="K252" i="4"/>
  <c r="L16" i="5" s="1"/>
  <c r="J20" i="32"/>
  <c r="L189" i="4"/>
  <c r="M4" i="5" s="1"/>
  <c r="L77" i="25"/>
  <c r="M66" i="28"/>
  <c r="L68" i="33"/>
  <c r="J88" i="25"/>
  <c r="J80" i="28"/>
  <c r="K68" i="33"/>
  <c r="M77" i="25"/>
  <c r="K66" i="28"/>
  <c r="M68" i="33"/>
  <c r="J81" i="33"/>
  <c r="K77" i="25"/>
  <c r="L66" i="28"/>
  <c r="M189" i="4"/>
  <c r="N4" i="5" s="1"/>
  <c r="J58" i="29"/>
  <c r="M46" i="34"/>
  <c r="J20" i="28"/>
  <c r="K32" i="18"/>
  <c r="K15" i="18" s="1"/>
  <c r="J60" i="32"/>
  <c r="L45" i="32"/>
  <c r="K7" i="25"/>
  <c r="K63" i="4"/>
  <c r="L17" i="5" s="1"/>
  <c r="M72" i="36"/>
  <c r="J86" i="36"/>
  <c r="L42" i="39"/>
  <c r="M74" i="23"/>
  <c r="K7" i="9"/>
  <c r="J62" i="24"/>
  <c r="K84" i="18"/>
  <c r="K90" i="18" s="1"/>
  <c r="J81" i="32"/>
  <c r="L71" i="34"/>
  <c r="K336" i="4"/>
  <c r="L9" i="5" s="1"/>
  <c r="K7" i="39"/>
  <c r="L68" i="26"/>
  <c r="J81" i="35"/>
  <c r="M70" i="24"/>
  <c r="M69" i="31"/>
  <c r="M7" i="9"/>
  <c r="K64" i="29"/>
  <c r="K5" i="28"/>
  <c r="K126" i="4"/>
  <c r="L15" i="5" s="1"/>
  <c r="K45" i="32"/>
  <c r="J23" i="25"/>
  <c r="K31" i="18"/>
  <c r="K21" i="18" s="1"/>
  <c r="M71" i="34"/>
  <c r="J85" i="23"/>
  <c r="K47" i="26"/>
  <c r="L336" i="4"/>
  <c r="M9" i="5" s="1"/>
  <c r="L7" i="39"/>
  <c r="J82" i="38"/>
  <c r="L45" i="28"/>
  <c r="K45" i="28"/>
  <c r="M68" i="26"/>
  <c r="K70" i="24"/>
  <c r="L70" i="24"/>
  <c r="L69" i="31"/>
  <c r="J45" i="18"/>
  <c r="M64" i="29"/>
  <c r="J63" i="23"/>
  <c r="J62" i="34"/>
  <c r="L46" i="34"/>
  <c r="M5" i="28"/>
  <c r="M126" i="4"/>
  <c r="N15" i="5" s="1"/>
  <c r="J20" i="24"/>
  <c r="K39" i="18"/>
  <c r="M7" i="25"/>
  <c r="M63" i="4"/>
  <c r="N17" i="5" s="1"/>
  <c r="L7" i="25"/>
  <c r="L63" i="4"/>
  <c r="M17" i="5" s="1"/>
  <c r="K72" i="36"/>
  <c r="K42" i="39"/>
  <c r="M42" i="39"/>
  <c r="L74" i="23"/>
  <c r="M252" i="4"/>
  <c r="N16" i="5" s="1"/>
  <c r="M47" i="26"/>
  <c r="M77" i="32"/>
  <c r="K72" i="31"/>
  <c r="M45" i="28"/>
  <c r="K68" i="26"/>
  <c r="J82" i="31"/>
  <c r="J61" i="33"/>
  <c r="K62" i="24"/>
  <c r="N84" i="18"/>
  <c r="N90" i="18" s="1"/>
  <c r="L64" i="29"/>
  <c r="K46" i="34"/>
  <c r="L5" i="28"/>
  <c r="L126" i="4"/>
  <c r="M15" i="5" s="1"/>
  <c r="M45" i="32"/>
  <c r="L252" i="4"/>
  <c r="M16" i="5" s="1"/>
  <c r="L72" i="36"/>
  <c r="K74" i="23"/>
  <c r="J61" i="26"/>
  <c r="L47" i="26"/>
  <c r="K77" i="32"/>
  <c r="L77" i="32"/>
  <c r="M336" i="4"/>
  <c r="N9" i="5" s="1"/>
  <c r="M7" i="39"/>
  <c r="J60" i="28"/>
  <c r="J82" i="26"/>
  <c r="K107" i="18"/>
  <c r="K113" i="18" s="1"/>
  <c r="J83" i="24"/>
  <c r="K189" i="4"/>
  <c r="L4" i="5" s="1"/>
  <c r="K56" i="36"/>
  <c r="M56" i="36"/>
  <c r="L56" i="36"/>
  <c r="K54" i="38"/>
  <c r="M54" i="38"/>
  <c r="M46" i="29"/>
  <c r="M54" i="23"/>
  <c r="L54" i="38"/>
  <c r="K46" i="29"/>
  <c r="K54" i="23"/>
  <c r="J62" i="38"/>
  <c r="L46" i="29"/>
  <c r="L54" i="23"/>
  <c r="M38" i="23"/>
  <c r="K38" i="23"/>
  <c r="L38" i="23"/>
  <c r="J40" i="33"/>
  <c r="J40" i="26"/>
  <c r="J40" i="28"/>
  <c r="K40" i="33"/>
  <c r="L294" i="4"/>
  <c r="M13" i="5" s="1"/>
  <c r="M294" i="4"/>
  <c r="N13" i="5" s="1"/>
  <c r="K30" i="18"/>
  <c r="K12" i="18" s="1"/>
  <c r="J40" i="32"/>
  <c r="L26" i="37"/>
  <c r="J39" i="31"/>
  <c r="M26" i="37"/>
  <c r="M37" i="24"/>
  <c r="M35" i="31"/>
  <c r="M31" i="31"/>
  <c r="L37" i="24"/>
  <c r="K26" i="31"/>
  <c r="J41" i="37"/>
  <c r="L26" i="31"/>
  <c r="L27" i="31"/>
  <c r="K28" i="36"/>
  <c r="K26" i="27"/>
  <c r="K28" i="23"/>
  <c r="M25" i="35"/>
  <c r="J42" i="23"/>
  <c r="L28" i="23"/>
  <c r="L25" i="35"/>
  <c r="L35" i="31"/>
  <c r="M29" i="31"/>
  <c r="J40" i="35"/>
  <c r="L28" i="36"/>
  <c r="K27" i="31"/>
  <c r="M28" i="23"/>
  <c r="M26" i="27"/>
  <c r="K25" i="35"/>
  <c r="K27" i="26"/>
  <c r="K27" i="28"/>
  <c r="K22" i="39"/>
  <c r="K29" i="31"/>
  <c r="M27" i="31"/>
  <c r="M37" i="31"/>
  <c r="K37" i="31"/>
  <c r="K60" i="18"/>
  <c r="K67" i="18" s="1"/>
  <c r="J41" i="24"/>
  <c r="L27" i="26"/>
  <c r="L27" i="28"/>
  <c r="L22" i="39"/>
  <c r="K31" i="31"/>
  <c r="K34" i="31"/>
  <c r="L29" i="31"/>
  <c r="L37" i="31"/>
  <c r="M27" i="26"/>
  <c r="M27" i="28"/>
  <c r="M22" i="39"/>
  <c r="L31" i="31"/>
  <c r="L34" i="31"/>
  <c r="M26" i="31"/>
  <c r="K26" i="37"/>
  <c r="L26" i="27"/>
  <c r="K37" i="24"/>
  <c r="K35" i="31"/>
  <c r="M34" i="31"/>
  <c r="K294" i="4"/>
  <c r="L13" i="5" s="1"/>
  <c r="J21" i="37"/>
  <c r="K35" i="18"/>
  <c r="K19" i="18" s="1"/>
  <c r="J20" i="29"/>
  <c r="K11" i="5"/>
  <c r="K38" i="18"/>
  <c r="K17" i="18" s="1"/>
  <c r="J20" i="33"/>
  <c r="K5" i="33"/>
  <c r="M5" i="33"/>
  <c r="M7" i="26"/>
  <c r="M84" i="4"/>
  <c r="N8" i="5" s="1"/>
  <c r="K7" i="26"/>
  <c r="K84" i="4"/>
  <c r="L8" i="5" s="1"/>
  <c r="K147" i="4"/>
  <c r="L7" i="26"/>
  <c r="L84" i="4"/>
  <c r="M8" i="5" s="1"/>
  <c r="J21" i="26"/>
  <c r="K29" i="18"/>
  <c r="K13" i="18" s="1"/>
  <c r="M5" i="31"/>
  <c r="M11" i="32"/>
  <c r="M231" i="4"/>
  <c r="N19" i="5" s="1"/>
  <c r="K7" i="23"/>
  <c r="L7" i="23"/>
  <c r="K11" i="32"/>
  <c r="K231" i="4"/>
  <c r="L19" i="5" s="1"/>
  <c r="L14" i="31"/>
  <c r="M7" i="23"/>
  <c r="K6" i="34"/>
  <c r="L14" i="5"/>
  <c r="K5" i="31"/>
  <c r="L6" i="34"/>
  <c r="M14" i="5"/>
  <c r="L10" i="29"/>
  <c r="L147" i="4"/>
  <c r="M34" i="18" s="1"/>
  <c r="M7" i="18" s="1"/>
  <c r="L315" i="4"/>
  <c r="M6" i="5" s="1"/>
  <c r="K105" i="4"/>
  <c r="L10" i="5" s="1"/>
  <c r="M6" i="34"/>
  <c r="N14" i="5"/>
  <c r="L11" i="32"/>
  <c r="L231" i="4"/>
  <c r="M19" i="5" s="1"/>
  <c r="K315" i="4"/>
  <c r="L6" i="5" s="1"/>
  <c r="L5" i="31"/>
  <c r="J21" i="23"/>
  <c r="K28" i="18"/>
  <c r="K23" i="18" s="1"/>
  <c r="K14" i="31"/>
  <c r="L6" i="37"/>
  <c r="L168" i="4"/>
  <c r="M12" i="5" s="1"/>
  <c r="M315" i="4"/>
  <c r="N6" i="5" s="1"/>
  <c r="K8" i="38"/>
  <c r="L105" i="4"/>
  <c r="M10" i="5" s="1"/>
  <c r="K6" i="37"/>
  <c r="K168" i="4"/>
  <c r="L12" i="5" s="1"/>
  <c r="L8" i="38"/>
  <c r="J20" i="34"/>
  <c r="K43" i="18"/>
  <c r="K9" i="18" s="1"/>
  <c r="M6" i="37"/>
  <c r="M168" i="4"/>
  <c r="N12" i="5" s="1"/>
  <c r="M147" i="4"/>
  <c r="N34" i="18" s="1"/>
  <c r="N7" i="18" s="1"/>
  <c r="M8" i="38"/>
  <c r="M14" i="31"/>
  <c r="M105" i="4"/>
  <c r="N10" i="5" s="1"/>
  <c r="K45" i="18" l="1"/>
  <c r="K20" i="29"/>
  <c r="L34" i="18"/>
  <c r="L20" i="43"/>
  <c r="M42" i="18"/>
  <c r="M20" i="18" s="1"/>
  <c r="N42" i="18"/>
  <c r="N20" i="18" s="1"/>
  <c r="M20" i="43"/>
  <c r="L42" i="18"/>
  <c r="L20" i="18" s="1"/>
  <c r="K20" i="43"/>
  <c r="K14" i="18"/>
  <c r="K24" i="18" s="1"/>
  <c r="K21" i="38"/>
  <c r="L33" i="18"/>
  <c r="L18" i="18" s="1"/>
  <c r="N33" i="18"/>
  <c r="N18" i="18" s="1"/>
  <c r="M21" i="38"/>
  <c r="L21" i="38"/>
  <c r="M33" i="18"/>
  <c r="M18" i="18" s="1"/>
  <c r="K21" i="27"/>
  <c r="L21" i="27"/>
  <c r="M21" i="27"/>
  <c r="K21" i="5"/>
  <c r="M82" i="37"/>
  <c r="K83" i="34"/>
  <c r="L61" i="33"/>
  <c r="M62" i="24"/>
  <c r="L62" i="24"/>
  <c r="M84" i="18"/>
  <c r="M90" i="18" s="1"/>
  <c r="N7" i="9"/>
  <c r="L7" i="9"/>
  <c r="L84" i="18"/>
  <c r="L90" i="18" s="1"/>
  <c r="M38" i="18"/>
  <c r="M17" i="18" s="1"/>
  <c r="K82" i="37"/>
  <c r="K80" i="28"/>
  <c r="K81" i="33"/>
  <c r="L81" i="33"/>
  <c r="K88" i="25"/>
  <c r="L88" i="25"/>
  <c r="M81" i="33"/>
  <c r="M88" i="25"/>
  <c r="L80" i="28"/>
  <c r="M80" i="28"/>
  <c r="K61" i="33"/>
  <c r="K20" i="9"/>
  <c r="K85" i="23"/>
  <c r="M61" i="26"/>
  <c r="K82" i="31"/>
  <c r="K60" i="28"/>
  <c r="L32" i="18"/>
  <c r="L15" i="18" s="1"/>
  <c r="K20" i="28"/>
  <c r="K78" i="29"/>
  <c r="L82" i="26"/>
  <c r="M86" i="36"/>
  <c r="L60" i="32"/>
  <c r="M62" i="34"/>
  <c r="L81" i="32"/>
  <c r="L61" i="26"/>
  <c r="M60" i="32"/>
  <c r="L82" i="31"/>
  <c r="L78" i="29"/>
  <c r="K82" i="26"/>
  <c r="L82" i="38"/>
  <c r="K61" i="37"/>
  <c r="M57" i="39"/>
  <c r="K86" i="36"/>
  <c r="N31" i="18"/>
  <c r="N21" i="18" s="1"/>
  <c r="M23" i="25"/>
  <c r="L62" i="34"/>
  <c r="K83" i="24"/>
  <c r="L107" i="18"/>
  <c r="L113" i="18" s="1"/>
  <c r="L61" i="37"/>
  <c r="M83" i="34"/>
  <c r="M83" i="24"/>
  <c r="N107" i="18"/>
  <c r="N113" i="18" s="1"/>
  <c r="M85" i="23"/>
  <c r="M81" i="35"/>
  <c r="K82" i="38"/>
  <c r="M61" i="37"/>
  <c r="K81" i="32"/>
  <c r="L86" i="36"/>
  <c r="L82" i="37"/>
  <c r="M78" i="29"/>
  <c r="L83" i="24"/>
  <c r="M107" i="18"/>
  <c r="M113" i="18" s="1"/>
  <c r="M82" i="26"/>
  <c r="L60" i="28"/>
  <c r="K60" i="32"/>
  <c r="L83" i="34"/>
  <c r="K21" i="25"/>
  <c r="L31" i="18"/>
  <c r="L21" i="18" s="1"/>
  <c r="K23" i="25"/>
  <c r="L20" i="28"/>
  <c r="M32" i="18"/>
  <c r="M15" i="18" s="1"/>
  <c r="K62" i="34"/>
  <c r="K81" i="35"/>
  <c r="M60" i="28"/>
  <c r="M81" i="32"/>
  <c r="L85" i="23"/>
  <c r="K57" i="39"/>
  <c r="M31" i="18"/>
  <c r="M21" i="18" s="1"/>
  <c r="L23" i="25"/>
  <c r="N32" i="18"/>
  <c r="N15" i="18" s="1"/>
  <c r="M20" i="28"/>
  <c r="K61" i="26"/>
  <c r="M82" i="31"/>
  <c r="L81" i="35"/>
  <c r="M82" i="38"/>
  <c r="L57" i="39"/>
  <c r="L65" i="36"/>
  <c r="L61" i="31"/>
  <c r="M65" i="36"/>
  <c r="M61" i="31"/>
  <c r="K61" i="31"/>
  <c r="K65" i="36"/>
  <c r="K63" i="23"/>
  <c r="M58" i="29"/>
  <c r="K62" i="38"/>
  <c r="L63" i="23"/>
  <c r="L62" i="38"/>
  <c r="K58" i="29"/>
  <c r="M62" i="38"/>
  <c r="L58" i="29"/>
  <c r="M63" i="23"/>
  <c r="K24" i="7"/>
  <c r="L20" i="35"/>
  <c r="K20" i="35"/>
  <c r="M40" i="33"/>
  <c r="L40" i="33"/>
  <c r="N40" i="18"/>
  <c r="N11" i="18" s="1"/>
  <c r="M20" i="35"/>
  <c r="M40" i="18"/>
  <c r="M11" i="18" s="1"/>
  <c r="L20" i="33"/>
  <c r="L11" i="5"/>
  <c r="L40" i="18"/>
  <c r="L11" i="18" s="1"/>
  <c r="K39" i="31"/>
  <c r="L40" i="28"/>
  <c r="K40" i="26"/>
  <c r="M41" i="37"/>
  <c r="L40" i="26"/>
  <c r="K40" i="35"/>
  <c r="L43" i="36"/>
  <c r="L39" i="31"/>
  <c r="M43" i="36"/>
  <c r="K42" i="23"/>
  <c r="L42" i="23"/>
  <c r="L41" i="34"/>
  <c r="M37" i="39"/>
  <c r="L39" i="29"/>
  <c r="K41" i="24"/>
  <c r="L60" i="18"/>
  <c r="L67" i="18" s="1"/>
  <c r="M42" i="23"/>
  <c r="L40" i="35"/>
  <c r="M40" i="28"/>
  <c r="N60" i="18"/>
  <c r="N67" i="18" s="1"/>
  <c r="M41" i="24"/>
  <c r="M39" i="29"/>
  <c r="K41" i="37"/>
  <c r="K37" i="39"/>
  <c r="K39" i="29"/>
  <c r="K43" i="36"/>
  <c r="M40" i="26"/>
  <c r="K40" i="32"/>
  <c r="K41" i="34"/>
  <c r="L41" i="37"/>
  <c r="M60" i="18"/>
  <c r="M67" i="18" s="1"/>
  <c r="L41" i="24"/>
  <c r="M39" i="31"/>
  <c r="L37" i="39"/>
  <c r="M40" i="32"/>
  <c r="K40" i="28"/>
  <c r="M41" i="34"/>
  <c r="M40" i="35"/>
  <c r="L40" i="32"/>
  <c r="K20" i="33"/>
  <c r="L38" i="18"/>
  <c r="L17" i="18" s="1"/>
  <c r="L21" i="26"/>
  <c r="M29" i="18"/>
  <c r="M13" i="18" s="1"/>
  <c r="K21" i="26"/>
  <c r="L29" i="18"/>
  <c r="M21" i="26"/>
  <c r="N29" i="18"/>
  <c r="N13" i="18" s="1"/>
  <c r="M20" i="33"/>
  <c r="N38" i="18"/>
  <c r="N17" i="18" s="1"/>
  <c r="L5" i="24"/>
  <c r="L21" i="4"/>
  <c r="M7" i="5" s="1"/>
  <c r="M5" i="24"/>
  <c r="M21" i="4"/>
  <c r="N7" i="5" s="1"/>
  <c r="K5" i="24"/>
  <c r="K21" i="4"/>
  <c r="L7" i="5" s="1"/>
  <c r="L21" i="37"/>
  <c r="M35" i="18"/>
  <c r="M19" i="18" s="1"/>
  <c r="K21" i="31"/>
  <c r="L36" i="18"/>
  <c r="L10" i="18" s="1"/>
  <c r="M20" i="34"/>
  <c r="N43" i="18"/>
  <c r="N9" i="18" s="1"/>
  <c r="K21" i="37"/>
  <c r="L35" i="18"/>
  <c r="L19" i="18" s="1"/>
  <c r="L21" i="23"/>
  <c r="M28" i="18"/>
  <c r="M23" i="18" s="1"/>
  <c r="L20" i="34"/>
  <c r="M43" i="18"/>
  <c r="M9" i="18" s="1"/>
  <c r="K21" i="23"/>
  <c r="L28" i="18"/>
  <c r="L23" i="18" s="1"/>
  <c r="M20" i="29"/>
  <c r="N11" i="5"/>
  <c r="L30" i="18"/>
  <c r="L12" i="18" s="1"/>
  <c r="M21" i="36"/>
  <c r="N41" i="18"/>
  <c r="N8" i="18" s="1"/>
  <c r="L21" i="36"/>
  <c r="M41" i="18"/>
  <c r="M8" i="18" s="1"/>
  <c r="K20" i="34"/>
  <c r="L43" i="18"/>
  <c r="L9" i="18" s="1"/>
  <c r="M20" i="32"/>
  <c r="N37" i="18"/>
  <c r="N22" i="18" s="1"/>
  <c r="K20" i="32"/>
  <c r="L37" i="18"/>
  <c r="L22" i="18" s="1"/>
  <c r="L20" i="39"/>
  <c r="M44" i="18"/>
  <c r="M16" i="18" s="1"/>
  <c r="L20" i="29"/>
  <c r="M11" i="5"/>
  <c r="L21" i="31"/>
  <c r="M36" i="18"/>
  <c r="M10" i="18" s="1"/>
  <c r="M21" i="37"/>
  <c r="N35" i="18"/>
  <c r="N19" i="18" s="1"/>
  <c r="M20" i="39"/>
  <c r="N44" i="18"/>
  <c r="N16" i="18" s="1"/>
  <c r="M21" i="23"/>
  <c r="N28" i="18"/>
  <c r="N23" i="18" s="1"/>
  <c r="M21" i="31"/>
  <c r="N36" i="18"/>
  <c r="N10" i="18" s="1"/>
  <c r="K20" i="39"/>
  <c r="L44" i="18"/>
  <c r="L16" i="18" s="1"/>
  <c r="M30" i="18"/>
  <c r="M12" i="18" s="1"/>
  <c r="K21" i="36"/>
  <c r="L41" i="18"/>
  <c r="L8" i="18" s="1"/>
  <c r="N30" i="18"/>
  <c r="N12" i="18" s="1"/>
  <c r="L20" i="32"/>
  <c r="M37" i="18"/>
  <c r="M22" i="18" s="1"/>
  <c r="L7" i="18" l="1"/>
  <c r="L13" i="18"/>
  <c r="M21" i="5"/>
  <c r="N21" i="5"/>
  <c r="L21" i="5"/>
  <c r="N21" i="11"/>
  <c r="L21" i="11"/>
  <c r="M21" i="11"/>
  <c r="L20" i="9"/>
  <c r="M20" i="9"/>
  <c r="N20" i="9"/>
  <c r="L24" i="7"/>
  <c r="N24" i="7"/>
  <c r="M24" i="7"/>
  <c r="L39" i="18"/>
  <c r="K20" i="24"/>
  <c r="M39" i="18"/>
  <c r="L20" i="24"/>
  <c r="N39" i="18"/>
  <c r="M20" i="24"/>
  <c r="N14" i="18" l="1"/>
  <c r="N24" i="18" s="1"/>
  <c r="N45" i="18"/>
  <c r="L14" i="18"/>
  <c r="L24" i="18" s="1"/>
  <c r="L45" i="18"/>
  <c r="M14" i="18"/>
  <c r="M24" i="18" s="1"/>
  <c r="M45" i="18"/>
  <c r="H21" i="5"/>
  <c r="J21" i="5"/>
  <c r="D7" i="9"/>
  <c r="D20" i="9" s="1"/>
  <c r="D84" i="18" l="1"/>
  <c r="D90" i="18" s="1"/>
  <c r="C62" i="24"/>
  <c r="I21" i="11"/>
  <c r="H78" i="39"/>
  <c r="J78" i="39"/>
  <c r="K21" i="11"/>
  <c r="L78" i="39"/>
  <c r="M78" i="39"/>
  <c r="K78" i="39"/>
  <c r="D14" i="18" l="1"/>
  <c r="D24" i="18" s="1"/>
  <c r="B39" i="19"/>
</calcChain>
</file>

<file path=xl/sharedStrings.xml><?xml version="1.0" encoding="utf-8"?>
<sst xmlns="http://schemas.openxmlformats.org/spreadsheetml/2006/main" count="2537" uniqueCount="240">
  <si>
    <t>Hoofdmenu</t>
  </si>
  <si>
    <t>Invoer Periode1</t>
  </si>
  <si>
    <t>Slot Guus</t>
  </si>
  <si>
    <t>Jos Stortelder</t>
  </si>
  <si>
    <t>Invoer periode 2</t>
  </si>
  <si>
    <t>Bennie Beerten Z</t>
  </si>
  <si>
    <t>Rots Jan</t>
  </si>
  <si>
    <t>Ronde 1 nog spelen</t>
  </si>
  <si>
    <t>Invoer periode3</t>
  </si>
  <si>
    <t>Cuppers Jan</t>
  </si>
  <si>
    <t>Rouwhorst Bennie</t>
  </si>
  <si>
    <t>Ronde 2 nog spelen</t>
  </si>
  <si>
    <t>Invoer periode4</t>
  </si>
  <si>
    <t>Wittenbernds B</t>
  </si>
  <si>
    <t>Ronde 3 nog spelen</t>
  </si>
  <si>
    <t>Einduitslag per.1</t>
  </si>
  <si>
    <t>Spieker Leo</t>
  </si>
  <si>
    <t>Ronde 4 nog spelen</t>
  </si>
  <si>
    <t>Einduitslag per.2</t>
  </si>
  <si>
    <t>Huinink Jan</t>
  </si>
  <si>
    <t>Einduitslag per.3</t>
  </si>
  <si>
    <t>Koppele Theo</t>
  </si>
  <si>
    <t>v Schie Leo</t>
  </si>
  <si>
    <t>Einduitslag per4</t>
  </si>
  <si>
    <t>Melgers Willy</t>
  </si>
  <si>
    <t>Woltering Harrie</t>
  </si>
  <si>
    <t>Tabellen</t>
  </si>
  <si>
    <t>Piepers Arnold</t>
  </si>
  <si>
    <t>Leden indeling</t>
  </si>
  <si>
    <t>Indeling ronde 13 deelnemers</t>
  </si>
  <si>
    <t>Indeling ronde 14 deelnemers</t>
  </si>
  <si>
    <t>Indeling ronde 15 deelnemers</t>
  </si>
  <si>
    <t>Indeling ronde 16 deelnemers</t>
  </si>
  <si>
    <t>Deelnemers</t>
  </si>
  <si>
    <t>Indeling ronde 17 deelnemers</t>
  </si>
  <si>
    <t>Indeling ronde 18 deelnemers</t>
  </si>
  <si>
    <t>nr</t>
  </si>
  <si>
    <t>Naam</t>
  </si>
  <si>
    <t>Adres</t>
  </si>
  <si>
    <t>Postcode</t>
  </si>
  <si>
    <t>Plaats</t>
  </si>
  <si>
    <t>Telefoon</t>
  </si>
  <si>
    <t>Kleuterstraat</t>
  </si>
  <si>
    <t>7136 lx</t>
  </si>
  <si>
    <t>Zieuwent</t>
  </si>
  <si>
    <t>Rouwhorsterdijk17</t>
  </si>
  <si>
    <t>7136ks</t>
  </si>
  <si>
    <t>Oude Maat 1</t>
  </si>
  <si>
    <t>7263 rc</t>
  </si>
  <si>
    <t>Marienvelde</t>
  </si>
  <si>
    <t>Lichtenvoorde</t>
  </si>
  <si>
    <t>Broekboomstraat</t>
  </si>
  <si>
    <t>Zieuwentseweg 59b</t>
  </si>
  <si>
    <t>7136 la</t>
  </si>
  <si>
    <t>Aaltenseweg 52</t>
  </si>
  <si>
    <t>7131ne</t>
  </si>
  <si>
    <t>Nieuwstraat 4</t>
  </si>
  <si>
    <t>7137mj</t>
  </si>
  <si>
    <t>Lievelde</t>
  </si>
  <si>
    <t>Mollemanshof</t>
  </si>
  <si>
    <t>Bongershoek 9</t>
  </si>
  <si>
    <t>7064gp</t>
  </si>
  <si>
    <t>Silvolde</t>
  </si>
  <si>
    <t>Schubertstraat 37</t>
  </si>
  <si>
    <t>7131am</t>
  </si>
  <si>
    <t>Looweg 2</t>
  </si>
  <si>
    <t>7135jh</t>
  </si>
  <si>
    <t>Harreveld</t>
  </si>
  <si>
    <t>v.Schie Leo</t>
  </si>
  <si>
    <t>Notenboomstraat</t>
  </si>
  <si>
    <t>Groenlo</t>
  </si>
  <si>
    <t>Wolterink Harrie</t>
  </si>
  <si>
    <t>Zieuwentseweg 10a</t>
  </si>
  <si>
    <t>7156rk</t>
  </si>
  <si>
    <t>Beltrum</t>
  </si>
  <si>
    <t>Ronde 1</t>
  </si>
  <si>
    <t>Ronde 2</t>
  </si>
  <si>
    <t>Ronde 3</t>
  </si>
  <si>
    <t>Ronde 4</t>
  </si>
  <si>
    <t>Moyenne</t>
  </si>
  <si>
    <t>Car.b</t>
  </si>
  <si>
    <t>Aanpassen caramboles door de moyennes te wijzigen</t>
  </si>
  <si>
    <t>Alleen wijzigen bij ronde-indeling</t>
  </si>
  <si>
    <t>Nr</t>
  </si>
  <si>
    <t>Naar 13 deelnemers</t>
  </si>
  <si>
    <t>Naar 14 deelnemers</t>
  </si>
  <si>
    <t>Naar 15 deelnemers</t>
  </si>
  <si>
    <t>Naar 16 deelnemers</t>
  </si>
  <si>
    <t>reserve 1</t>
  </si>
  <si>
    <t>reserve 2</t>
  </si>
  <si>
    <t>Naar 17 deelnemers</t>
  </si>
  <si>
    <t>Naar 18 deelnemers</t>
  </si>
  <si>
    <t>29-</t>
  </si>
  <si>
    <t>Car.Bol</t>
  </si>
  <si>
    <t>Periode 1</t>
  </si>
  <si>
    <t>Aantal</t>
  </si>
  <si>
    <t>Te Maken</t>
  </si>
  <si>
    <t>Gemaakt</t>
  </si>
  <si>
    <t xml:space="preserve">Aantal  </t>
  </si>
  <si>
    <t xml:space="preserve">Week       </t>
  </si>
  <si>
    <t>Hoogste</t>
  </si>
  <si>
    <t>%</t>
  </si>
  <si>
    <t>W</t>
  </si>
  <si>
    <t>V</t>
  </si>
  <si>
    <t>R</t>
  </si>
  <si>
    <t>Nieuwe</t>
  </si>
  <si>
    <t>Datum</t>
  </si>
  <si>
    <t>Wedstr.</t>
  </si>
  <si>
    <t>Car.Bols</t>
  </si>
  <si>
    <t>Car.bols</t>
  </si>
  <si>
    <t>Beurten</t>
  </si>
  <si>
    <t>Moy</t>
  </si>
  <si>
    <t>H Score</t>
  </si>
  <si>
    <t>Punten</t>
  </si>
  <si>
    <t>Caramb</t>
  </si>
  <si>
    <t>Pers. Gemid.</t>
  </si>
  <si>
    <t>Naar beneden</t>
  </si>
  <si>
    <t>Te maken</t>
  </si>
  <si>
    <t>Wedstrijden</t>
  </si>
  <si>
    <t>Car.boles</t>
  </si>
  <si>
    <t>Caramboles</t>
  </si>
  <si>
    <t>Wedstr,</t>
  </si>
  <si>
    <t>Wedstr</t>
  </si>
  <si>
    <t>Naar boven</t>
  </si>
  <si>
    <t>Dinsdag</t>
  </si>
  <si>
    <t>Einduitslag</t>
  </si>
  <si>
    <t>Car.Boles</t>
  </si>
  <si>
    <t>Score</t>
  </si>
  <si>
    <t>Gemaakte</t>
  </si>
  <si>
    <t>Tot.</t>
  </si>
  <si>
    <t>H</t>
  </si>
  <si>
    <t>w</t>
  </si>
  <si>
    <t>v</t>
  </si>
  <si>
    <t>r</t>
  </si>
  <si>
    <t>Totaal</t>
  </si>
  <si>
    <t>Hoogste serie</t>
  </si>
  <si>
    <t>Periode 2</t>
  </si>
  <si>
    <t>Namen</t>
  </si>
  <si>
    <t>Winst</t>
  </si>
  <si>
    <t>Verlies</t>
  </si>
  <si>
    <t>Remise</t>
  </si>
  <si>
    <t>Periode 3</t>
  </si>
  <si>
    <t>Periode 4</t>
  </si>
  <si>
    <t>Biljarten Dinsdag</t>
  </si>
  <si>
    <t>Week 1</t>
  </si>
  <si>
    <t>Week 2</t>
  </si>
  <si>
    <t>Week 3</t>
  </si>
  <si>
    <t>Week 4</t>
  </si>
  <si>
    <t>Week 5</t>
  </si>
  <si>
    <t>Week 6</t>
  </si>
  <si>
    <t>Naar leden</t>
  </si>
  <si>
    <t>No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</si>
  <si>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</si>
  <si>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</si>
  <si>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</si>
  <si>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</si>
  <si>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</si>
  <si>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</si>
  <si>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</si>
  <si>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</si>
  <si>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</si>
  <si>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</si>
  <si>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</si>
  <si>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</si>
  <si>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</si>
  <si>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</si>
  <si>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Week 7</t>
  </si>
  <si>
    <t>Week 8</t>
  </si>
  <si>
    <t>15</t>
  </si>
  <si>
    <t>Naar Leden</t>
  </si>
  <si>
    <t>Terug naar hoofdmenu</t>
  </si>
  <si>
    <t>Week 9</t>
  </si>
  <si>
    <t>Eindstand</t>
  </si>
  <si>
    <t>Winst Partijen</t>
  </si>
  <si>
    <t>Verlies Partijen</t>
  </si>
  <si>
    <t>gelijk spel</t>
  </si>
  <si>
    <t>Rond 1 einduitslag</t>
  </si>
  <si>
    <t>Aantal Wedstrijden</t>
  </si>
  <si>
    <t>te maken caramboles</t>
  </si>
  <si>
    <t>Gem.Caramboles</t>
  </si>
  <si>
    <t>Aantal Beurten</t>
  </si>
  <si>
    <t>Totaal Moyenne</t>
  </si>
  <si>
    <t>Hoogste Score</t>
  </si>
  <si>
    <t>% Caramboles</t>
  </si>
  <si>
    <t>10 Pt</t>
  </si>
  <si>
    <t>Rond 2  einduitslag</t>
  </si>
  <si>
    <t>Rond 3  einduitslag</t>
  </si>
  <si>
    <t>Rond 4   einduitslag</t>
  </si>
  <si>
    <t>Te spelen Wedstrijden</t>
  </si>
  <si>
    <t>z</t>
  </si>
  <si>
    <t>Pers Gem</t>
  </si>
  <si>
    <t>10 Punten Interval</t>
  </si>
  <si>
    <t>Tabel Biljartcompetitie</t>
  </si>
  <si>
    <t>Tabel</t>
  </si>
  <si>
    <t>Hoogste score</t>
  </si>
  <si>
    <t>BouwmeesterJohan</t>
  </si>
  <si>
    <t>Bodendijk 65</t>
  </si>
  <si>
    <t>7121gj</t>
  </si>
  <si>
    <t>Aalten</t>
  </si>
  <si>
    <t>0543-471783</t>
  </si>
  <si>
    <t>Tel 06</t>
  </si>
  <si>
    <t>06-57671552</t>
  </si>
  <si>
    <t>06-53606863</t>
  </si>
  <si>
    <t>06-23700591</t>
  </si>
  <si>
    <t>315-239028</t>
  </si>
  <si>
    <t>0544-372887</t>
  </si>
  <si>
    <t>0544-373631</t>
  </si>
  <si>
    <t>0544-463570</t>
  </si>
  <si>
    <t>0544-481744</t>
  </si>
  <si>
    <t>0544-351494</t>
  </si>
  <si>
    <t>0544-374294</t>
  </si>
  <si>
    <t>0544-374391</t>
  </si>
  <si>
    <t>0544-51633</t>
  </si>
  <si>
    <t>0544-351818</t>
  </si>
  <si>
    <t>0544-351281</t>
  </si>
  <si>
    <t>2022/2023</t>
  </si>
  <si>
    <t>06-59323086</t>
  </si>
  <si>
    <t>7136kx</t>
  </si>
  <si>
    <t>Roldersweg 2</t>
  </si>
  <si>
    <t>Cattier Theo</t>
  </si>
  <si>
    <t xml:space="preserve">Nieuwe </t>
  </si>
  <si>
    <t>Vermue Jack</t>
  </si>
  <si>
    <t>Ruurlo</t>
  </si>
  <si>
    <t>Naar Beneden</t>
  </si>
  <si>
    <t>Wedstrijdrooster 2023-2024</t>
  </si>
  <si>
    <t>Competitielijst periode    2023- 2024</t>
  </si>
  <si>
    <t>Competitielijst periode    2023 - 2024</t>
  </si>
  <si>
    <t>Einduitslag periode  2023/2024</t>
  </si>
  <si>
    <t>Hier boven niet sorteren</t>
  </si>
  <si>
    <t>06-81571577</t>
  </si>
  <si>
    <t>06-20313587</t>
  </si>
  <si>
    <t>06-21258389</t>
  </si>
  <si>
    <t>06-53223739</t>
  </si>
  <si>
    <t>Eindstand 2023-2024</t>
  </si>
  <si>
    <t>24-10=2023</t>
  </si>
  <si>
    <t>31-10-20023</t>
  </si>
  <si>
    <t>v..Schie Leo</t>
  </si>
  <si>
    <t>21-11-202320</t>
  </si>
  <si>
    <t>9-1-20024</t>
  </si>
  <si>
    <t>23-1-20233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</si>
</sst>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yy"/>
    <numFmt numFmtId="165" formatCode="0.0%"/>
    <numFmt numFmtId="166" formatCode="&quot; fl &quot;#,##0.00&quot; &quot;;&quot; fl &quot;#,##0.00&quot;-&quot;;&quot; fl -&quot;#&quot; &quot;;&quot; &quot;@&quot; &quot;"/>
    <numFmt numFmtId="167" formatCode="dd\-mm\-yy"/>
    <numFmt numFmtId="168" formatCode="0.000"/>
    <numFmt numFmtId="169" formatCode="&quot; € &quot;#,##0.00&quot; &quot;;&quot; € &quot;#,##0.00&quot;-&quot;;&quot; € -&quot;#&quot; &quot;;&quot; &quot;@&quot; &quot;"/>
  </numFmts>
  <fonts count="104">
    <font>
      <sz val="10"/>
      <color rgb="FF000000"/>
      <name val="Verdana3"/>
    </font>
    <font>
      <sz val="10"/>
      <color rgb="FF000000"/>
      <name val="Verdana3"/>
    </font>
    <font>
      <b/>
      <sz val="10"/>
      <color rgb="FF000000"/>
      <name val="Verdana3"/>
    </font>
    <font>
      <sz val="10"/>
      <color rgb="FFFFFFFF"/>
      <name val="Verdana3"/>
    </font>
    <font>
      <sz val="10"/>
      <color rgb="FFCC0000"/>
      <name val="Verdana3"/>
    </font>
    <font>
      <sz val="10"/>
      <color rgb="FF800080"/>
      <name val="Verdana3"/>
    </font>
    <font>
      <sz val="10"/>
      <color rgb="FF800080"/>
      <name val="Verdana31"/>
      <family val="2"/>
    </font>
    <font>
      <b/>
      <sz val="10"/>
      <color rgb="FFFFFFFF"/>
      <name val="Verdana3"/>
    </font>
    <font>
      <u/>
      <sz val="10"/>
      <color rgb="FF0000FF"/>
      <name val="Verdana1"/>
    </font>
    <font>
      <i/>
      <sz val="10"/>
      <color rgb="FF808080"/>
      <name val="Verdana3"/>
    </font>
    <font>
      <sz val="10"/>
      <color rgb="FF006600"/>
      <name val="Verdana3"/>
    </font>
    <font>
      <b/>
      <sz val="24"/>
      <color rgb="FF000000"/>
      <name val="Verdana3"/>
    </font>
    <font>
      <sz val="18"/>
      <color rgb="FF000000"/>
      <name val="Verdana3"/>
    </font>
    <font>
      <sz val="12"/>
      <color rgb="FF000000"/>
      <name val="Verdana3"/>
    </font>
    <font>
      <u/>
      <sz val="10"/>
      <color rgb="FF0000EE"/>
      <name val="Verdana3"/>
    </font>
    <font>
      <u/>
      <sz val="10"/>
      <color rgb="FF0000FF"/>
      <name val="Verdana3"/>
    </font>
    <font>
      <sz val="10"/>
      <color rgb="FF996600"/>
      <name val="Verdana3"/>
    </font>
    <font>
      <sz val="10"/>
      <color rgb="FF333333"/>
      <name val="Verdana3"/>
    </font>
    <font>
      <b/>
      <i/>
      <u/>
      <sz val="10"/>
      <color rgb="FF000000"/>
      <name val="Verdana3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FF0000"/>
      <name val="Verdana1"/>
    </font>
    <font>
      <b/>
      <sz val="11"/>
      <color rgb="FFFF0000"/>
      <name val="Verdana1"/>
    </font>
    <font>
      <b/>
      <sz val="10"/>
      <color rgb="FFFF0000"/>
      <name val="Verdana3"/>
    </font>
    <font>
      <b/>
      <sz val="10"/>
      <color rgb="FFFF0000"/>
      <name val="Verdana1"/>
    </font>
    <font>
      <b/>
      <sz val="9"/>
      <color rgb="FFFF0000"/>
      <name val="Verdana1"/>
    </font>
    <font>
      <b/>
      <sz val="11"/>
      <color rgb="FFFF0000"/>
      <name val="Verdana2"/>
    </font>
    <font>
      <b/>
      <sz val="12"/>
      <color rgb="FFFF0000"/>
      <name val="Verdana1"/>
    </font>
    <font>
      <b/>
      <sz val="10"/>
      <color rgb="FFFF0000"/>
      <name val="Verdana2"/>
    </font>
    <font>
      <sz val="11"/>
      <color rgb="FF000000"/>
      <name val="Verdana1"/>
    </font>
    <font>
      <b/>
      <sz val="10"/>
      <color rgb="FF000000"/>
      <name val="Verdana1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0"/>
      <color rgb="FFFF0000"/>
      <name val="Verdana"/>
      <family val="2"/>
    </font>
    <font>
      <b/>
      <sz val="8"/>
      <color rgb="FF000000"/>
      <name val="Verdana1"/>
    </font>
    <font>
      <u/>
      <sz val="10"/>
      <color rgb="FF0000FF"/>
      <name val="Verdana2"/>
    </font>
    <font>
      <sz val="10"/>
      <color rgb="FF000000"/>
      <name val="Verdana1"/>
    </font>
    <font>
      <b/>
      <sz val="12"/>
      <color rgb="FF000000"/>
      <name val="Verdana1"/>
    </font>
    <font>
      <sz val="10"/>
      <color rgb="FF0000FF"/>
      <name val="Verdana1"/>
    </font>
    <font>
      <b/>
      <sz val="12"/>
      <color rgb="FFFF0000"/>
      <name val="Verdana3"/>
    </font>
    <font>
      <sz val="8"/>
      <color rgb="FF000000"/>
      <name val="Verdana1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Verdana"/>
      <family val="2"/>
    </font>
    <font>
      <b/>
      <sz val="11"/>
      <color rgb="FFFF0000"/>
      <name val="Verdana"/>
      <family val="2"/>
    </font>
    <font>
      <sz val="24"/>
      <color rgb="FF339966"/>
      <name val="Impact"/>
      <family val="2"/>
    </font>
    <font>
      <b/>
      <sz val="8"/>
      <color rgb="FFFF0000"/>
      <name val="Verdana1"/>
    </font>
    <font>
      <b/>
      <sz val="11"/>
      <color rgb="FF000000"/>
      <name val="Verdana1"/>
    </font>
    <font>
      <sz val="9"/>
      <color rgb="FF000000"/>
      <name val="Verdana1"/>
    </font>
    <font>
      <b/>
      <sz val="12"/>
      <color rgb="FF000000"/>
      <name val="Verdana3"/>
    </font>
    <font>
      <sz val="18"/>
      <color rgb="FF339966"/>
      <name val="Impact"/>
      <family val="2"/>
    </font>
    <font>
      <sz val="10"/>
      <color rgb="FFFF0000"/>
      <name val="Verdana1"/>
    </font>
    <font>
      <b/>
      <sz val="14"/>
      <color rgb="FF008000"/>
      <name val="Verdana1"/>
    </font>
    <font>
      <b/>
      <i/>
      <sz val="8"/>
      <color rgb="FF000000"/>
      <name val="Verdana1"/>
    </font>
    <font>
      <b/>
      <i/>
      <sz val="10"/>
      <color rgb="FF000000"/>
      <name val="Verdana1"/>
    </font>
    <font>
      <b/>
      <i/>
      <sz val="11"/>
      <color rgb="FF000000"/>
      <name val="Verdana1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11"/>
      <color rgb="FF000000"/>
      <name val="Verdana3"/>
    </font>
    <font>
      <sz val="8"/>
      <color rgb="FFFF0000"/>
      <name val="Verdana1"/>
    </font>
    <font>
      <b/>
      <sz val="9"/>
      <color rgb="FF000000"/>
      <name val="Verdana1"/>
    </font>
    <font>
      <u/>
      <sz val="10"/>
      <color rgb="FF000000"/>
      <name val="Verdana1"/>
    </font>
    <font>
      <b/>
      <u/>
      <sz val="10"/>
      <color rgb="FF000000"/>
      <name val="Verdana1"/>
    </font>
    <font>
      <sz val="10"/>
      <color rgb="FF000000"/>
      <name val="Times New Roman"/>
      <family val="1"/>
    </font>
    <font>
      <sz val="16"/>
      <color rgb="FF000000"/>
      <name val="Times New Roman"/>
      <family val="1"/>
    </font>
    <font>
      <u/>
      <sz val="14"/>
      <color rgb="FF000000"/>
      <name val="Verdana1"/>
    </font>
    <font>
      <sz val="10"/>
      <name val="Verdana1"/>
    </font>
    <font>
      <b/>
      <sz val="10"/>
      <name val="Verdana1"/>
    </font>
    <font>
      <b/>
      <sz val="10"/>
      <color rgb="FFFF0000"/>
      <name val="Verdana"/>
      <family val="2"/>
    </font>
    <font>
      <b/>
      <sz val="11"/>
      <color rgb="FF000000"/>
      <name val="Verdana3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b/>
      <sz val="8"/>
      <name val="Verdana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3"/>
    </font>
    <font>
      <b/>
      <sz val="10"/>
      <color rgb="FFFF0000"/>
      <name val="Tahoma"/>
      <family val="2"/>
    </font>
    <font>
      <u/>
      <sz val="10"/>
      <color rgb="FF0000FF"/>
      <name val="Verdana"/>
      <family val="2"/>
    </font>
    <font>
      <b/>
      <sz val="12"/>
      <color rgb="FFFF0000"/>
      <name val="Verdana"/>
      <family val="2"/>
    </font>
    <font>
      <sz val="10"/>
      <color rgb="FF0000FF"/>
      <name val="Verdana"/>
      <family val="2"/>
    </font>
    <font>
      <b/>
      <sz val="10"/>
      <color rgb="FF003366"/>
      <name val="Verdana"/>
      <family val="2"/>
    </font>
    <font>
      <b/>
      <sz val="12"/>
      <color rgb="FF003366"/>
      <name val="Verdana"/>
      <family val="2"/>
    </font>
    <font>
      <b/>
      <sz val="14"/>
      <color rgb="FFFF0000"/>
      <name val="Verdana"/>
      <family val="2"/>
    </font>
    <font>
      <b/>
      <sz val="12"/>
      <color rgb="FF000080"/>
      <name val="Verdana"/>
      <family val="2"/>
    </font>
    <font>
      <b/>
      <sz val="16"/>
      <color rgb="FFFF0000"/>
      <name val="Verdana"/>
      <family val="2"/>
    </font>
    <font>
      <b/>
      <sz val="14"/>
      <color rgb="FF008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10"/>
      <color rgb="FF000000"/>
      <name val="Verdana"/>
      <family val="2"/>
    </font>
    <font>
      <b/>
      <i/>
      <sz val="11"/>
      <color rgb="FF000000"/>
      <name val="Verdana"/>
      <family val="2"/>
    </font>
    <font>
      <sz val="10"/>
      <color theme="9" tint="-0.249977111117893"/>
      <name val="Verdana"/>
      <family val="2"/>
    </font>
    <font>
      <b/>
      <sz val="14"/>
      <color rgb="FF0000FF"/>
      <name val="Verdana"/>
      <family val="2"/>
    </font>
    <font>
      <b/>
      <sz val="12"/>
      <color rgb="FFFF0000"/>
      <name val="Verdana2"/>
    </font>
    <font>
      <sz val="18"/>
      <color rgb="FFFF0000"/>
      <name val="Impact"/>
      <family val="2"/>
    </font>
    <font>
      <b/>
      <sz val="18"/>
      <color rgb="FFFF0000"/>
      <name val="Verdana1"/>
    </font>
    <font>
      <sz val="9"/>
      <color rgb="FFFF0000"/>
      <name val="Verdana"/>
      <family val="2"/>
    </font>
  </fonts>
  <fills count="3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0C0C0"/>
        <bgColor rgb="FFC0C0C0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92D050"/>
        <bgColor rgb="FF92D050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rgb="FF96969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CCFF"/>
      </patternFill>
    </fill>
    <fill>
      <patternFill patternType="solid">
        <fgColor rgb="FFFFFF00"/>
        <bgColor rgb="FF92D05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969696"/>
      </patternFill>
    </fill>
    <fill>
      <patternFill patternType="solid">
        <fgColor theme="0" tint="-0.249977111117893"/>
        <bgColor rgb="FFCC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33CC33"/>
        <bgColor rgb="FF00FF00"/>
      </patternFill>
    </fill>
    <fill>
      <patternFill patternType="solid">
        <fgColor rgb="FF33CC33"/>
        <bgColor indexed="64"/>
      </patternFill>
    </fill>
    <fill>
      <patternFill patternType="solid">
        <fgColor theme="9" tint="0.39997558519241921"/>
        <bgColor rgb="FF99CC00"/>
      </patternFill>
    </fill>
    <fill>
      <patternFill patternType="solid">
        <fgColor theme="9" tint="0.39997558519241921"/>
        <bgColor rgb="FFC0C0C0"/>
      </patternFill>
    </fill>
    <fill>
      <patternFill patternType="solid">
        <fgColor theme="9" tint="0.39997558519241921"/>
        <bgColor rgb="FF969696"/>
      </patternFill>
    </fill>
    <fill>
      <patternFill patternType="solid">
        <fgColor rgb="FFFFFF00"/>
        <bgColor rgb="FF969696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58">
    <xf numFmtId="0" fontId="0" fillId="0" borderId="0"/>
    <xf numFmtId="9" fontId="1" fillId="0" borderId="0" applyFon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6" borderId="0" applyNumberFormat="0" applyBorder="0" applyProtection="0"/>
    <xf numFmtId="0" fontId="4" fillId="6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5" fillId="0" borderId="0" applyNumberFormat="0" applyBorder="0" applyAlignment="0" applyProtection="0"/>
    <xf numFmtId="0" fontId="5" fillId="0" borderId="0" applyNumberFormat="0" applyBorder="0" applyProtection="0"/>
    <xf numFmtId="0" fontId="7" fillId="7" borderId="0" applyNumberFormat="0" applyBorder="0" applyProtection="0"/>
    <xf numFmtId="0" fontId="7" fillId="7" borderId="0" applyNumberFormat="0" applyBorder="0" applyProtection="0"/>
    <xf numFmtId="169" fontId="1" fillId="0" borderId="0" applyFont="0" applyBorder="0" applyProtection="0"/>
    <xf numFmtId="0" fontId="8" fillId="0" borderId="0" applyNumberFormat="0" applyBorder="0" applyProtection="0"/>
    <xf numFmtId="9" fontId="1" fillId="0" borderId="0" applyFont="0" applyBorder="0" applyProtection="0"/>
    <xf numFmtId="0" fontId="9" fillId="0" borderId="0" applyNumberFormat="0" applyBorder="0" applyProtection="0"/>
    <xf numFmtId="0" fontId="9" fillId="0" borderId="0" applyNumberFormat="0" applyBorder="0" applyProtection="0"/>
    <xf numFmtId="0" fontId="10" fillId="8" borderId="0" applyNumberFormat="0" applyBorder="0" applyProtection="0"/>
    <xf numFmtId="0" fontId="10" fillId="8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1" fillId="0" borderId="0" applyNumberFormat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4" fillId="0" borderId="0" applyNumberFormat="0" applyBorder="0" applyProtection="0"/>
    <xf numFmtId="0" fontId="16" fillId="9" borderId="0" applyNumberFormat="0" applyBorder="0" applyProtection="0"/>
    <xf numFmtId="0" fontId="16" fillId="9" borderId="0" applyNumberFormat="0" applyBorder="0" applyProtection="0"/>
    <xf numFmtId="0" fontId="17" fillId="9" borderId="1" applyNumberFormat="0" applyProtection="0"/>
    <xf numFmtId="0" fontId="17" fillId="9" borderId="1" applyNumberFormat="0" applyProtection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66" fontId="1" fillId="0" borderId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</cellStyleXfs>
  <cellXfs count="1322">
    <xf numFmtId="0" fontId="0" fillId="0" borderId="0" xfId="0"/>
    <xf numFmtId="0" fontId="31" fillId="0" borderId="2" xfId="0" applyFont="1" applyBorder="1"/>
    <xf numFmtId="0" fontId="32" fillId="0" borderId="6" xfId="0" applyFont="1" applyBorder="1" applyAlignment="1">
      <alignment horizontal="center"/>
    </xf>
    <xf numFmtId="0" fontId="32" fillId="0" borderId="2" xfId="0" applyFont="1" applyBorder="1"/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>
      <alignment horizontal="left"/>
    </xf>
    <xf numFmtId="0" fontId="33" fillId="0" borderId="2" xfId="0" applyFont="1" applyBorder="1"/>
    <xf numFmtId="166" fontId="32" fillId="0" borderId="2" xfId="25" applyNumberFormat="1" applyFont="1" applyBorder="1"/>
    <xf numFmtId="0" fontId="32" fillId="0" borderId="2" xfId="48" applyFont="1" applyBorder="1"/>
    <xf numFmtId="0" fontId="32" fillId="0" borderId="2" xfId="48" applyFont="1" applyBorder="1" applyAlignment="1">
      <alignment horizontal="left"/>
    </xf>
    <xf numFmtId="0" fontId="32" fillId="0" borderId="2" xfId="47" applyFont="1" applyBorder="1"/>
    <xf numFmtId="0" fontId="32" fillId="0" borderId="2" xfId="47" applyFont="1" applyBorder="1" applyAlignment="1">
      <alignment horizontal="left"/>
    </xf>
    <xf numFmtId="0" fontId="35" fillId="12" borderId="2" xfId="26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0" fillId="0" borderId="2" xfId="0" applyFont="1" applyBorder="1"/>
    <xf numFmtId="0" fontId="30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6" xfId="0" applyFont="1" applyBorder="1"/>
    <xf numFmtId="0" fontId="30" fillId="0" borderId="8" xfId="0" applyFont="1" applyBorder="1"/>
    <xf numFmtId="0" fontId="36" fillId="0" borderId="0" xfId="0" applyFont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6" fillId="0" borderId="2" xfId="0" applyFont="1" applyBorder="1"/>
    <xf numFmtId="0" fontId="36" fillId="0" borderId="2" xfId="0" applyFont="1" applyBorder="1" applyAlignment="1">
      <alignment horizontal="left"/>
    </xf>
    <xf numFmtId="0" fontId="36" fillId="0" borderId="8" xfId="0" applyFont="1" applyBorder="1" applyAlignment="1" applyProtection="1">
      <alignment horizontal="center"/>
      <protection locked="0"/>
    </xf>
    <xf numFmtId="0" fontId="36" fillId="0" borderId="8" xfId="0" applyFont="1" applyBorder="1" applyAlignment="1">
      <alignment horizontal="center"/>
    </xf>
    <xf numFmtId="0" fontId="36" fillId="0" borderId="6" xfId="0" applyFont="1" applyBorder="1" applyAlignment="1" applyProtection="1">
      <alignment horizontal="left"/>
      <protection locked="0"/>
    </xf>
    <xf numFmtId="0" fontId="36" fillId="0" borderId="6" xfId="0" applyFont="1" applyBorder="1" applyAlignment="1">
      <alignment horizontal="center"/>
    </xf>
    <xf numFmtId="165" fontId="36" fillId="0" borderId="6" xfId="49" applyNumberFormat="1" applyFont="1" applyBorder="1" applyAlignment="1">
      <alignment horizontal="center"/>
    </xf>
    <xf numFmtId="0" fontId="36" fillId="0" borderId="6" xfId="0" applyFont="1" applyBorder="1"/>
    <xf numFmtId="2" fontId="36" fillId="0" borderId="2" xfId="49" applyNumberFormat="1" applyFont="1" applyBorder="1" applyAlignment="1">
      <alignment horizontal="center"/>
    </xf>
    <xf numFmtId="165" fontId="36" fillId="0" borderId="2" xfId="49" applyNumberFormat="1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0" fontId="36" fillId="0" borderId="2" xfId="0" applyFont="1" applyBorder="1" applyAlignment="1" applyProtection="1">
      <alignment horizontal="left"/>
      <protection locked="0"/>
    </xf>
    <xf numFmtId="165" fontId="36" fillId="0" borderId="8" xfId="49" applyNumberFormat="1" applyFont="1" applyBorder="1" applyAlignment="1">
      <alignment horizontal="center"/>
    </xf>
    <xf numFmtId="165" fontId="36" fillId="0" borderId="2" xfId="27" applyNumberFormat="1" applyFont="1" applyBorder="1" applyAlignment="1">
      <alignment horizontal="center"/>
    </xf>
    <xf numFmtId="0" fontId="36" fillId="0" borderId="9" xfId="0" applyFont="1" applyBorder="1" applyAlignment="1" applyProtection="1">
      <alignment horizontal="center"/>
      <protection locked="0"/>
    </xf>
    <xf numFmtId="0" fontId="36" fillId="0" borderId="9" xfId="0" applyFont="1" applyBorder="1" applyAlignment="1">
      <alignment horizontal="center"/>
    </xf>
    <xf numFmtId="9" fontId="36" fillId="0" borderId="2" xfId="27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40" fillId="15" borderId="0" xfId="0" applyFont="1" applyFill="1" applyAlignment="1" applyProtection="1">
      <alignment horizontal="center"/>
      <protection locked="0"/>
    </xf>
    <xf numFmtId="0" fontId="36" fillId="13" borderId="0" xfId="0" applyFont="1" applyFill="1" applyAlignment="1" applyProtection="1">
      <alignment horizontal="left"/>
      <protection locked="0"/>
    </xf>
    <xf numFmtId="0" fontId="40" fillId="13" borderId="0" xfId="0" applyFont="1" applyFill="1" applyAlignment="1" applyProtection="1">
      <alignment horizontal="center"/>
      <protection locked="0"/>
    </xf>
    <xf numFmtId="0" fontId="40" fillId="13" borderId="0" xfId="0" applyFont="1" applyFill="1" applyProtection="1">
      <protection locked="0"/>
    </xf>
    <xf numFmtId="0" fontId="40" fillId="13" borderId="0" xfId="0" applyFont="1" applyFill="1" applyAlignment="1">
      <alignment horizontal="center"/>
    </xf>
    <xf numFmtId="0" fontId="34" fillId="13" borderId="0" xfId="0" applyFont="1" applyFill="1" applyProtection="1">
      <protection locked="0"/>
    </xf>
    <xf numFmtId="0" fontId="34" fillId="13" borderId="0" xfId="0" applyFont="1" applyFill="1" applyAlignment="1">
      <alignment horizontal="center"/>
    </xf>
    <xf numFmtId="0" fontId="40" fillId="13" borderId="0" xfId="0" applyFont="1" applyFill="1"/>
    <xf numFmtId="0" fontId="40" fillId="0" borderId="0" xfId="0" applyFont="1"/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41" fillId="0" borderId="2" xfId="0" applyFont="1" applyBorder="1" applyAlignment="1" applyProtection="1">
      <alignment horizontal="left"/>
      <protection locked="0"/>
    </xf>
    <xf numFmtId="0" fontId="41" fillId="0" borderId="2" xfId="0" applyFont="1" applyBorder="1" applyAlignment="1" applyProtection="1">
      <alignment horizontal="center"/>
      <protection locked="0"/>
    </xf>
    <xf numFmtId="49" fontId="41" fillId="0" borderId="8" xfId="0" applyNumberFormat="1" applyFont="1" applyBorder="1" applyAlignment="1" applyProtection="1">
      <alignment horizontal="left"/>
      <protection locked="0"/>
    </xf>
    <xf numFmtId="49" fontId="41" fillId="0" borderId="8" xfId="0" applyNumberFormat="1" applyFont="1" applyBorder="1" applyAlignment="1">
      <alignment horizontal="left"/>
    </xf>
    <xf numFmtId="0" fontId="41" fillId="0" borderId="8" xfId="0" applyFont="1" applyBorder="1" applyAlignment="1" applyProtection="1">
      <alignment horizontal="center"/>
      <protection locked="0"/>
    </xf>
    <xf numFmtId="0" fontId="41" fillId="0" borderId="8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34" fillId="0" borderId="14" xfId="0" applyFont="1" applyBorder="1" applyAlignment="1" applyProtection="1">
      <alignment horizontal="center"/>
      <protection locked="0"/>
    </xf>
    <xf numFmtId="0" fontId="42" fillId="0" borderId="2" xfId="0" applyFont="1" applyBorder="1"/>
    <xf numFmtId="1" fontId="44" fillId="0" borderId="2" xfId="0" applyNumberFormat="1" applyFont="1" applyBorder="1" applyAlignment="1" applyProtection="1">
      <alignment horizontal="center"/>
      <protection locked="0"/>
    </xf>
    <xf numFmtId="0" fontId="43" fillId="0" borderId="2" xfId="0" applyFont="1" applyBorder="1" applyAlignment="1">
      <alignment horizontal="center"/>
    </xf>
    <xf numFmtId="2" fontId="44" fillId="0" borderId="2" xfId="0" applyNumberFormat="1" applyFont="1" applyBorder="1" applyAlignment="1">
      <alignment horizontal="center"/>
    </xf>
    <xf numFmtId="165" fontId="43" fillId="0" borderId="2" xfId="49" applyNumberFormat="1" applyFont="1" applyBorder="1" applyAlignment="1">
      <alignment horizontal="center"/>
    </xf>
    <xf numFmtId="1" fontId="44" fillId="0" borderId="2" xfId="0" applyNumberFormat="1" applyFont="1" applyBorder="1" applyAlignment="1">
      <alignment horizontal="center"/>
    </xf>
    <xf numFmtId="0" fontId="43" fillId="0" borderId="2" xfId="0" applyFont="1" applyBorder="1" applyAlignment="1" applyProtection="1">
      <alignment horizontal="left"/>
      <protection locked="0"/>
    </xf>
    <xf numFmtId="0" fontId="44" fillId="0" borderId="2" xfId="49" applyFont="1" applyBorder="1" applyAlignment="1">
      <alignment horizontal="center"/>
    </xf>
    <xf numFmtId="1" fontId="44" fillId="0" borderId="2" xfId="49" applyNumberFormat="1" applyFont="1" applyBorder="1" applyAlignment="1">
      <alignment horizontal="center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0" fillId="0" borderId="0" xfId="0" applyFont="1"/>
    <xf numFmtId="0" fontId="34" fillId="0" borderId="0" xfId="49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44" fillId="0" borderId="14" xfId="0" applyNumberFormat="1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0" fontId="34" fillId="0" borderId="2" xfId="0" applyFont="1" applyBorder="1" applyAlignment="1" applyProtection="1">
      <alignment horizontal="center"/>
      <protection locked="0"/>
    </xf>
    <xf numFmtId="0" fontId="46" fillId="0" borderId="0" xfId="0" applyFont="1"/>
    <xf numFmtId="1" fontId="30" fillId="0" borderId="6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0" fontId="48" fillId="13" borderId="2" xfId="0" applyFont="1" applyFill="1" applyBorder="1" applyAlignment="1">
      <alignment horizontal="center" readingOrder="1"/>
    </xf>
    <xf numFmtId="0" fontId="34" fillId="13" borderId="0" xfId="0" applyFont="1" applyFill="1"/>
    <xf numFmtId="0" fontId="40" fillId="0" borderId="0" xfId="0" applyFont="1" applyProtection="1">
      <protection locked="0"/>
    </xf>
    <xf numFmtId="0" fontId="34" fillId="0" borderId="12" xfId="0" applyFont="1" applyBorder="1" applyAlignment="1" applyProtection="1">
      <alignment horizontal="center"/>
      <protection locked="0"/>
    </xf>
    <xf numFmtId="0" fontId="34" fillId="0" borderId="9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36" fillId="0" borderId="4" xfId="0" applyFont="1" applyBorder="1" applyAlignment="1" applyProtection="1">
      <alignment horizontal="left"/>
      <protection locked="0"/>
    </xf>
    <xf numFmtId="2" fontId="30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" fontId="30" fillId="0" borderId="8" xfId="49" applyNumberFormat="1" applyFont="1" applyBorder="1" applyAlignment="1">
      <alignment horizontal="center"/>
    </xf>
    <xf numFmtId="1" fontId="30" fillId="0" borderId="2" xfId="49" applyNumberFormat="1" applyFont="1" applyBorder="1" applyAlignment="1">
      <alignment horizontal="center"/>
    </xf>
    <xf numFmtId="1" fontId="30" fillId="0" borderId="9" xfId="0" applyNumberFormat="1" applyFont="1" applyBorder="1" applyAlignment="1">
      <alignment horizontal="center"/>
    </xf>
    <xf numFmtId="0" fontId="34" fillId="0" borderId="6" xfId="0" applyFont="1" applyBorder="1" applyAlignment="1" applyProtection="1">
      <alignment horizontal="center"/>
      <protection locked="0"/>
    </xf>
    <xf numFmtId="0" fontId="34" fillId="0" borderId="6" xfId="0" applyFont="1" applyBorder="1" applyAlignment="1">
      <alignment horizontal="center"/>
    </xf>
    <xf numFmtId="0" fontId="34" fillId="0" borderId="2" xfId="49" applyFont="1" applyBorder="1" applyAlignment="1">
      <alignment horizontal="center"/>
    </xf>
    <xf numFmtId="1" fontId="49" fillId="0" borderId="0" xfId="0" applyNumberFormat="1" applyFont="1" applyAlignment="1">
      <alignment horizontal="center"/>
    </xf>
    <xf numFmtId="2" fontId="30" fillId="0" borderId="9" xfId="0" applyNumberFormat="1" applyFont="1" applyBorder="1" applyAlignment="1">
      <alignment horizontal="center"/>
    </xf>
    <xf numFmtId="1" fontId="30" fillId="0" borderId="6" xfId="49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4" fillId="0" borderId="15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9" fillId="0" borderId="14" xfId="0" applyFont="1" applyBorder="1" applyAlignment="1">
      <alignment horizontal="center"/>
    </xf>
    <xf numFmtId="1" fontId="40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10" fontId="0" fillId="0" borderId="0" xfId="0" applyNumberFormat="1"/>
    <xf numFmtId="0" fontId="0" fillId="13" borderId="0" xfId="0" applyFill="1" applyAlignment="1">
      <alignment horizontal="center"/>
    </xf>
    <xf numFmtId="9" fontId="36" fillId="13" borderId="0" xfId="27" applyFont="1" applyFill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9" xfId="27" applyFont="1" applyBorder="1" applyAlignment="1">
      <alignment horizontal="center"/>
    </xf>
    <xf numFmtId="0" fontId="29" fillId="0" borderId="2" xfId="0" applyFont="1" applyBorder="1" applyAlignment="1" applyProtection="1">
      <alignment horizontal="left"/>
      <protection locked="0"/>
    </xf>
    <xf numFmtId="2" fontId="0" fillId="0" borderId="8" xfId="0" applyNumberFormat="1" applyBorder="1" applyAlignment="1">
      <alignment horizontal="center"/>
    </xf>
    <xf numFmtId="9" fontId="0" fillId="0" borderId="8" xfId="27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9" fontId="0" fillId="0" borderId="2" xfId="27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9" fontId="0" fillId="0" borderId="6" xfId="27" applyFont="1" applyBorder="1" applyAlignment="1">
      <alignment horizontal="center"/>
    </xf>
    <xf numFmtId="9" fontId="0" fillId="0" borderId="15" xfId="27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37" fillId="0" borderId="8" xfId="0" applyFont="1" applyBorder="1" applyAlignment="1" applyProtection="1">
      <alignment horizontal="left" vertical="center"/>
      <protection locked="0"/>
    </xf>
    <xf numFmtId="0" fontId="5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9" fontId="0" fillId="0" borderId="0" xfId="27" applyFont="1" applyAlignment="1">
      <alignment horizontal="center"/>
    </xf>
    <xf numFmtId="0" fontId="47" fillId="12" borderId="17" xfId="38" applyFont="1" applyFill="1" applyBorder="1" applyAlignment="1">
      <alignment horizontal="center" vertical="center"/>
    </xf>
    <xf numFmtId="0" fontId="0" fillId="0" borderId="6" xfId="0" applyBorder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0" xfId="0" applyFont="1"/>
    <xf numFmtId="0" fontId="22" fillId="0" borderId="6" xfId="0" applyFont="1" applyBorder="1" applyAlignment="1">
      <alignment horizontal="left" vertical="center"/>
    </xf>
    <xf numFmtId="49" fontId="22" fillId="0" borderId="6" xfId="0" applyNumberFormat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49" fontId="22" fillId="0" borderId="6" xfId="0" applyNumberFormat="1" applyFont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0" fontId="50" fillId="0" borderId="0" xfId="0" applyFont="1" applyAlignment="1">
      <alignment horizontal="center"/>
    </xf>
    <xf numFmtId="0" fontId="29" fillId="0" borderId="2" xfId="0" applyFont="1" applyBorder="1"/>
    <xf numFmtId="49" fontId="50" fillId="0" borderId="9" xfId="0" applyNumberFormat="1" applyFont="1" applyBorder="1" applyAlignment="1">
      <alignment horizontal="center"/>
    </xf>
    <xf numFmtId="0" fontId="29" fillId="0" borderId="14" xfId="0" applyFont="1" applyBorder="1"/>
    <xf numFmtId="49" fontId="34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50" fillId="0" borderId="9" xfId="0" applyFont="1" applyBorder="1" applyAlignment="1">
      <alignment horizontal="center"/>
    </xf>
    <xf numFmtId="0" fontId="29" fillId="0" borderId="9" xfId="0" applyFont="1" applyBorder="1"/>
    <xf numFmtId="0" fontId="40" fillId="0" borderId="8" xfId="0" applyFont="1" applyBorder="1"/>
    <xf numFmtId="0" fontId="40" fillId="0" borderId="14" xfId="0" applyFont="1" applyBorder="1"/>
    <xf numFmtId="49" fontId="34" fillId="0" borderId="9" xfId="0" applyNumberFormat="1" applyFont="1" applyBorder="1" applyAlignment="1">
      <alignment horizontal="center"/>
    </xf>
    <xf numFmtId="0" fontId="40" fillId="0" borderId="2" xfId="0" applyFont="1" applyBorder="1"/>
    <xf numFmtId="168" fontId="40" fillId="0" borderId="0" xfId="0" applyNumberFormat="1" applyFont="1" applyAlignment="1">
      <alignment horizontal="left"/>
    </xf>
    <xf numFmtId="0" fontId="59" fillId="0" borderId="0" xfId="0" applyFont="1"/>
    <xf numFmtId="0" fontId="60" fillId="0" borderId="0" xfId="0" applyFont="1" applyAlignment="1">
      <alignment horizontal="center" vertical="center" wrapText="1"/>
    </xf>
    <xf numFmtId="0" fontId="24" fillId="0" borderId="0" xfId="26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3" fillId="0" borderId="0" xfId="0" applyFont="1"/>
    <xf numFmtId="164" fontId="5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left"/>
    </xf>
    <xf numFmtId="49" fontId="34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wrapText="1"/>
    </xf>
    <xf numFmtId="0" fontId="34" fillId="0" borderId="2" xfId="0" applyFont="1" applyBorder="1" applyAlignment="1">
      <alignment wrapText="1" shrinkToFit="1"/>
    </xf>
    <xf numFmtId="1" fontId="49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0" fontId="37" fillId="0" borderId="2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34" fillId="0" borderId="2" xfId="0" applyFont="1" applyBorder="1" applyAlignment="1">
      <alignment horizontal="left"/>
    </xf>
    <xf numFmtId="0" fontId="34" fillId="0" borderId="8" xfId="0" applyFont="1" applyBorder="1" applyAlignment="1">
      <alignment wrapText="1"/>
    </xf>
    <xf numFmtId="0" fontId="34" fillId="0" borderId="8" xfId="0" applyFont="1" applyBorder="1" applyAlignment="1">
      <alignment vertical="center" wrapText="1"/>
    </xf>
    <xf numFmtId="0" fontId="34" fillId="0" borderId="8" xfId="0" applyFont="1" applyBorder="1" applyAlignment="1">
      <alignment wrapText="1" shrinkToFit="1"/>
    </xf>
    <xf numFmtId="0" fontId="40" fillId="0" borderId="2" xfId="0" applyFont="1" applyBorder="1" applyAlignment="1">
      <alignment horizontal="left"/>
    </xf>
    <xf numFmtId="168" fontId="0" fillId="0" borderId="2" xfId="0" applyNumberFormat="1" applyBorder="1" applyAlignment="1">
      <alignment horizontal="center"/>
    </xf>
    <xf numFmtId="168" fontId="30" fillId="0" borderId="2" xfId="0" applyNumberFormat="1" applyFont="1" applyBorder="1" applyAlignment="1">
      <alignment horizontal="center"/>
    </xf>
    <xf numFmtId="165" fontId="30" fillId="0" borderId="2" xfId="27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168" fontId="36" fillId="0" borderId="2" xfId="0" applyNumberFormat="1" applyFont="1" applyBorder="1" applyAlignment="1">
      <alignment horizontal="center"/>
    </xf>
    <xf numFmtId="165" fontId="36" fillId="0" borderId="2" xfId="0" applyNumberFormat="1" applyFont="1" applyBorder="1" applyAlignment="1">
      <alignment horizontal="center"/>
    </xf>
    <xf numFmtId="0" fontId="50" fillId="0" borderId="2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36" fillId="0" borderId="0" xfId="27" applyFont="1" applyAlignment="1">
      <alignment horizontal="center"/>
    </xf>
    <xf numFmtId="0" fontId="36" fillId="0" borderId="0" xfId="27" applyNumberFormat="1" applyFont="1" applyAlignment="1">
      <alignment horizontal="center"/>
    </xf>
    <xf numFmtId="0" fontId="36" fillId="0" borderId="2" xfId="27" applyNumberFormat="1" applyFont="1" applyBorder="1" applyAlignment="1">
      <alignment horizontal="center"/>
    </xf>
    <xf numFmtId="9" fontId="30" fillId="0" borderId="2" xfId="27" applyFont="1" applyBorder="1" applyAlignment="1">
      <alignment horizontal="center"/>
    </xf>
    <xf numFmtId="0" fontId="40" fillId="0" borderId="2" xfId="0" applyFont="1" applyBorder="1" applyAlignment="1" applyProtection="1">
      <alignment horizontal="left"/>
      <protection locked="0"/>
    </xf>
    <xf numFmtId="1" fontId="40" fillId="0" borderId="2" xfId="0" applyNumberFormat="1" applyFont="1" applyBorder="1" applyAlignment="1" applyProtection="1">
      <alignment horizontal="center"/>
      <protection locked="0"/>
    </xf>
    <xf numFmtId="2" fontId="34" fillId="0" borderId="2" xfId="0" applyNumberFormat="1" applyFont="1" applyBorder="1" applyAlignment="1">
      <alignment horizontal="center"/>
    </xf>
    <xf numFmtId="165" fontId="40" fillId="0" borderId="2" xfId="49" applyNumberFormat="1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8" xfId="0" applyFont="1" applyBorder="1"/>
    <xf numFmtId="0" fontId="24" fillId="0" borderId="8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center"/>
    </xf>
    <xf numFmtId="0" fontId="63" fillId="0" borderId="0" xfId="0" applyFont="1"/>
    <xf numFmtId="0" fontId="25" fillId="0" borderId="8" xfId="0" applyFont="1" applyBorder="1"/>
    <xf numFmtId="0" fontId="25" fillId="0" borderId="9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51" fillId="0" borderId="2" xfId="0" applyFont="1" applyBorder="1" applyAlignment="1">
      <alignment horizontal="left"/>
    </xf>
    <xf numFmtId="0" fontId="63" fillId="0" borderId="2" xfId="0" applyFont="1" applyBorder="1"/>
    <xf numFmtId="0" fontId="51" fillId="0" borderId="2" xfId="0" applyFont="1" applyBorder="1"/>
    <xf numFmtId="0" fontId="51" fillId="0" borderId="8" xfId="0" applyFont="1" applyBorder="1" applyAlignment="1">
      <alignment horizontal="left"/>
    </xf>
    <xf numFmtId="0" fontId="51" fillId="0" borderId="9" xfId="0" applyFont="1" applyBorder="1"/>
    <xf numFmtId="0" fontId="51" fillId="0" borderId="6" xfId="0" applyFont="1" applyBorder="1"/>
    <xf numFmtId="0" fontId="25" fillId="0" borderId="0" xfId="0" applyFont="1"/>
    <xf numFmtId="0" fontId="51" fillId="0" borderId="0" xfId="0" applyFont="1" applyAlignment="1">
      <alignment horizontal="left"/>
    </xf>
    <xf numFmtId="0" fontId="25" fillId="0" borderId="2" xfId="0" applyFont="1" applyBorder="1"/>
    <xf numFmtId="164" fontId="0" fillId="0" borderId="2" xfId="0" applyNumberFormat="1" applyBorder="1"/>
    <xf numFmtId="2" fontId="30" fillId="0" borderId="0" xfId="0" applyNumberFormat="1" applyFont="1" applyAlignment="1">
      <alignment horizontal="center"/>
    </xf>
    <xf numFmtId="9" fontId="30" fillId="0" borderId="0" xfId="27" applyFont="1" applyAlignment="1">
      <alignment horizontal="center"/>
    </xf>
    <xf numFmtId="0" fontId="30" fillId="0" borderId="0" xfId="27" applyNumberFormat="1" applyFont="1" applyAlignment="1">
      <alignment horizontal="center"/>
    </xf>
    <xf numFmtId="164" fontId="30" fillId="0" borderId="2" xfId="0" applyNumberFormat="1" applyFont="1" applyBorder="1"/>
    <xf numFmtId="164" fontId="3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/>
    <xf numFmtId="164" fontId="0" fillId="0" borderId="2" xfId="27" applyNumberFormat="1" applyFont="1" applyBorder="1" applyAlignment="1">
      <alignment horizontal="center"/>
    </xf>
    <xf numFmtId="164" fontId="0" fillId="0" borderId="0" xfId="0" applyNumberFormat="1"/>
    <xf numFmtId="2" fontId="30" fillId="0" borderId="6" xfId="0" applyNumberFormat="1" applyFont="1" applyBorder="1" applyAlignment="1">
      <alignment horizontal="center"/>
    </xf>
    <xf numFmtId="9" fontId="30" fillId="0" borderId="6" xfId="27" applyFont="1" applyBorder="1" applyAlignment="1">
      <alignment horizontal="center"/>
    </xf>
    <xf numFmtId="0" fontId="66" fillId="0" borderId="0" xfId="0" applyFont="1"/>
    <xf numFmtId="0" fontId="67" fillId="0" borderId="0" xfId="0" applyFont="1"/>
    <xf numFmtId="0" fontId="68" fillId="0" borderId="0" xfId="0" applyFont="1"/>
    <xf numFmtId="0" fontId="51" fillId="0" borderId="0" xfId="0" applyFont="1" applyAlignment="1">
      <alignment horizontal="left" wrapText="1"/>
    </xf>
    <xf numFmtId="0" fontId="51" fillId="0" borderId="0" xfId="0" applyFont="1" applyAlignment="1">
      <alignment horizontal="center" wrapText="1"/>
    </xf>
    <xf numFmtId="2" fontId="19" fillId="0" borderId="0" xfId="49" applyNumberFormat="1" applyFont="1" applyAlignment="1">
      <alignment horizontal="left"/>
    </xf>
    <xf numFmtId="0" fontId="19" fillId="0" borderId="0" xfId="49" applyFont="1" applyAlignment="1">
      <alignment horizontal="center"/>
    </xf>
    <xf numFmtId="0" fontId="44" fillId="0" borderId="2" xfId="0" applyFont="1" applyBorder="1" applyAlignment="1" applyProtection="1">
      <alignment horizontal="left"/>
      <protection locked="0"/>
    </xf>
    <xf numFmtId="2" fontId="44" fillId="0" borderId="8" xfId="0" applyNumberFormat="1" applyFont="1" applyBorder="1" applyAlignment="1">
      <alignment horizontal="center"/>
    </xf>
    <xf numFmtId="1" fontId="44" fillId="0" borderId="8" xfId="0" applyNumberFormat="1" applyFont="1" applyBorder="1" applyAlignment="1">
      <alignment horizontal="center"/>
    </xf>
    <xf numFmtId="165" fontId="43" fillId="0" borderId="8" xfId="49" applyNumberFormat="1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30" fillId="0" borderId="6" xfId="27" applyNumberFormat="1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164" fontId="0" fillId="0" borderId="21" xfId="0" applyNumberFormat="1" applyBorder="1"/>
    <xf numFmtId="2" fontId="0" fillId="0" borderId="21" xfId="0" applyNumberFormat="1" applyBorder="1" applyAlignment="1">
      <alignment horizontal="center"/>
    </xf>
    <xf numFmtId="9" fontId="0" fillId="0" borderId="21" xfId="27" applyFont="1" applyBorder="1" applyAlignment="1">
      <alignment horizontal="center"/>
    </xf>
    <xf numFmtId="0" fontId="0" fillId="0" borderId="21" xfId="27" applyNumberFormat="1" applyFont="1" applyBorder="1" applyAlignment="1">
      <alignment horizontal="center"/>
    </xf>
    <xf numFmtId="0" fontId="36" fillId="0" borderId="21" xfId="0" applyFont="1" applyBorder="1"/>
    <xf numFmtId="0" fontId="36" fillId="0" borderId="21" xfId="0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9" fontId="36" fillId="0" borderId="21" xfId="27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7" fontId="0" fillId="0" borderId="21" xfId="0" applyNumberFormat="1" applyBorder="1"/>
    <xf numFmtId="10" fontId="0" fillId="0" borderId="21" xfId="0" applyNumberFormat="1" applyBorder="1" applyAlignment="1">
      <alignment horizontal="center"/>
    </xf>
    <xf numFmtId="49" fontId="36" fillId="0" borderId="21" xfId="0" applyNumberFormat="1" applyFont="1" applyBorder="1" applyAlignment="1">
      <alignment horizontal="left"/>
    </xf>
    <xf numFmtId="0" fontId="36" fillId="0" borderId="21" xfId="27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1" xfId="0" applyFont="1" applyBorder="1"/>
    <xf numFmtId="164" fontId="30" fillId="0" borderId="21" xfId="0" applyNumberFormat="1" applyFont="1" applyBorder="1"/>
    <xf numFmtId="2" fontId="30" fillId="0" borderId="21" xfId="0" applyNumberFormat="1" applyFont="1" applyBorder="1" applyAlignment="1">
      <alignment horizontal="center"/>
    </xf>
    <xf numFmtId="9" fontId="30" fillId="0" borderId="21" xfId="27" applyFont="1" applyBorder="1" applyAlignment="1">
      <alignment horizontal="center"/>
    </xf>
    <xf numFmtId="0" fontId="30" fillId="0" borderId="21" xfId="27" applyNumberFormat="1" applyFont="1" applyBorder="1" applyAlignment="1">
      <alignment horizontal="center"/>
    </xf>
    <xf numFmtId="1" fontId="30" fillId="0" borderId="21" xfId="27" applyNumberFormat="1" applyFont="1" applyBorder="1" applyAlignment="1">
      <alignment horizontal="center"/>
    </xf>
    <xf numFmtId="164" fontId="30" fillId="0" borderId="21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6" fillId="0" borderId="21" xfId="0" applyNumberFormat="1" applyFont="1" applyBorder="1" applyAlignment="1">
      <alignment horizontal="center" vertical="center"/>
    </xf>
    <xf numFmtId="164" fontId="36" fillId="0" borderId="21" xfId="0" applyNumberFormat="1" applyFont="1" applyBorder="1"/>
    <xf numFmtId="9" fontId="36" fillId="0" borderId="21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 vertical="center"/>
    </xf>
    <xf numFmtId="49" fontId="30" fillId="0" borderId="21" xfId="0" applyNumberFormat="1" applyFont="1" applyBorder="1"/>
    <xf numFmtId="9" fontId="0" fillId="0" borderId="21" xfId="0" applyNumberFormat="1" applyBorder="1" applyAlignment="1">
      <alignment horizontal="center"/>
    </xf>
    <xf numFmtId="9" fontId="30" fillId="0" borderId="21" xfId="0" applyNumberFormat="1" applyFont="1" applyBorder="1" applyAlignment="1">
      <alignment horizontal="center"/>
    </xf>
    <xf numFmtId="49" fontId="0" fillId="0" borderId="21" xfId="0" applyNumberFormat="1" applyBorder="1"/>
    <xf numFmtId="164" fontId="0" fillId="0" borderId="21" xfId="27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49" fontId="36" fillId="0" borderId="21" xfId="0" applyNumberFormat="1" applyFont="1" applyBorder="1"/>
    <xf numFmtId="1" fontId="36" fillId="0" borderId="21" xfId="0" applyNumberFormat="1" applyFont="1" applyBorder="1" applyAlignment="1">
      <alignment horizontal="center"/>
    </xf>
    <xf numFmtId="164" fontId="30" fillId="0" borderId="21" xfId="27" applyNumberFormat="1" applyFont="1" applyBorder="1" applyAlignment="1">
      <alignment horizontal="center"/>
    </xf>
    <xf numFmtId="49" fontId="30" fillId="0" borderId="21" xfId="0" applyNumberFormat="1" applyFont="1" applyBorder="1" applyAlignment="1" applyProtection="1">
      <alignment horizontal="left"/>
      <protection locked="0"/>
    </xf>
    <xf numFmtId="0" fontId="30" fillId="0" borderId="21" xfId="0" applyFont="1" applyBorder="1" applyAlignment="1" applyProtection="1">
      <alignment horizontal="center"/>
      <protection locked="0"/>
    </xf>
    <xf numFmtId="49" fontId="36" fillId="0" borderId="21" xfId="0" applyNumberFormat="1" applyFont="1" applyBorder="1" applyAlignment="1" applyProtection="1">
      <alignment horizontal="left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2" fontId="36" fillId="0" borderId="21" xfId="0" applyNumberFormat="1" applyFont="1" applyBorder="1" applyAlignment="1" applyProtection="1">
      <alignment horizontal="center"/>
      <protection locked="0"/>
    </xf>
    <xf numFmtId="9" fontId="36" fillId="0" borderId="21" xfId="27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0" fontId="64" fillId="0" borderId="21" xfId="0" applyFont="1" applyBorder="1" applyAlignment="1">
      <alignment horizontal="center"/>
    </xf>
    <xf numFmtId="2" fontId="36" fillId="0" borderId="21" xfId="49" applyNumberFormat="1" applyFont="1" applyBorder="1" applyAlignment="1">
      <alignment horizontal="center"/>
    </xf>
    <xf numFmtId="165" fontId="36" fillId="0" borderId="21" xfId="49" applyNumberFormat="1" applyFont="1" applyBorder="1" applyAlignment="1">
      <alignment horizontal="center"/>
    </xf>
    <xf numFmtId="1" fontId="24" fillId="0" borderId="21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left"/>
    </xf>
    <xf numFmtId="2" fontId="30" fillId="0" borderId="21" xfId="0" applyNumberFormat="1" applyFont="1" applyBorder="1" applyAlignment="1" applyProtection="1">
      <alignment horizontal="center"/>
      <protection locked="0"/>
    </xf>
    <xf numFmtId="2" fontId="30" fillId="0" borderId="21" xfId="49" applyNumberFormat="1" applyFont="1" applyBorder="1" applyAlignment="1">
      <alignment horizontal="center"/>
    </xf>
    <xf numFmtId="165" fontId="30" fillId="0" borderId="21" xfId="49" applyNumberFormat="1" applyFont="1" applyBorder="1" applyAlignment="1">
      <alignment horizontal="center"/>
    </xf>
    <xf numFmtId="165" fontId="36" fillId="0" borderId="21" xfId="0" applyNumberFormat="1" applyFont="1" applyBorder="1" applyAlignment="1">
      <alignment horizontal="center"/>
    </xf>
    <xf numFmtId="10" fontId="36" fillId="0" borderId="21" xfId="0" applyNumberFormat="1" applyFont="1" applyBorder="1" applyAlignment="1">
      <alignment horizontal="center"/>
    </xf>
    <xf numFmtId="164" fontId="30" fillId="0" borderId="21" xfId="0" applyNumberFormat="1" applyFont="1" applyBorder="1" applyAlignment="1">
      <alignment horizontal="center" vertical="center"/>
    </xf>
    <xf numFmtId="2" fontId="30" fillId="0" borderId="21" xfId="27" applyNumberFormat="1" applyFont="1" applyBorder="1" applyAlignment="1">
      <alignment horizontal="center"/>
    </xf>
    <xf numFmtId="0" fontId="38" fillId="0" borderId="21" xfId="26" applyFont="1" applyBorder="1" applyAlignment="1">
      <alignment horizontal="center"/>
    </xf>
    <xf numFmtId="164" fontId="36" fillId="0" borderId="21" xfId="0" applyNumberFormat="1" applyFont="1" applyBorder="1" applyAlignment="1">
      <alignment horizontal="center"/>
    </xf>
    <xf numFmtId="164" fontId="36" fillId="0" borderId="21" xfId="27" applyNumberFormat="1" applyFont="1" applyBorder="1" applyAlignment="1">
      <alignment horizontal="center"/>
    </xf>
    <xf numFmtId="2" fontId="64" fillId="0" borderId="21" xfId="0" applyNumberFormat="1" applyFont="1" applyBorder="1" applyAlignment="1">
      <alignment horizontal="center"/>
    </xf>
    <xf numFmtId="0" fontId="36" fillId="0" borderId="21" xfId="49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" fontId="30" fillId="0" borderId="21" xfId="0" applyNumberFormat="1" applyFont="1" applyBorder="1" applyAlignment="1" applyProtection="1">
      <alignment horizontal="center"/>
      <protection locked="0"/>
    </xf>
    <xf numFmtId="0" fontId="65" fillId="0" borderId="21" xfId="0" applyFont="1" applyBorder="1" applyAlignment="1">
      <alignment horizontal="center"/>
    </xf>
    <xf numFmtId="2" fontId="65" fillId="0" borderId="21" xfId="0" applyNumberFormat="1" applyFont="1" applyBorder="1" applyAlignment="1">
      <alignment horizontal="center"/>
    </xf>
    <xf numFmtId="0" fontId="30" fillId="0" borderId="21" xfId="49" applyFont="1" applyBorder="1" applyAlignment="1">
      <alignment horizontal="center"/>
    </xf>
    <xf numFmtId="9" fontId="30" fillId="0" borderId="21" xfId="27" applyFont="1" applyBorder="1" applyAlignment="1" applyProtection="1">
      <alignment horizontal="center"/>
      <protection locked="0"/>
    </xf>
    <xf numFmtId="49" fontId="0" fillId="0" borderId="21" xfId="0" applyNumberFormat="1" applyBorder="1" applyAlignment="1">
      <alignment horizontal="left"/>
    </xf>
    <xf numFmtId="164" fontId="36" fillId="0" borderId="21" xfId="0" applyNumberFormat="1" applyFont="1" applyBorder="1" applyAlignment="1" applyProtection="1">
      <alignment horizontal="left"/>
      <protection locked="0"/>
    </xf>
    <xf numFmtId="168" fontId="30" fillId="0" borderId="21" xfId="0" applyNumberFormat="1" applyFont="1" applyBorder="1" applyAlignment="1">
      <alignment horizontal="center"/>
    </xf>
    <xf numFmtId="165" fontId="36" fillId="0" borderId="4" xfId="49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7" xfId="0" applyFont="1" applyBorder="1" applyAlignment="1">
      <alignment horizontal="left"/>
    </xf>
    <xf numFmtId="1" fontId="43" fillId="0" borderId="2" xfId="0" applyNumberFormat="1" applyFont="1" applyBorder="1" applyAlignment="1">
      <alignment horizontal="center"/>
    </xf>
    <xf numFmtId="0" fontId="42" fillId="0" borderId="0" xfId="0" applyFont="1"/>
    <xf numFmtId="0" fontId="50" fillId="0" borderId="8" xfId="0" applyFont="1" applyBorder="1" applyAlignment="1" applyProtection="1">
      <alignment horizontal="center"/>
      <protection locked="0"/>
    </xf>
    <xf numFmtId="49" fontId="50" fillId="0" borderId="9" xfId="0" applyNumberFormat="1" applyFont="1" applyBorder="1" applyAlignment="1" applyProtection="1">
      <alignment horizontal="left"/>
      <protection locked="0"/>
    </xf>
    <xf numFmtId="49" fontId="50" fillId="0" borderId="9" xfId="0" applyNumberFormat="1" applyFont="1" applyBorder="1" applyAlignment="1">
      <alignment horizontal="left"/>
    </xf>
    <xf numFmtId="0" fontId="50" fillId="0" borderId="9" xfId="0" applyFont="1" applyBorder="1" applyAlignment="1" applyProtection="1">
      <alignment horizontal="center"/>
      <protection locked="0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2" xfId="0" applyFont="1" applyBorder="1" applyAlignment="1" applyProtection="1">
      <alignment horizontal="left"/>
      <protection locked="0"/>
    </xf>
    <xf numFmtId="0" fontId="50" fillId="0" borderId="2" xfId="0" applyFont="1" applyBorder="1" applyAlignment="1" applyProtection="1">
      <alignment horizontal="center"/>
      <protection locked="0"/>
    </xf>
    <xf numFmtId="0" fontId="50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shrinkToFit="1"/>
    </xf>
    <xf numFmtId="2" fontId="73" fillId="0" borderId="2" xfId="0" applyNumberFormat="1" applyFont="1" applyBorder="1" applyAlignment="1">
      <alignment horizontal="center"/>
    </xf>
    <xf numFmtId="0" fontId="74" fillId="0" borderId="9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2" xfId="0" applyFont="1" applyBorder="1" applyAlignment="1">
      <alignment horizontal="center"/>
    </xf>
    <xf numFmtId="0" fontId="74" fillId="0" borderId="4" xfId="0" applyFont="1" applyBorder="1" applyAlignment="1" applyProtection="1">
      <alignment horizontal="center"/>
      <protection locked="0"/>
    </xf>
    <xf numFmtId="0" fontId="73" fillId="0" borderId="7" xfId="0" applyFont="1" applyBorder="1" applyAlignment="1">
      <alignment horizontal="left"/>
    </xf>
    <xf numFmtId="1" fontId="74" fillId="0" borderId="2" xfId="0" applyNumberFormat="1" applyFont="1" applyBorder="1" applyAlignment="1">
      <alignment horizontal="center"/>
    </xf>
    <xf numFmtId="0" fontId="73" fillId="0" borderId="2" xfId="0" applyFont="1" applyBorder="1" applyAlignment="1">
      <alignment horizontal="center"/>
    </xf>
    <xf numFmtId="10" fontId="73" fillId="0" borderId="2" xfId="49" applyNumberFormat="1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74" fillId="0" borderId="8" xfId="0" applyFont="1" applyBorder="1" applyAlignment="1">
      <alignment horizontal="center"/>
    </xf>
    <xf numFmtId="0" fontId="73" fillId="0" borderId="8" xfId="0" applyFont="1" applyBorder="1" applyAlignment="1">
      <alignment horizontal="center"/>
    </xf>
    <xf numFmtId="1" fontId="74" fillId="0" borderId="8" xfId="0" applyNumberFormat="1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10" fontId="73" fillId="0" borderId="9" xfId="49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" fontId="73" fillId="0" borderId="2" xfId="0" applyNumberFormat="1" applyFont="1" applyBorder="1" applyAlignment="1">
      <alignment horizontal="center"/>
    </xf>
    <xf numFmtId="0" fontId="73" fillId="0" borderId="2" xfId="0" applyFont="1" applyBorder="1" applyAlignment="1">
      <alignment horizontal="left"/>
    </xf>
    <xf numFmtId="0" fontId="73" fillId="0" borderId="9" xfId="0" applyFont="1" applyBorder="1" applyAlignment="1">
      <alignment horizontal="center"/>
    </xf>
    <xf numFmtId="0" fontId="76" fillId="0" borderId="21" xfId="0" applyFont="1" applyBorder="1"/>
    <xf numFmtId="0" fontId="76" fillId="0" borderId="21" xfId="0" applyFont="1" applyBorder="1" applyAlignment="1">
      <alignment horizontal="left"/>
    </xf>
    <xf numFmtId="0" fontId="76" fillId="0" borderId="21" xfId="0" applyFont="1" applyBorder="1" applyAlignment="1">
      <alignment horizontal="right"/>
    </xf>
    <xf numFmtId="0" fontId="31" fillId="0" borderId="4" xfId="0" applyFont="1" applyBorder="1"/>
    <xf numFmtId="0" fontId="32" fillId="0" borderId="3" xfId="0" applyFont="1" applyBorder="1" applyAlignment="1">
      <alignment horizontal="right"/>
    </xf>
    <xf numFmtId="0" fontId="32" fillId="0" borderId="4" xfId="0" applyFont="1" applyBorder="1"/>
    <xf numFmtId="0" fontId="32" fillId="0" borderId="4" xfId="0" applyFont="1" applyBorder="1" applyAlignment="1">
      <alignment horizontal="right"/>
    </xf>
    <xf numFmtId="0" fontId="76" fillId="0" borderId="22" xfId="0" applyFont="1" applyBorder="1" applyAlignment="1">
      <alignment horizontal="right"/>
    </xf>
    <xf numFmtId="0" fontId="32" fillId="0" borderId="4" xfId="48" applyFont="1" applyBorder="1" applyAlignment="1">
      <alignment horizontal="right"/>
    </xf>
    <xf numFmtId="0" fontId="32" fillId="0" borderId="4" xfId="55" applyNumberFormat="1" applyFont="1" applyBorder="1" applyAlignment="1">
      <alignment horizontal="right"/>
    </xf>
    <xf numFmtId="0" fontId="32" fillId="0" borderId="4" xfId="48" applyFont="1" applyBorder="1"/>
    <xf numFmtId="0" fontId="69" fillId="0" borderId="2" xfId="0" applyFont="1" applyBorder="1" applyAlignment="1">
      <alignment horizontal="left"/>
    </xf>
    <xf numFmtId="1" fontId="77" fillId="0" borderId="2" xfId="0" applyNumberFormat="1" applyFont="1" applyBorder="1" applyAlignment="1">
      <alignment horizontal="center"/>
    </xf>
    <xf numFmtId="1" fontId="69" fillId="0" borderId="2" xfId="0" applyNumberFormat="1" applyFont="1" applyBorder="1" applyAlignment="1">
      <alignment horizontal="center"/>
    </xf>
    <xf numFmtId="2" fontId="69" fillId="0" borderId="2" xfId="0" applyNumberFormat="1" applyFont="1" applyBorder="1" applyAlignment="1">
      <alignment horizontal="center"/>
    </xf>
    <xf numFmtId="1" fontId="70" fillId="0" borderId="2" xfId="0" applyNumberFormat="1" applyFont="1" applyBorder="1" applyAlignment="1">
      <alignment horizontal="center"/>
    </xf>
    <xf numFmtId="0" fontId="73" fillId="0" borderId="2" xfId="26" applyFont="1" applyBorder="1" applyAlignment="1" applyProtection="1">
      <alignment horizontal="center"/>
      <protection locked="0"/>
    </xf>
    <xf numFmtId="0" fontId="73" fillId="0" borderId="2" xfId="49" applyFont="1" applyBorder="1" applyAlignment="1">
      <alignment horizontal="center"/>
    </xf>
    <xf numFmtId="2" fontId="73" fillId="0" borderId="2" xfId="26" applyNumberFormat="1" applyFont="1" applyBorder="1" applyAlignment="1" applyProtection="1">
      <alignment horizontal="center"/>
      <protection locked="0"/>
    </xf>
    <xf numFmtId="10" fontId="73" fillId="0" borderId="2" xfId="27" applyNumberFormat="1" applyFont="1" applyBorder="1" applyAlignment="1" applyProtection="1">
      <alignment horizontal="center"/>
      <protection locked="0"/>
    </xf>
    <xf numFmtId="0" fontId="75" fillId="0" borderId="2" xfId="26" applyFont="1" applyBorder="1" applyAlignment="1" applyProtection="1">
      <alignment horizontal="center"/>
      <protection locked="0"/>
    </xf>
    <xf numFmtId="1" fontId="0" fillId="0" borderId="9" xfId="0" applyNumberFormat="1" applyBorder="1" applyAlignment="1">
      <alignment horizontal="center"/>
    </xf>
    <xf numFmtId="0" fontId="37" fillId="0" borderId="4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left"/>
      <protection locked="0"/>
    </xf>
    <xf numFmtId="0" fontId="37" fillId="0" borderId="18" xfId="0" applyFont="1" applyBorder="1"/>
    <xf numFmtId="0" fontId="52" fillId="0" borderId="23" xfId="0" applyFont="1" applyBorder="1" applyAlignment="1">
      <alignment horizontal="center"/>
    </xf>
    <xf numFmtId="1" fontId="37" fillId="0" borderId="23" xfId="0" applyNumberFormat="1" applyFont="1" applyBorder="1" applyAlignment="1">
      <alignment horizontal="center"/>
    </xf>
    <xf numFmtId="2" fontId="37" fillId="0" borderId="23" xfId="49" applyNumberFormat="1" applyFont="1" applyBorder="1" applyAlignment="1">
      <alignment horizontal="center"/>
    </xf>
    <xf numFmtId="165" fontId="37" fillId="0" borderId="23" xfId="49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32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left"/>
    </xf>
    <xf numFmtId="0" fontId="29" fillId="0" borderId="0" xfId="0" applyFont="1" applyAlignment="1" applyProtection="1">
      <alignment horizontal="left"/>
      <protection locked="0"/>
    </xf>
    <xf numFmtId="1" fontId="36" fillId="0" borderId="8" xfId="0" applyNumberFormat="1" applyFont="1" applyBorder="1" applyAlignment="1">
      <alignment horizontal="center"/>
    </xf>
    <xf numFmtId="0" fontId="53" fillId="13" borderId="5" xfId="0" applyFont="1" applyFill="1" applyBorder="1" applyAlignment="1">
      <alignment vertical="center" readingOrder="1"/>
    </xf>
    <xf numFmtId="0" fontId="53" fillId="13" borderId="11" xfId="0" applyFont="1" applyFill="1" applyBorder="1" applyAlignment="1">
      <alignment vertical="center" readingOrder="1"/>
    </xf>
    <xf numFmtId="0" fontId="78" fillId="0" borderId="4" xfId="0" applyFont="1" applyBorder="1" applyAlignment="1">
      <alignment horizontal="center" readingOrder="1"/>
    </xf>
    <xf numFmtId="0" fontId="78" fillId="0" borderId="21" xfId="0" applyFont="1" applyBorder="1" applyAlignment="1">
      <alignment readingOrder="1"/>
    </xf>
    <xf numFmtId="0" fontId="78" fillId="0" borderId="21" xfId="0" applyFont="1" applyBorder="1"/>
    <xf numFmtId="0" fontId="78" fillId="0" borderId="21" xfId="0" applyFont="1" applyBorder="1" applyAlignment="1">
      <alignment horizontal="center"/>
    </xf>
    <xf numFmtId="9" fontId="78" fillId="0" borderId="21" xfId="27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1" fillId="0" borderId="4" xfId="0" applyFont="1" applyBorder="1" applyAlignment="1" applyProtection="1">
      <alignment horizontal="left"/>
      <protection locked="0"/>
    </xf>
    <xf numFmtId="0" fontId="41" fillId="0" borderId="9" xfId="0" applyFont="1" applyBorder="1" applyAlignment="1" applyProtection="1">
      <alignment horizontal="center"/>
      <protection locked="0"/>
    </xf>
    <xf numFmtId="49" fontId="41" fillId="0" borderId="9" xfId="0" applyNumberFormat="1" applyFont="1" applyBorder="1" applyAlignment="1" applyProtection="1">
      <alignment horizontal="left"/>
      <protection locked="0"/>
    </xf>
    <xf numFmtId="49" fontId="41" fillId="0" borderId="9" xfId="0" applyNumberFormat="1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 applyProtection="1">
      <alignment horizontal="center"/>
      <protection locked="0"/>
    </xf>
    <xf numFmtId="0" fontId="41" fillId="0" borderId="9" xfId="0" applyFont="1" applyBorder="1" applyAlignment="1">
      <alignment horizont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1" fontId="44" fillId="0" borderId="6" xfId="0" applyNumberFormat="1" applyFont="1" applyBorder="1" applyAlignment="1">
      <alignment horizontal="center"/>
    </xf>
    <xf numFmtId="0" fontId="44" fillId="0" borderId="0" xfId="49" applyFont="1" applyBorder="1" applyAlignment="1">
      <alignment horizont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32" fillId="0" borderId="9" xfId="0" applyFont="1" applyBorder="1"/>
    <xf numFmtId="0" fontId="32" fillId="0" borderId="15" xfId="47" applyFont="1" applyBorder="1"/>
    <xf numFmtId="0" fontId="43" fillId="0" borderId="0" xfId="0" applyFont="1" applyAlignment="1">
      <alignment horizontal="center"/>
    </xf>
    <xf numFmtId="2" fontId="44" fillId="0" borderId="0" xfId="0" applyNumberFormat="1" applyFont="1" applyAlignment="1">
      <alignment horizontal="center"/>
    </xf>
    <xf numFmtId="165" fontId="43" fillId="0" borderId="0" xfId="49" applyNumberFormat="1" applyFont="1" applyBorder="1" applyAlignment="1">
      <alignment horizontal="center"/>
    </xf>
    <xf numFmtId="1" fontId="44" fillId="0" borderId="0" xfId="49" applyNumberFormat="1" applyFont="1" applyBorder="1" applyAlignment="1">
      <alignment horizontal="center"/>
    </xf>
    <xf numFmtId="1" fontId="44" fillId="0" borderId="0" xfId="0" applyNumberFormat="1" applyFont="1" applyAlignment="1">
      <alignment horizontal="center"/>
    </xf>
    <xf numFmtId="0" fontId="31" fillId="0" borderId="2" xfId="0" applyFont="1" applyBorder="1" applyAlignment="1" applyProtection="1">
      <alignment horizontal="left" vertical="center"/>
      <protection locked="0"/>
    </xf>
    <xf numFmtId="0" fontId="31" fillId="0" borderId="4" xfId="0" applyFont="1" applyBorder="1" applyAlignment="1">
      <alignment horizontal="center" vertical="center"/>
    </xf>
    <xf numFmtId="9" fontId="36" fillId="0" borderId="2" xfId="1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49" fontId="36" fillId="0" borderId="2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 wrapText="1"/>
    </xf>
    <xf numFmtId="0" fontId="36" fillId="0" borderId="8" xfId="0" applyFont="1" applyBorder="1" applyAlignment="1">
      <alignment horizontal="center" wrapText="1" shrinkToFit="1"/>
    </xf>
    <xf numFmtId="9" fontId="0" fillId="0" borderId="2" xfId="1" applyFont="1" applyBorder="1" applyAlignment="1">
      <alignment horizontal="center"/>
    </xf>
    <xf numFmtId="1" fontId="36" fillId="0" borderId="2" xfId="0" applyNumberFormat="1" applyFont="1" applyBorder="1" applyAlignment="1">
      <alignment horizontal="center" wrapText="1"/>
    </xf>
    <xf numFmtId="1" fontId="36" fillId="0" borderId="2" xfId="0" applyNumberFormat="1" applyFont="1" applyBorder="1" applyAlignment="1">
      <alignment horizontal="center" wrapText="1" shrinkToFit="1"/>
    </xf>
    <xf numFmtId="0" fontId="30" fillId="0" borderId="8" xfId="0" applyFont="1" applyBorder="1" applyAlignment="1">
      <alignment wrapText="1"/>
    </xf>
    <xf numFmtId="0" fontId="30" fillId="0" borderId="8" xfId="0" applyFont="1" applyBorder="1" applyAlignment="1">
      <alignment vertical="center" wrapText="1"/>
    </xf>
    <xf numFmtId="0" fontId="30" fillId="0" borderId="8" xfId="0" applyFont="1" applyBorder="1" applyAlignment="1">
      <alignment wrapText="1" shrinkToFit="1"/>
    </xf>
    <xf numFmtId="0" fontId="79" fillId="0" borderId="0" xfId="0" applyFont="1"/>
    <xf numFmtId="0" fontId="79" fillId="0" borderId="0" xfId="0" applyFont="1" applyAlignment="1">
      <alignment horizontal="center"/>
    </xf>
    <xf numFmtId="0" fontId="78" fillId="0" borderId="0" xfId="0" applyFont="1"/>
    <xf numFmtId="0" fontId="78" fillId="0" borderId="2" xfId="0" applyFont="1" applyBorder="1"/>
    <xf numFmtId="0" fontId="79" fillId="0" borderId="2" xfId="0" applyFont="1" applyBorder="1"/>
    <xf numFmtId="0" fontId="79" fillId="0" borderId="9" xfId="0" applyFont="1" applyBorder="1" applyAlignment="1">
      <alignment horizontal="left"/>
    </xf>
    <xf numFmtId="0" fontId="79" fillId="0" borderId="2" xfId="0" applyFont="1" applyBorder="1" applyAlignment="1">
      <alignment horizontal="left"/>
    </xf>
    <xf numFmtId="0" fontId="80" fillId="0" borderId="2" xfId="0" applyFont="1" applyBorder="1" applyAlignment="1">
      <alignment horizontal="left"/>
    </xf>
    <xf numFmtId="0" fontId="80" fillId="0" borderId="2" xfId="0" applyFont="1" applyBorder="1"/>
    <xf numFmtId="0" fontId="78" fillId="0" borderId="6" xfId="0" applyFont="1" applyBorder="1"/>
    <xf numFmtId="0" fontId="80" fillId="0" borderId="9" xfId="0" applyFont="1" applyBorder="1" applyAlignment="1">
      <alignment horizontal="left"/>
    </xf>
    <xf numFmtId="0" fontId="80" fillId="0" borderId="9" xfId="0" applyFont="1" applyBorder="1"/>
    <xf numFmtId="0" fontId="79" fillId="0" borderId="9" xfId="0" applyFont="1" applyBorder="1"/>
    <xf numFmtId="0" fontId="79" fillId="0" borderId="6" xfId="0" applyFont="1" applyBorder="1"/>
    <xf numFmtId="0" fontId="79" fillId="0" borderId="0" xfId="0" applyFont="1" applyAlignment="1">
      <alignment horizontal="center" vertical="center"/>
    </xf>
    <xf numFmtId="0" fontId="81" fillId="0" borderId="2" xfId="0" applyFont="1" applyBorder="1"/>
    <xf numFmtId="0" fontId="80" fillId="0" borderId="0" xfId="0" applyFont="1"/>
    <xf numFmtId="0" fontId="79" fillId="0" borderId="2" xfId="0" applyFont="1" applyBorder="1" applyAlignment="1">
      <alignment horizontal="center"/>
    </xf>
    <xf numFmtId="0" fontId="79" fillId="0" borderId="2" xfId="0" applyFont="1" applyBorder="1" applyAlignment="1" applyProtection="1">
      <alignment horizontal="left"/>
      <protection locked="0"/>
    </xf>
    <xf numFmtId="0" fontId="82" fillId="0" borderId="0" xfId="0" applyFont="1"/>
    <xf numFmtId="14" fontId="0" fillId="0" borderId="21" xfId="0" applyNumberFormat="1" applyBorder="1" applyAlignment="1">
      <alignment horizontal="center"/>
    </xf>
    <xf numFmtId="14" fontId="30" fillId="0" borderId="21" xfId="0" applyNumberFormat="1" applyFont="1" applyBorder="1" applyAlignment="1">
      <alignment horizontal="center"/>
    </xf>
    <xf numFmtId="14" fontId="0" fillId="0" borderId="21" xfId="0" applyNumberFormat="1" applyBorder="1"/>
    <xf numFmtId="14" fontId="30" fillId="0" borderId="21" xfId="0" applyNumberFormat="1" applyFont="1" applyBorder="1"/>
    <xf numFmtId="9" fontId="0" fillId="0" borderId="21" xfId="1" applyFont="1" applyBorder="1" applyAlignment="1">
      <alignment horizontal="center"/>
    </xf>
    <xf numFmtId="14" fontId="36" fillId="0" borderId="21" xfId="0" applyNumberFormat="1" applyFont="1" applyBorder="1"/>
    <xf numFmtId="14" fontId="36" fillId="0" borderId="21" xfId="0" applyNumberFormat="1" applyFont="1" applyBorder="1" applyAlignment="1">
      <alignment horizontal="right"/>
    </xf>
    <xf numFmtId="14" fontId="30" fillId="0" borderId="21" xfId="0" applyNumberFormat="1" applyFont="1" applyBorder="1" applyAlignment="1">
      <alignment horizontal="right"/>
    </xf>
    <xf numFmtId="14" fontId="30" fillId="0" borderId="21" xfId="0" applyNumberFormat="1" applyFont="1" applyBorder="1" applyAlignment="1" applyProtection="1">
      <alignment horizontal="right"/>
      <protection locked="0"/>
    </xf>
    <xf numFmtId="14" fontId="36" fillId="0" borderId="21" xfId="0" applyNumberFormat="1" applyFont="1" applyBorder="1" applyAlignment="1" applyProtection="1">
      <alignment horizontal="right"/>
      <protection locked="0"/>
    </xf>
    <xf numFmtId="14" fontId="64" fillId="0" borderId="21" xfId="0" applyNumberFormat="1" applyFont="1" applyBorder="1" applyAlignment="1">
      <alignment horizontal="right"/>
    </xf>
    <xf numFmtId="14" fontId="65" fillId="0" borderId="21" xfId="0" applyNumberFormat="1" applyFont="1" applyBorder="1" applyAlignment="1">
      <alignment horizontal="right"/>
    </xf>
    <xf numFmtId="14" fontId="0" fillId="0" borderId="21" xfId="0" applyNumberFormat="1" applyBorder="1" applyAlignment="1">
      <alignment horizontal="right"/>
    </xf>
    <xf numFmtId="9" fontId="36" fillId="0" borderId="21" xfId="1" applyFont="1" applyBorder="1" applyAlignment="1">
      <alignment horizontal="center"/>
    </xf>
    <xf numFmtId="9" fontId="30" fillId="0" borderId="21" xfId="1" applyFont="1" applyBorder="1" applyAlignment="1">
      <alignment horizontal="center"/>
    </xf>
    <xf numFmtId="14" fontId="30" fillId="0" borderId="21" xfId="0" applyNumberFormat="1" applyFont="1" applyBorder="1" applyProtection="1">
      <protection locked="0"/>
    </xf>
    <xf numFmtId="14" fontId="36" fillId="0" borderId="21" xfId="0" applyNumberFormat="1" applyFont="1" applyBorder="1" applyProtection="1">
      <protection locked="0"/>
    </xf>
    <xf numFmtId="14" fontId="64" fillId="0" borderId="21" xfId="0" applyNumberFormat="1" applyFont="1" applyBorder="1" applyAlignment="1">
      <alignment horizontal="center"/>
    </xf>
    <xf numFmtId="1" fontId="30" fillId="0" borderId="21" xfId="0" applyNumberFormat="1" applyFont="1" applyBorder="1" applyAlignment="1">
      <alignment horizontal="center"/>
    </xf>
    <xf numFmtId="49" fontId="24" fillId="18" borderId="21" xfId="0" applyNumberFormat="1" applyFont="1" applyFill="1" applyBorder="1"/>
    <xf numFmtId="0" fontId="36" fillId="0" borderId="21" xfId="0" applyFont="1" applyBorder="1" applyAlignment="1">
      <alignment horizontal="left"/>
    </xf>
    <xf numFmtId="14" fontId="2" fillId="0" borderId="21" xfId="0" applyNumberFormat="1" applyFont="1" applyBorder="1"/>
    <xf numFmtId="49" fontId="2" fillId="0" borderId="21" xfId="0" applyNumberFormat="1" applyFont="1" applyBorder="1"/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9" fontId="2" fillId="0" borderId="21" xfId="27" applyFont="1" applyBorder="1" applyAlignment="1">
      <alignment horizontal="center"/>
    </xf>
    <xf numFmtId="9" fontId="2" fillId="0" borderId="21" xfId="1" applyFont="1" applyBorder="1" applyAlignment="1">
      <alignment horizontal="center"/>
    </xf>
    <xf numFmtId="0" fontId="2" fillId="0" borderId="21" xfId="27" applyNumberFormat="1" applyFont="1" applyBorder="1" applyAlignment="1">
      <alignment horizontal="center"/>
    </xf>
    <xf numFmtId="0" fontId="0" fillId="0" borderId="26" xfId="0" applyBorder="1"/>
    <xf numFmtId="14" fontId="0" fillId="0" borderId="27" xfId="0" applyNumberFormat="1" applyBorder="1"/>
    <xf numFmtId="49" fontId="0" fillId="0" borderId="27" xfId="0" applyNumberFormat="1" applyBorder="1"/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9" fontId="0" fillId="0" borderId="27" xfId="27" applyFont="1" applyBorder="1" applyAlignment="1">
      <alignment horizontal="center"/>
    </xf>
    <xf numFmtId="14" fontId="0" fillId="0" borderId="28" xfId="0" applyNumberFormat="1" applyBorder="1"/>
    <xf numFmtId="49" fontId="0" fillId="0" borderId="28" xfId="0" applyNumberFormat="1" applyBorder="1"/>
    <xf numFmtId="0" fontId="0" fillId="0" borderId="28" xfId="0" applyBorder="1" applyAlignment="1">
      <alignment horizontal="center"/>
    </xf>
    <xf numFmtId="2" fontId="0" fillId="0" borderId="28" xfId="0" applyNumberFormat="1" applyBorder="1" applyAlignment="1">
      <alignment horizontal="center"/>
    </xf>
    <xf numFmtId="9" fontId="0" fillId="0" borderId="28" xfId="27" applyFont="1" applyBorder="1" applyAlignment="1">
      <alignment horizontal="center"/>
    </xf>
    <xf numFmtId="14" fontId="2" fillId="0" borderId="29" xfId="0" applyNumberFormat="1" applyFont="1" applyBorder="1"/>
    <xf numFmtId="0" fontId="2" fillId="0" borderId="30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9" fontId="2" fillId="0" borderId="30" xfId="27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4" fontId="30" fillId="0" borderId="22" xfId="0" applyNumberFormat="1" applyFont="1" applyBorder="1"/>
    <xf numFmtId="0" fontId="0" fillId="0" borderId="27" xfId="0" applyBorder="1"/>
    <xf numFmtId="9" fontId="0" fillId="0" borderId="27" xfId="1" applyFont="1" applyBorder="1" applyAlignment="1">
      <alignment horizontal="center"/>
    </xf>
    <xf numFmtId="0" fontId="0" fillId="0" borderId="28" xfId="0" applyBorder="1"/>
    <xf numFmtId="0" fontId="2" fillId="0" borderId="21" xfId="0" applyFont="1" applyBorder="1"/>
    <xf numFmtId="164" fontId="2" fillId="0" borderId="21" xfId="0" applyNumberFormat="1" applyFont="1" applyBorder="1"/>
    <xf numFmtId="2" fontId="36" fillId="0" borderId="21" xfId="0" applyNumberFormat="1" applyFont="1" applyBorder="1" applyAlignment="1">
      <alignment horizontal="left"/>
    </xf>
    <xf numFmtId="0" fontId="0" fillId="0" borderId="28" xfId="27" applyNumberFormat="1" applyFont="1" applyBorder="1" applyAlignment="1">
      <alignment horizontal="center"/>
    </xf>
    <xf numFmtId="0" fontId="30" fillId="0" borderId="29" xfId="0" applyFont="1" applyBorder="1"/>
    <xf numFmtId="0" fontId="30" fillId="0" borderId="30" xfId="0" applyFont="1" applyBorder="1" applyAlignment="1">
      <alignment horizontal="center"/>
    </xf>
    <xf numFmtId="2" fontId="30" fillId="0" borderId="30" xfId="0" applyNumberFormat="1" applyFont="1" applyBorder="1" applyAlignment="1">
      <alignment horizontal="center"/>
    </xf>
    <xf numFmtId="9" fontId="30" fillId="0" borderId="30" xfId="27" applyFont="1" applyBorder="1" applyAlignment="1">
      <alignment horizontal="center"/>
    </xf>
    <xf numFmtId="0" fontId="30" fillId="0" borderId="30" xfId="27" applyNumberFormat="1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7" xfId="27" applyNumberFormat="1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2" fontId="30" fillId="0" borderId="28" xfId="0" applyNumberFormat="1" applyFont="1" applyBorder="1" applyAlignment="1">
      <alignment horizontal="center"/>
    </xf>
    <xf numFmtId="9" fontId="30" fillId="0" borderId="28" xfId="27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26" xfId="0" applyFont="1" applyBorder="1"/>
    <xf numFmtId="49" fontId="36" fillId="0" borderId="27" xfId="0" applyNumberFormat="1" applyFont="1" applyBorder="1"/>
    <xf numFmtId="49" fontId="36" fillId="0" borderId="28" xfId="0" applyNumberFormat="1" applyFont="1" applyBorder="1"/>
    <xf numFmtId="0" fontId="36" fillId="0" borderId="28" xfId="0" applyFont="1" applyBorder="1" applyAlignment="1">
      <alignment horizontal="center"/>
    </xf>
    <xf numFmtId="2" fontId="36" fillId="0" borderId="28" xfId="0" applyNumberFormat="1" applyFont="1" applyBorder="1" applyAlignment="1">
      <alignment horizontal="center"/>
    </xf>
    <xf numFmtId="9" fontId="36" fillId="0" borderId="28" xfId="27" applyFont="1" applyBorder="1" applyAlignment="1">
      <alignment horizontal="center"/>
    </xf>
    <xf numFmtId="49" fontId="30" fillId="0" borderId="29" xfId="0" applyNumberFormat="1" applyFont="1" applyBorder="1" applyAlignment="1">
      <alignment horizontal="center"/>
    </xf>
    <xf numFmtId="165" fontId="30" fillId="0" borderId="21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2" fontId="72" fillId="0" borderId="2" xfId="0" applyNumberFormat="1" applyFont="1" applyBorder="1" applyAlignment="1">
      <alignment horizontal="center"/>
    </xf>
    <xf numFmtId="165" fontId="43" fillId="0" borderId="2" xfId="1" applyNumberFormat="1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165" fontId="43" fillId="0" borderId="2" xfId="27" applyNumberFormat="1" applyFont="1" applyBorder="1" applyAlignment="1">
      <alignment horizontal="center"/>
    </xf>
    <xf numFmtId="165" fontId="43" fillId="0" borderId="9" xfId="49" applyNumberFormat="1" applyFont="1" applyBorder="1" applyAlignment="1">
      <alignment horizontal="center"/>
    </xf>
    <xf numFmtId="0" fontId="44" fillId="0" borderId="8" xfId="49" applyFont="1" applyBorder="1" applyAlignment="1">
      <alignment horizontal="center"/>
    </xf>
    <xf numFmtId="1" fontId="44" fillId="0" borderId="8" xfId="49" applyNumberFormat="1" applyFont="1" applyBorder="1" applyAlignment="1">
      <alignment horizontal="center"/>
    </xf>
    <xf numFmtId="1" fontId="44" fillId="0" borderId="9" xfId="49" applyNumberFormat="1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49" applyFont="1" applyBorder="1" applyAlignment="1">
      <alignment horizontal="center"/>
    </xf>
    <xf numFmtId="1" fontId="44" fillId="0" borderId="6" xfId="49" applyNumberFormat="1" applyFont="1" applyBorder="1" applyAlignment="1">
      <alignment horizontal="center"/>
    </xf>
    <xf numFmtId="2" fontId="36" fillId="0" borderId="14" xfId="27" applyNumberFormat="1" applyFont="1" applyBorder="1" applyAlignment="1">
      <alignment horizontal="center"/>
    </xf>
    <xf numFmtId="165" fontId="36" fillId="0" borderId="9" xfId="49" applyNumberFormat="1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" fontId="36" fillId="0" borderId="9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74" fillId="0" borderId="16" xfId="0" applyFont="1" applyBorder="1" applyAlignment="1" applyProtection="1">
      <alignment horizontal="center"/>
      <protection locked="0"/>
    </xf>
    <xf numFmtId="164" fontId="27" fillId="0" borderId="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2" fontId="36" fillId="0" borderId="2" xfId="27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2" fontId="69" fillId="0" borderId="0" xfId="0" applyNumberFormat="1" applyFont="1" applyAlignment="1">
      <alignment horizontal="center"/>
    </xf>
    <xf numFmtId="165" fontId="36" fillId="0" borderId="0" xfId="27" applyNumberFormat="1" applyFon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49" fontId="2" fillId="0" borderId="21" xfId="0" applyNumberFormat="1" applyFont="1" applyBorder="1" applyAlignment="1">
      <alignment horizontal="left"/>
    </xf>
    <xf numFmtId="14" fontId="0" fillId="0" borderId="0" xfId="0" applyNumberFormat="1"/>
    <xf numFmtId="0" fontId="2" fillId="0" borderId="0" xfId="0" applyFont="1"/>
    <xf numFmtId="9" fontId="0" fillId="0" borderId="28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9" fillId="18" borderId="21" xfId="38" applyFont="1" applyFill="1" applyBorder="1" applyAlignment="1">
      <alignment vertical="center"/>
    </xf>
    <xf numFmtId="164" fontId="42" fillId="0" borderId="8" xfId="0" applyNumberFormat="1" applyFont="1" applyBorder="1" applyAlignment="1" applyProtection="1">
      <alignment horizontal="center"/>
      <protection locked="0"/>
    </xf>
    <xf numFmtId="0" fontId="41" fillId="0" borderId="8" xfId="0" applyFont="1" applyBorder="1" applyAlignment="1" applyProtection="1">
      <alignment horizontal="left"/>
      <protection locked="0"/>
    </xf>
    <xf numFmtId="0" fontId="42" fillId="0" borderId="8" xfId="0" applyFont="1" applyBorder="1" applyAlignment="1" applyProtection="1">
      <alignment horizontal="center"/>
      <protection locked="0"/>
    </xf>
    <xf numFmtId="2" fontId="42" fillId="0" borderId="8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11" xfId="0" applyFont="1" applyBorder="1"/>
    <xf numFmtId="0" fontId="42" fillId="0" borderId="8" xfId="0" applyFont="1" applyBorder="1"/>
    <xf numFmtId="0" fontId="41" fillId="0" borderId="2" xfId="0" applyFont="1" applyBorder="1"/>
    <xf numFmtId="0" fontId="41" fillId="10" borderId="2" xfId="0" applyFont="1" applyFill="1" applyBorder="1" applyAlignment="1" applyProtection="1">
      <alignment horizontal="center"/>
      <protection locked="0"/>
    </xf>
    <xf numFmtId="0" fontId="41" fillId="10" borderId="2" xfId="0" applyFont="1" applyFill="1" applyBorder="1" applyAlignment="1" applyProtection="1">
      <alignment horizontal="left"/>
      <protection locked="0"/>
    </xf>
    <xf numFmtId="0" fontId="41" fillId="10" borderId="2" xfId="0" applyFont="1" applyFill="1" applyBorder="1"/>
    <xf numFmtId="0" fontId="42" fillId="10" borderId="2" xfId="0" applyFont="1" applyFill="1" applyBorder="1" applyAlignment="1" applyProtection="1">
      <alignment horizontal="center"/>
      <protection locked="0"/>
    </xf>
    <xf numFmtId="0" fontId="41" fillId="10" borderId="2" xfId="0" applyFont="1" applyFill="1" applyBorder="1" applyAlignment="1">
      <alignment horizontal="center"/>
    </xf>
    <xf numFmtId="0" fontId="42" fillId="10" borderId="4" xfId="0" applyFont="1" applyFill="1" applyBorder="1" applyAlignment="1">
      <alignment horizontal="center"/>
    </xf>
    <xf numFmtId="0" fontId="42" fillId="10" borderId="21" xfId="0" applyFont="1" applyFill="1" applyBorder="1" applyAlignment="1">
      <alignment horizontal="center"/>
    </xf>
    <xf numFmtId="0" fontId="42" fillId="10" borderId="10" xfId="0" applyFont="1" applyFill="1" applyBorder="1" applyAlignment="1">
      <alignment horizontal="center"/>
    </xf>
    <xf numFmtId="0" fontId="42" fillId="10" borderId="2" xfId="0" applyFont="1" applyFill="1" applyBorder="1" applyAlignment="1">
      <alignment horizontal="center"/>
    </xf>
    <xf numFmtId="0" fontId="42" fillId="0" borderId="10" xfId="0" applyFont="1" applyBorder="1"/>
    <xf numFmtId="0" fontId="71" fillId="10" borderId="2" xfId="0" applyFont="1" applyFill="1" applyBorder="1" applyAlignment="1">
      <alignment horizontal="center"/>
    </xf>
    <xf numFmtId="0" fontId="41" fillId="10" borderId="8" xfId="0" applyFont="1" applyFill="1" applyBorder="1" applyAlignment="1" applyProtection="1">
      <alignment horizontal="left"/>
      <protection locked="0"/>
    </xf>
    <xf numFmtId="0" fontId="41" fillId="10" borderId="4" xfId="0" applyFont="1" applyFill="1" applyBorder="1" applyAlignment="1">
      <alignment horizontal="center"/>
    </xf>
    <xf numFmtId="0" fontId="41" fillId="10" borderId="21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center"/>
    </xf>
    <xf numFmtId="164" fontId="41" fillId="10" borderId="2" xfId="0" applyNumberFormat="1" applyFont="1" applyFill="1" applyBorder="1" applyAlignment="1" applyProtection="1">
      <alignment horizontal="center"/>
      <protection locked="0"/>
    </xf>
    <xf numFmtId="0" fontId="41" fillId="14" borderId="6" xfId="0" applyFont="1" applyFill="1" applyBorder="1" applyAlignment="1" applyProtection="1">
      <alignment horizontal="left"/>
      <protection locked="0"/>
    </xf>
    <xf numFmtId="14" fontId="42" fillId="0" borderId="6" xfId="0" applyNumberFormat="1" applyFont="1" applyBorder="1" applyAlignment="1" applyProtection="1">
      <alignment horizontal="center"/>
      <protection locked="0"/>
    </xf>
    <xf numFmtId="0" fontId="42" fillId="0" borderId="6" xfId="0" applyFont="1" applyBorder="1" applyAlignment="1">
      <alignment horizontal="left"/>
    </xf>
    <xf numFmtId="0" fontId="42" fillId="0" borderId="6" xfId="0" applyFont="1" applyBorder="1" applyAlignment="1" applyProtection="1">
      <alignment horizontal="center"/>
      <protection locked="0"/>
    </xf>
    <xf numFmtId="0" fontId="42" fillId="0" borderId="6" xfId="0" applyFont="1" applyBorder="1" applyAlignment="1">
      <alignment horizontal="center"/>
    </xf>
    <xf numFmtId="2" fontId="42" fillId="0" borderId="6" xfId="49" applyNumberFormat="1" applyFont="1" applyBorder="1" applyAlignment="1" applyProtection="1">
      <alignment horizontal="center"/>
    </xf>
    <xf numFmtId="165" fontId="42" fillId="0" borderId="3" xfId="49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84" fillId="0" borderId="12" xfId="26" applyFont="1" applyBorder="1"/>
    <xf numFmtId="0" fontId="42" fillId="0" borderId="6" xfId="0" applyFont="1" applyBorder="1"/>
    <xf numFmtId="2" fontId="42" fillId="0" borderId="2" xfId="49" applyNumberFormat="1" applyFont="1" applyBorder="1" applyAlignment="1" applyProtection="1">
      <alignment horizontal="center"/>
    </xf>
    <xf numFmtId="165" fontId="42" fillId="0" borderId="4" xfId="49" applyNumberFormat="1" applyFont="1" applyBorder="1" applyAlignment="1">
      <alignment horizontal="center"/>
    </xf>
    <xf numFmtId="0" fontId="84" fillId="0" borderId="10" xfId="26" applyFont="1" applyBorder="1"/>
    <xf numFmtId="164" fontId="42" fillId="0" borderId="6" xfId="0" applyNumberFormat="1" applyFont="1" applyBorder="1" applyAlignment="1" applyProtection="1">
      <alignment horizontal="center"/>
      <protection locked="0"/>
    </xf>
    <xf numFmtId="1" fontId="79" fillId="0" borderId="2" xfId="0" applyNumberFormat="1" applyFont="1" applyBorder="1" applyAlignment="1">
      <alignment horizontal="center"/>
    </xf>
    <xf numFmtId="0" fontId="84" fillId="0" borderId="10" xfId="26" applyFont="1" applyBorder="1" applyAlignment="1" applyProtection="1">
      <alignment horizontal="left"/>
      <protection locked="0"/>
    </xf>
    <xf numFmtId="0" fontId="42" fillId="0" borderId="2" xfId="0" applyFont="1" applyBorder="1" applyAlignment="1" applyProtection="1">
      <alignment horizontal="center"/>
      <protection locked="0"/>
    </xf>
    <xf numFmtId="1" fontId="71" fillId="0" borderId="2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16" borderId="2" xfId="0" applyFont="1" applyFill="1" applyBorder="1" applyAlignment="1">
      <alignment horizontal="left"/>
    </xf>
    <xf numFmtId="2" fontId="41" fillId="16" borderId="2" xfId="49" applyNumberFormat="1" applyFont="1" applyFill="1" applyBorder="1" applyAlignment="1">
      <alignment horizontal="center"/>
    </xf>
    <xf numFmtId="0" fontId="41" fillId="16" borderId="2" xfId="0" applyFont="1" applyFill="1" applyBorder="1" applyAlignment="1">
      <alignment horizontal="center"/>
    </xf>
    <xf numFmtId="0" fontId="41" fillId="16" borderId="2" xfId="0" applyFont="1" applyFill="1" applyBorder="1" applyAlignment="1" applyProtection="1">
      <alignment horizontal="center"/>
      <protection locked="0"/>
    </xf>
    <xf numFmtId="165" fontId="42" fillId="17" borderId="4" xfId="49" applyNumberFormat="1" applyFont="1" applyFill="1" applyBorder="1" applyAlignment="1">
      <alignment horizontal="center"/>
    </xf>
    <xf numFmtId="0" fontId="41" fillId="16" borderId="21" xfId="0" applyFont="1" applyFill="1" applyBorder="1" applyAlignment="1">
      <alignment horizontal="center"/>
    </xf>
    <xf numFmtId="1" fontId="41" fillId="16" borderId="10" xfId="0" applyNumberFormat="1" applyFont="1" applyFill="1" applyBorder="1" applyAlignment="1">
      <alignment horizontal="center"/>
    </xf>
    <xf numFmtId="1" fontId="41" fillId="16" borderId="2" xfId="0" applyNumberFormat="1" applyFont="1" applyFill="1" applyBorder="1" applyAlignment="1">
      <alignment horizontal="center"/>
    </xf>
    <xf numFmtId="1" fontId="41" fillId="16" borderId="4" xfId="0" applyNumberFormat="1" applyFont="1" applyFill="1" applyBorder="1" applyAlignment="1">
      <alignment horizontal="center"/>
    </xf>
    <xf numFmtId="0" fontId="85" fillId="18" borderId="2" xfId="38" applyFont="1" applyFill="1" applyBorder="1" applyAlignment="1">
      <alignment horizontal="center" vertical="center"/>
    </xf>
    <xf numFmtId="0" fontId="71" fillId="0" borderId="2" xfId="38" applyFont="1" applyBorder="1" applyAlignment="1">
      <alignment vertical="center"/>
    </xf>
    <xf numFmtId="0" fontId="86" fillId="0" borderId="4" xfId="26" applyFont="1" applyBorder="1" applyAlignment="1" applyProtection="1">
      <alignment vertical="center"/>
      <protection locked="0"/>
    </xf>
    <xf numFmtId="0" fontId="86" fillId="0" borderId="13" xfId="26" applyFont="1" applyBorder="1" applyAlignment="1" applyProtection="1">
      <alignment vertical="center"/>
      <protection locked="0"/>
    </xf>
    <xf numFmtId="0" fontId="86" fillId="0" borderId="13" xfId="26" applyFont="1" applyBorder="1" applyAlignment="1" applyProtection="1">
      <alignment horizontal="center" vertical="center"/>
      <protection locked="0"/>
    </xf>
    <xf numFmtId="0" fontId="86" fillId="0" borderId="21" xfId="26" applyFont="1" applyBorder="1" applyAlignment="1" applyProtection="1">
      <alignment horizontal="center" vertical="center"/>
      <protection locked="0"/>
    </xf>
    <xf numFmtId="0" fontId="86" fillId="0" borderId="2" xfId="26" applyFont="1" applyBorder="1" applyAlignment="1" applyProtection="1">
      <alignment horizontal="center" vertical="center"/>
      <protection locked="0"/>
    </xf>
    <xf numFmtId="0" fontId="86" fillId="0" borderId="10" xfId="26" applyFont="1" applyBorder="1" applyAlignment="1" applyProtection="1">
      <alignment vertical="center"/>
      <protection locked="0"/>
    </xf>
    <xf numFmtId="0" fontId="42" fillId="10" borderId="10" xfId="0" applyFont="1" applyFill="1" applyBorder="1"/>
    <xf numFmtId="0" fontId="42" fillId="10" borderId="2" xfId="0" applyFont="1" applyFill="1" applyBorder="1"/>
    <xf numFmtId="0" fontId="71" fillId="10" borderId="2" xfId="0" applyFont="1" applyFill="1" applyBorder="1" applyAlignment="1" applyProtection="1">
      <alignment horizontal="left"/>
      <protection locked="0"/>
    </xf>
    <xf numFmtId="14" fontId="86" fillId="0" borderId="6" xfId="26" applyNumberFormat="1" applyFont="1" applyBorder="1" applyAlignment="1" applyProtection="1">
      <alignment horizontal="center" vertical="center"/>
      <protection locked="0"/>
    </xf>
    <xf numFmtId="2" fontId="42" fillId="0" borderId="6" xfId="49" applyNumberFormat="1" applyFont="1" applyBorder="1" applyAlignment="1">
      <alignment horizontal="center"/>
    </xf>
    <xf numFmtId="14" fontId="79" fillId="0" borderId="6" xfId="26" applyNumberFormat="1" applyFont="1" applyBorder="1" applyAlignment="1" applyProtection="1">
      <alignment horizontal="center" vertical="center"/>
      <protection locked="0"/>
    </xf>
    <xf numFmtId="2" fontId="42" fillId="0" borderId="2" xfId="49" applyNumberFormat="1" applyFont="1" applyBorder="1" applyAlignment="1">
      <alignment horizontal="center"/>
    </xf>
    <xf numFmtId="14" fontId="79" fillId="0" borderId="2" xfId="0" applyNumberFormat="1" applyFont="1" applyBorder="1" applyAlignment="1" applyProtection="1">
      <alignment horizontal="center"/>
      <protection locked="0"/>
    </xf>
    <xf numFmtId="14" fontId="79" fillId="0" borderId="2" xfId="0" applyNumberFormat="1" applyFont="1" applyBorder="1" applyAlignment="1">
      <alignment horizontal="center"/>
    </xf>
    <xf numFmtId="14" fontId="42" fillId="0" borderId="2" xfId="0" applyNumberFormat="1" applyFont="1" applyBorder="1" applyAlignment="1">
      <alignment horizontal="center"/>
    </xf>
    <xf numFmtId="14" fontId="42" fillId="0" borderId="8" xfId="0" applyNumberFormat="1" applyFont="1" applyBorder="1" applyAlignment="1">
      <alignment horizontal="center"/>
    </xf>
    <xf numFmtId="2" fontId="42" fillId="0" borderId="8" xfId="49" applyNumberFormat="1" applyFont="1" applyBorder="1" applyAlignment="1" applyProtection="1">
      <alignment horizontal="center"/>
    </xf>
    <xf numFmtId="165" fontId="42" fillId="0" borderId="7" xfId="49" applyNumberFormat="1" applyFont="1" applyBorder="1" applyAlignment="1" applyProtection="1">
      <alignment horizontal="center"/>
    </xf>
    <xf numFmtId="0" fontId="41" fillId="0" borderId="11" xfId="0" applyFont="1" applyBorder="1" applyAlignment="1">
      <alignment horizontal="center"/>
    </xf>
    <xf numFmtId="2" fontId="42" fillId="16" borderId="2" xfId="49" applyNumberFormat="1" applyFont="1" applyFill="1" applyBorder="1" applyAlignment="1" applyProtection="1">
      <alignment horizontal="center"/>
    </xf>
    <xf numFmtId="1" fontId="71" fillId="16" borderId="2" xfId="0" applyNumberFormat="1" applyFont="1" applyFill="1" applyBorder="1" applyAlignment="1">
      <alignment horizontal="center"/>
    </xf>
    <xf numFmtId="164" fontId="86" fillId="0" borderId="4" xfId="26" applyNumberFormat="1" applyFont="1" applyBorder="1" applyAlignment="1" applyProtection="1">
      <alignment vertical="center"/>
      <protection locked="0"/>
    </xf>
    <xf numFmtId="164" fontId="86" fillId="0" borderId="13" xfId="26" applyNumberFormat="1" applyFont="1" applyBorder="1" applyAlignment="1" applyProtection="1">
      <alignment vertical="center"/>
      <protection locked="0"/>
    </xf>
    <xf numFmtId="164" fontId="86" fillId="0" borderId="13" xfId="26" applyNumberFormat="1" applyFont="1" applyBorder="1" applyAlignment="1" applyProtection="1">
      <alignment horizontal="center" vertical="center"/>
    </xf>
    <xf numFmtId="164" fontId="86" fillId="0" borderId="21" xfId="26" applyNumberFormat="1" applyFont="1" applyBorder="1" applyAlignment="1" applyProtection="1">
      <alignment horizontal="center" vertical="center"/>
      <protection locked="0"/>
    </xf>
    <xf numFmtId="164" fontId="86" fillId="0" borderId="2" xfId="26" applyNumberFormat="1" applyFont="1" applyBorder="1" applyAlignment="1" applyProtection="1">
      <alignment horizontal="center" vertical="center"/>
      <protection locked="0"/>
    </xf>
    <xf numFmtId="164" fontId="86" fillId="0" borderId="10" xfId="26" applyNumberFormat="1" applyFont="1" applyBorder="1" applyAlignment="1" applyProtection="1">
      <alignment vertical="center"/>
      <protection locked="0"/>
    </xf>
    <xf numFmtId="0" fontId="41" fillId="10" borderId="2" xfId="0" applyFont="1" applyFill="1" applyBorder="1" applyAlignment="1">
      <alignment horizontal="right"/>
    </xf>
    <xf numFmtId="0" fontId="71" fillId="10" borderId="2" xfId="0" applyFont="1" applyFill="1" applyBorder="1"/>
    <xf numFmtId="0" fontId="42" fillId="0" borderId="2" xfId="0" applyFont="1" applyBorder="1" applyAlignment="1">
      <alignment horizontal="left"/>
    </xf>
    <xf numFmtId="164" fontId="42" fillId="0" borderId="2" xfId="0" applyNumberFormat="1" applyFont="1" applyBorder="1" applyAlignment="1" applyProtection="1">
      <alignment horizontal="center"/>
      <protection locked="0"/>
    </xf>
    <xf numFmtId="164" fontId="42" fillId="0" borderId="2" xfId="0" applyNumberFormat="1" applyFont="1" applyBorder="1" applyAlignment="1">
      <alignment horizontal="center"/>
    </xf>
    <xf numFmtId="164" fontId="42" fillId="0" borderId="8" xfId="0" applyNumberFormat="1" applyFont="1" applyBorder="1" applyAlignment="1">
      <alignment horizontal="center"/>
    </xf>
    <xf numFmtId="2" fontId="42" fillId="0" borderId="8" xfId="49" applyNumberFormat="1" applyFont="1" applyBorder="1" applyAlignment="1">
      <alignment horizontal="center"/>
    </xf>
    <xf numFmtId="165" fontId="42" fillId="0" borderId="7" xfId="49" applyNumberFormat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16" borderId="2" xfId="0" applyFont="1" applyFill="1" applyBorder="1" applyAlignment="1" applyProtection="1">
      <alignment horizontal="left"/>
      <protection locked="0"/>
    </xf>
    <xf numFmtId="2" fontId="41" fillId="16" borderId="2" xfId="0" applyNumberFormat="1" applyFont="1" applyFill="1" applyBorder="1" applyAlignment="1">
      <alignment horizontal="center"/>
    </xf>
    <xf numFmtId="2" fontId="41" fillId="16" borderId="2" xfId="27" applyNumberFormat="1" applyFont="1" applyFill="1" applyBorder="1" applyAlignment="1">
      <alignment horizontal="center"/>
    </xf>
    <xf numFmtId="165" fontId="41" fillId="16" borderId="4" xfId="49" applyNumberFormat="1" applyFont="1" applyFill="1" applyBorder="1" applyAlignment="1">
      <alignment horizontal="center"/>
    </xf>
    <xf numFmtId="0" fontId="71" fillId="10" borderId="2" xfId="0" applyFont="1" applyFill="1" applyBorder="1" applyAlignment="1">
      <alignment horizontal="left"/>
    </xf>
    <xf numFmtId="164" fontId="79" fillId="0" borderId="6" xfId="26" applyNumberFormat="1" applyFont="1" applyBorder="1" applyAlignment="1" applyProtection="1">
      <alignment horizontal="center" vertical="center"/>
      <protection locked="0"/>
    </xf>
    <xf numFmtId="0" fontId="84" fillId="0" borderId="12" xfId="26" applyFont="1" applyBorder="1" applyAlignment="1" applyProtection="1">
      <alignment horizontal="left"/>
      <protection locked="0"/>
    </xf>
    <xf numFmtId="0" fontId="41" fillId="0" borderId="6" xfId="0" applyFont="1" applyBorder="1"/>
    <xf numFmtId="164" fontId="79" fillId="0" borderId="6" xfId="26" applyNumberFormat="1" applyFont="1" applyBorder="1" applyAlignment="1" applyProtection="1">
      <alignment horizontal="center"/>
      <protection locked="0"/>
    </xf>
    <xf numFmtId="164" fontId="79" fillId="0" borderId="2" xfId="0" applyNumberFormat="1" applyFont="1" applyBorder="1" applyAlignment="1" applyProtection="1">
      <alignment horizontal="center"/>
      <protection locked="0"/>
    </xf>
    <xf numFmtId="0" fontId="71" fillId="0" borderId="10" xfId="0" applyFont="1" applyBorder="1" applyAlignment="1">
      <alignment horizontal="center"/>
    </xf>
    <xf numFmtId="0" fontId="71" fillId="0" borderId="2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164" fontId="86" fillId="5" borderId="4" xfId="26" applyNumberFormat="1" applyFont="1" applyFill="1" applyBorder="1" applyAlignment="1" applyProtection="1">
      <alignment vertical="center"/>
      <protection locked="0"/>
    </xf>
    <xf numFmtId="164" fontId="86" fillId="5" borderId="13" xfId="26" applyNumberFormat="1" applyFont="1" applyFill="1" applyBorder="1" applyAlignment="1" applyProtection="1">
      <alignment vertical="center"/>
      <protection locked="0"/>
    </xf>
    <xf numFmtId="164" fontId="86" fillId="5" borderId="13" xfId="26" applyNumberFormat="1" applyFont="1" applyFill="1" applyBorder="1" applyAlignment="1" applyProtection="1">
      <alignment horizontal="center" vertical="center"/>
      <protection locked="0"/>
    </xf>
    <xf numFmtId="164" fontId="86" fillId="5" borderId="21" xfId="26" applyNumberFormat="1" applyFont="1" applyFill="1" applyBorder="1" applyAlignment="1" applyProtection="1">
      <alignment horizontal="center" vertical="center"/>
      <protection locked="0"/>
    </xf>
    <xf numFmtId="164" fontId="86" fillId="5" borderId="2" xfId="26" applyNumberFormat="1" applyFont="1" applyFill="1" applyBorder="1" applyAlignment="1" applyProtection="1">
      <alignment horizontal="center" vertical="center"/>
      <protection locked="0"/>
    </xf>
    <xf numFmtId="164" fontId="86" fillId="5" borderId="10" xfId="26" applyNumberFormat="1" applyFont="1" applyFill="1" applyBorder="1" applyAlignment="1" applyProtection="1">
      <alignment vertical="center"/>
      <protection locked="0"/>
    </xf>
    <xf numFmtId="2" fontId="42" fillId="0" borderId="2" xfId="0" applyNumberFormat="1" applyFont="1" applyBorder="1" applyAlignment="1">
      <alignment horizontal="center"/>
    </xf>
    <xf numFmtId="165" fontId="42" fillId="0" borderId="4" xfId="27" applyNumberFormat="1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0" borderId="2" xfId="0" applyFont="1" applyBorder="1" applyAlignment="1">
      <alignment horizontal="center"/>
    </xf>
    <xf numFmtId="0" fontId="78" fillId="0" borderId="4" xfId="0" applyFont="1" applyBorder="1" applyAlignment="1">
      <alignment horizontal="center"/>
    </xf>
    <xf numFmtId="0" fontId="86" fillId="0" borderId="10" xfId="26" applyFont="1" applyBorder="1"/>
    <xf numFmtId="0" fontId="86" fillId="0" borderId="0" xfId="26" applyFont="1" applyAlignment="1">
      <alignment horizontal="center"/>
    </xf>
    <xf numFmtId="0" fontId="42" fillId="0" borderId="9" xfId="0" applyFont="1" applyBorder="1" applyAlignment="1" applyProtection="1">
      <alignment horizontal="center"/>
      <protection locked="0"/>
    </xf>
    <xf numFmtId="0" fontId="42" fillId="13" borderId="6" xfId="0" applyFont="1" applyFill="1" applyBorder="1"/>
    <xf numFmtId="0" fontId="86" fillId="5" borderId="4" xfId="26" applyFont="1" applyFill="1" applyBorder="1" applyAlignment="1" applyProtection="1">
      <alignment vertical="center"/>
      <protection locked="0"/>
    </xf>
    <xf numFmtId="0" fontId="86" fillId="5" borderId="13" xfId="26" applyFont="1" applyFill="1" applyBorder="1" applyAlignment="1" applyProtection="1">
      <alignment vertical="center"/>
      <protection locked="0"/>
    </xf>
    <xf numFmtId="0" fontId="86" fillId="5" borderId="13" xfId="26" applyFont="1" applyFill="1" applyBorder="1" applyAlignment="1" applyProtection="1">
      <alignment horizontal="center" vertical="center"/>
      <protection locked="0"/>
    </xf>
    <xf numFmtId="0" fontId="86" fillId="5" borderId="21" xfId="26" applyFont="1" applyFill="1" applyBorder="1" applyAlignment="1" applyProtection="1">
      <alignment horizontal="center" vertical="center"/>
      <protection locked="0"/>
    </xf>
    <xf numFmtId="0" fontId="86" fillId="5" borderId="2" xfId="26" applyFont="1" applyFill="1" applyBorder="1" applyAlignment="1" applyProtection="1">
      <alignment horizontal="center" vertical="center"/>
      <protection locked="0"/>
    </xf>
    <xf numFmtId="0" fontId="86" fillId="5" borderId="10" xfId="26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horizontal="center"/>
    </xf>
    <xf numFmtId="1" fontId="42" fillId="0" borderId="6" xfId="0" applyNumberFormat="1" applyFont="1" applyBorder="1" applyAlignment="1" applyProtection="1">
      <alignment horizontal="center"/>
      <protection locked="0"/>
    </xf>
    <xf numFmtId="1" fontId="42" fillId="0" borderId="2" xfId="0" applyNumberFormat="1" applyFont="1" applyBorder="1" applyAlignment="1" applyProtection="1">
      <alignment horizontal="center"/>
      <protection locked="0"/>
    </xf>
    <xf numFmtId="0" fontId="41" fillId="13" borderId="2" xfId="0" applyFont="1" applyFill="1" applyBorder="1" applyAlignment="1">
      <alignment horizontal="center"/>
    </xf>
    <xf numFmtId="9" fontId="42" fillId="0" borderId="4" xfId="27" applyFont="1" applyBorder="1" applyAlignment="1">
      <alignment horizontal="center"/>
    </xf>
    <xf numFmtId="0" fontId="42" fillId="0" borderId="12" xfId="0" applyFont="1" applyBorder="1"/>
    <xf numFmtId="0" fontId="86" fillId="0" borderId="6" xfId="26" applyFont="1" applyBorder="1" applyProtection="1">
      <protection locked="0"/>
    </xf>
    <xf numFmtId="0" fontId="86" fillId="0" borderId="2" xfId="26" applyFont="1" applyBorder="1" applyProtection="1">
      <protection locked="0"/>
    </xf>
    <xf numFmtId="0" fontId="41" fillId="13" borderId="2" xfId="0" applyFont="1" applyFill="1" applyBorder="1" applyAlignment="1">
      <alignment horizontal="left"/>
    </xf>
    <xf numFmtId="2" fontId="41" fillId="13" borderId="2" xfId="0" applyNumberFormat="1" applyFont="1" applyFill="1" applyBorder="1" applyAlignment="1">
      <alignment horizontal="center"/>
    </xf>
    <xf numFmtId="2" fontId="41" fillId="13" borderId="2" xfId="27" applyNumberFormat="1" applyFont="1" applyFill="1" applyBorder="1" applyAlignment="1">
      <alignment horizontal="center"/>
    </xf>
    <xf numFmtId="165" fontId="42" fillId="13" borderId="4" xfId="49" applyNumberFormat="1" applyFont="1" applyFill="1" applyBorder="1" applyAlignment="1">
      <alignment horizontal="center"/>
    </xf>
    <xf numFmtId="0" fontId="41" fillId="13" borderId="21" xfId="0" applyFont="1" applyFill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1" fillId="13" borderId="4" xfId="0" applyFont="1" applyFill="1" applyBorder="1" applyAlignment="1">
      <alignment horizontal="center"/>
    </xf>
    <xf numFmtId="1" fontId="71" fillId="13" borderId="2" xfId="0" applyNumberFormat="1" applyFont="1" applyFill="1" applyBorder="1" applyAlignment="1">
      <alignment horizontal="center"/>
    </xf>
    <xf numFmtId="0" fontId="41" fillId="10" borderId="6" xfId="0" applyFont="1" applyFill="1" applyBorder="1" applyAlignment="1" applyProtection="1">
      <alignment horizontal="center"/>
      <protection locked="0"/>
    </xf>
    <xf numFmtId="0" fontId="41" fillId="10" borderId="6" xfId="0" applyFont="1" applyFill="1" applyBorder="1"/>
    <xf numFmtId="0" fontId="42" fillId="10" borderId="6" xfId="0" applyFont="1" applyFill="1" applyBorder="1" applyAlignment="1" applyProtection="1">
      <alignment horizontal="center"/>
      <protection locked="0"/>
    </xf>
    <xf numFmtId="0" fontId="41" fillId="10" borderId="6" xfId="0" applyFont="1" applyFill="1" applyBorder="1" applyAlignment="1">
      <alignment horizontal="center"/>
    </xf>
    <xf numFmtId="0" fontId="42" fillId="10" borderId="3" xfId="0" applyFont="1" applyFill="1" applyBorder="1" applyAlignment="1">
      <alignment horizontal="center"/>
    </xf>
    <xf numFmtId="0" fontId="42" fillId="10" borderId="12" xfId="0" applyFont="1" applyFill="1" applyBorder="1" applyAlignment="1">
      <alignment horizontal="center"/>
    </xf>
    <xf numFmtId="0" fontId="42" fillId="10" borderId="6" xfId="0" applyFont="1" applyFill="1" applyBorder="1" applyAlignment="1">
      <alignment horizontal="center"/>
    </xf>
    <xf numFmtId="0" fontId="42" fillId="10" borderId="12" xfId="0" applyFont="1" applyFill="1" applyBorder="1"/>
    <xf numFmtId="0" fontId="42" fillId="10" borderId="6" xfId="0" applyFont="1" applyFill="1" applyBorder="1"/>
    <xf numFmtId="0" fontId="42" fillId="0" borderId="21" xfId="0" applyFont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165" fontId="42" fillId="0" borderId="15" xfId="49" applyNumberFormat="1" applyFont="1" applyBorder="1" applyAlignment="1">
      <alignment horizontal="center"/>
    </xf>
    <xf numFmtId="165" fontId="41" fillId="13" borderId="4" xfId="49" applyNumberFormat="1" applyFont="1" applyFill="1" applyBorder="1" applyAlignment="1">
      <alignment horizontal="center"/>
    </xf>
    <xf numFmtId="1" fontId="41" fillId="13" borderId="10" xfId="0" applyNumberFormat="1" applyFont="1" applyFill="1" applyBorder="1" applyAlignment="1">
      <alignment horizontal="center"/>
    </xf>
    <xf numFmtId="1" fontId="41" fillId="13" borderId="2" xfId="0" applyNumberFormat="1" applyFont="1" applyFill="1" applyBorder="1" applyAlignment="1">
      <alignment horizontal="center"/>
    </xf>
    <xf numFmtId="1" fontId="41" fillId="13" borderId="4" xfId="0" applyNumberFormat="1" applyFont="1" applyFill="1" applyBorder="1" applyAlignment="1">
      <alignment horizontal="center"/>
    </xf>
    <xf numFmtId="164" fontId="42" fillId="0" borderId="14" xfId="0" applyNumberFormat="1" applyFont="1" applyBorder="1" applyAlignment="1">
      <alignment horizontal="center"/>
    </xf>
    <xf numFmtId="2" fontId="41" fillId="24" borderId="9" xfId="0" applyNumberFormat="1" applyFont="1" applyFill="1" applyBorder="1" applyAlignment="1" applyProtection="1">
      <alignment horizontal="center" vertical="center"/>
      <protection locked="0"/>
    </xf>
    <xf numFmtId="1" fontId="78" fillId="0" borderId="2" xfId="0" applyNumberFormat="1" applyFont="1" applyBorder="1" applyAlignment="1">
      <alignment horizontal="center"/>
    </xf>
    <xf numFmtId="0" fontId="42" fillId="13" borderId="2" xfId="0" applyFont="1" applyFill="1" applyBorder="1"/>
    <xf numFmtId="0" fontId="42" fillId="13" borderId="9" xfId="0" applyFont="1" applyFill="1" applyBorder="1" applyAlignment="1" applyProtection="1">
      <alignment horizontal="center"/>
      <protection locked="0"/>
    </xf>
    <xf numFmtId="0" fontId="42" fillId="13" borderId="9" xfId="0" applyFont="1" applyFill="1" applyBorder="1"/>
    <xf numFmtId="0" fontId="42" fillId="13" borderId="15" xfId="0" applyFont="1" applyFill="1" applyBorder="1" applyAlignment="1">
      <alignment horizontal="center"/>
    </xf>
    <xf numFmtId="0" fontId="42" fillId="13" borderId="21" xfId="0" applyFont="1" applyFill="1" applyBorder="1" applyAlignment="1">
      <alignment horizontal="center"/>
    </xf>
    <xf numFmtId="0" fontId="42" fillId="13" borderId="14" xfId="0" applyFont="1" applyFill="1" applyBorder="1" applyAlignment="1">
      <alignment horizontal="center"/>
    </xf>
    <xf numFmtId="0" fontId="42" fillId="13" borderId="9" xfId="0" applyFont="1" applyFill="1" applyBorder="1" applyAlignment="1">
      <alignment horizontal="center"/>
    </xf>
    <xf numFmtId="0" fontId="42" fillId="13" borderId="2" xfId="0" applyFont="1" applyFill="1" applyBorder="1" applyAlignment="1">
      <alignment horizontal="center"/>
    </xf>
    <xf numFmtId="0" fontId="42" fillId="13" borderId="14" xfId="0" applyFont="1" applyFill="1" applyBorder="1"/>
    <xf numFmtId="0" fontId="41" fillId="10" borderId="2" xfId="0" applyFont="1" applyFill="1" applyBorder="1" applyAlignment="1" applyProtection="1">
      <alignment horizontal="center" shrinkToFit="1"/>
      <protection locked="0"/>
    </xf>
    <xf numFmtId="0" fontId="41" fillId="10" borderId="2" xfId="0" applyFont="1" applyFill="1" applyBorder="1" applyAlignment="1">
      <alignment shrinkToFit="1"/>
    </xf>
    <xf numFmtId="0" fontId="41" fillId="10" borderId="2" xfId="0" applyFont="1" applyFill="1" applyBorder="1" applyAlignment="1">
      <alignment horizontal="right" shrinkToFit="1"/>
    </xf>
    <xf numFmtId="0" fontId="41" fillId="10" borderId="4" xfId="0" applyFont="1" applyFill="1" applyBorder="1" applyAlignment="1">
      <alignment horizontal="center" shrinkToFit="1"/>
    </xf>
    <xf numFmtId="0" fontId="41" fillId="10" borderId="21" xfId="0" applyFont="1" applyFill="1" applyBorder="1" applyAlignment="1">
      <alignment horizontal="center" shrinkToFit="1"/>
    </xf>
    <xf numFmtId="0" fontId="41" fillId="10" borderId="2" xfId="0" applyFont="1" applyFill="1" applyBorder="1" applyAlignment="1">
      <alignment horizontal="center" shrinkToFit="1"/>
    </xf>
    <xf numFmtId="0" fontId="42" fillId="10" borderId="10" xfId="0" applyFont="1" applyFill="1" applyBorder="1" applyAlignment="1">
      <alignment shrinkToFit="1"/>
    </xf>
    <xf numFmtId="0" fontId="42" fillId="10" borderId="2" xfId="0" applyFont="1" applyFill="1" applyBorder="1" applyAlignment="1">
      <alignment shrinkToFit="1"/>
    </xf>
    <xf numFmtId="0" fontId="42" fillId="0" borderId="2" xfId="0" applyFont="1" applyBorder="1" applyAlignment="1">
      <alignment shrinkToFit="1"/>
    </xf>
    <xf numFmtId="0" fontId="41" fillId="10" borderId="10" xfId="0" applyFont="1" applyFill="1" applyBorder="1" applyAlignment="1">
      <alignment horizontal="center" shrinkToFit="1"/>
    </xf>
    <xf numFmtId="0" fontId="78" fillId="0" borderId="12" xfId="0" applyFont="1" applyBorder="1" applyAlignment="1">
      <alignment horizontal="center"/>
    </xf>
    <xf numFmtId="0" fontId="78" fillId="0" borderId="6" xfId="0" applyFont="1" applyBorder="1" applyAlignment="1">
      <alignment horizontal="center"/>
    </xf>
    <xf numFmtId="0" fontId="78" fillId="0" borderId="3" xfId="0" applyFont="1" applyBorder="1" applyAlignment="1">
      <alignment horizontal="center"/>
    </xf>
    <xf numFmtId="164" fontId="42" fillId="5" borderId="4" xfId="0" applyNumberFormat="1" applyFont="1" applyFill="1" applyBorder="1"/>
    <xf numFmtId="164" fontId="42" fillId="5" borderId="13" xfId="0" applyNumberFormat="1" applyFont="1" applyFill="1" applyBorder="1"/>
    <xf numFmtId="164" fontId="42" fillId="5" borderId="13" xfId="0" applyNumberFormat="1" applyFont="1" applyFill="1" applyBorder="1" applyAlignment="1">
      <alignment horizontal="center"/>
    </xf>
    <xf numFmtId="164" fontId="42" fillId="5" borderId="21" xfId="0" applyNumberFormat="1" applyFont="1" applyFill="1" applyBorder="1" applyAlignment="1">
      <alignment horizontal="center"/>
    </xf>
    <xf numFmtId="164" fontId="42" fillId="5" borderId="2" xfId="0" applyNumberFormat="1" applyFont="1" applyFill="1" applyBorder="1" applyAlignment="1">
      <alignment horizontal="center"/>
    </xf>
    <xf numFmtId="164" fontId="42" fillId="5" borderId="10" xfId="0" applyNumberFormat="1" applyFont="1" applyFill="1" applyBorder="1"/>
    <xf numFmtId="0" fontId="41" fillId="10" borderId="2" xfId="0" applyFont="1" applyFill="1" applyBorder="1" applyAlignment="1" applyProtection="1">
      <alignment horizontal="center" vertical="center" shrinkToFit="1"/>
      <protection locked="0"/>
    </xf>
    <xf numFmtId="0" fontId="78" fillId="0" borderId="11" xfId="0" applyFont="1" applyBorder="1" applyAlignment="1">
      <alignment horizontal="center"/>
    </xf>
    <xf numFmtId="0" fontId="78" fillId="0" borderId="8" xfId="0" applyFont="1" applyBorder="1" applyAlignment="1">
      <alignment horizontal="center"/>
    </xf>
    <xf numFmtId="0" fontId="78" fillId="0" borderId="7" xfId="0" applyFont="1" applyBorder="1" applyAlignment="1">
      <alignment horizontal="center"/>
    </xf>
    <xf numFmtId="164" fontId="84" fillId="0" borderId="12" xfId="26" applyNumberFormat="1" applyFont="1" applyBorder="1" applyAlignment="1" applyProtection="1">
      <alignment horizontal="left"/>
      <protection locked="0"/>
    </xf>
    <xf numFmtId="14" fontId="79" fillId="0" borderId="2" xfId="0" applyNumberFormat="1" applyFont="1" applyBorder="1" applyAlignment="1">
      <alignment horizontal="left"/>
    </xf>
    <xf numFmtId="1" fontId="41" fillId="13" borderId="2" xfId="27" applyNumberFormat="1" applyFont="1" applyFill="1" applyBorder="1" applyAlignment="1">
      <alignment horizontal="center"/>
    </xf>
    <xf numFmtId="0" fontId="47" fillId="10" borderId="2" xfId="0" applyFont="1" applyFill="1" applyBorder="1" applyAlignment="1">
      <alignment horizontal="left"/>
    </xf>
    <xf numFmtId="0" fontId="42" fillId="0" borderId="2" xfId="0" applyFont="1" applyBorder="1" applyAlignment="1" applyProtection="1">
      <alignment horizontal="left"/>
      <protection locked="0"/>
    </xf>
    <xf numFmtId="2" fontId="42" fillId="25" borderId="2" xfId="49" applyNumberFormat="1" applyFont="1" applyFill="1" applyBorder="1" applyAlignment="1">
      <alignment horizontal="center"/>
    </xf>
    <xf numFmtId="0" fontId="42" fillId="13" borderId="10" xfId="0" applyFont="1" applyFill="1" applyBorder="1"/>
    <xf numFmtId="164" fontId="42" fillId="0" borderId="6" xfId="0" applyNumberFormat="1" applyFont="1" applyBorder="1" applyAlignment="1">
      <alignment horizontal="center"/>
    </xf>
    <xf numFmtId="0" fontId="42" fillId="0" borderId="8" xfId="0" applyFont="1" applyBorder="1" applyAlignment="1" applyProtection="1">
      <alignment horizontal="left"/>
      <protection locked="0"/>
    </xf>
    <xf numFmtId="0" fontId="86" fillId="0" borderId="12" xfId="26" applyFont="1" applyBorder="1"/>
    <xf numFmtId="0" fontId="86" fillId="12" borderId="10" xfId="26" applyFont="1" applyFill="1" applyBorder="1" applyAlignment="1">
      <alignment horizontal="center"/>
    </xf>
    <xf numFmtId="165" fontId="41" fillId="13" borderId="4" xfId="49" applyNumberFormat="1" applyFont="1" applyFill="1" applyBorder="1" applyAlignment="1" applyProtection="1">
      <alignment horizontal="center"/>
    </xf>
    <xf numFmtId="164" fontId="42" fillId="0" borderId="4" xfId="0" applyNumberFormat="1" applyFont="1" applyBorder="1" applyProtection="1">
      <protection locked="0"/>
    </xf>
    <xf numFmtId="164" fontId="42" fillId="0" borderId="13" xfId="0" applyNumberFormat="1" applyFont="1" applyBorder="1" applyProtection="1">
      <protection locked="0"/>
    </xf>
    <xf numFmtId="164" fontId="42" fillId="0" borderId="13" xfId="0" applyNumberFormat="1" applyFont="1" applyBorder="1" applyAlignment="1" applyProtection="1">
      <alignment horizontal="center"/>
      <protection locked="0"/>
    </xf>
    <xf numFmtId="164" fontId="42" fillId="0" borderId="21" xfId="0" applyNumberFormat="1" applyFont="1" applyBorder="1" applyAlignment="1" applyProtection="1">
      <alignment horizontal="center"/>
      <protection locked="0"/>
    </xf>
    <xf numFmtId="164" fontId="42" fillId="0" borderId="10" xfId="0" applyNumberFormat="1" applyFont="1" applyBorder="1" applyProtection="1">
      <protection locked="0"/>
    </xf>
    <xf numFmtId="0" fontId="87" fillId="0" borderId="13" xfId="26" applyFont="1" applyBorder="1" applyAlignment="1">
      <alignment vertical="center"/>
    </xf>
    <xf numFmtId="0" fontId="87" fillId="0" borderId="10" xfId="26" applyFont="1" applyBorder="1" applyAlignment="1">
      <alignment vertical="center"/>
    </xf>
    <xf numFmtId="0" fontId="47" fillId="18" borderId="4" xfId="38" applyFont="1" applyFill="1" applyBorder="1" applyAlignment="1">
      <alignment vertical="center"/>
    </xf>
    <xf numFmtId="0" fontId="47" fillId="18" borderId="10" xfId="38" applyFont="1" applyFill="1" applyBorder="1" applyAlignment="1">
      <alignment vertical="center"/>
    </xf>
    <xf numFmtId="0" fontId="47" fillId="18" borderId="2" xfId="38" applyFont="1" applyFill="1" applyBorder="1" applyAlignment="1">
      <alignment vertical="center"/>
    </xf>
    <xf numFmtId="0" fontId="42" fillId="0" borderId="2" xfId="0" applyFont="1" applyBorder="1" applyProtection="1">
      <protection locked="0"/>
    </xf>
    <xf numFmtId="0" fontId="42" fillId="0" borderId="4" xfId="0" applyFont="1" applyBorder="1"/>
    <xf numFmtId="0" fontId="41" fillId="12" borderId="2" xfId="0" applyFont="1" applyFill="1" applyBorder="1" applyAlignment="1">
      <alignment horizontal="left"/>
    </xf>
    <xf numFmtId="0" fontId="71" fillId="18" borderId="2" xfId="38" applyFont="1" applyFill="1" applyBorder="1" applyAlignment="1">
      <alignment vertical="center"/>
    </xf>
    <xf numFmtId="164" fontId="86" fillId="0" borderId="6" xfId="26" applyNumberFormat="1" applyFont="1" applyBorder="1" applyAlignment="1" applyProtection="1">
      <alignment horizontal="center" vertical="center"/>
      <protection locked="0"/>
    </xf>
    <xf numFmtId="164" fontId="79" fillId="0" borderId="2" xfId="0" applyNumberFormat="1" applyFont="1" applyBorder="1" applyAlignment="1">
      <alignment horizontal="center"/>
    </xf>
    <xf numFmtId="0" fontId="79" fillId="0" borderId="2" xfId="0" applyFont="1" applyBorder="1" applyAlignment="1" applyProtection="1">
      <alignment horizontal="center"/>
      <protection locked="0"/>
    </xf>
    <xf numFmtId="2" fontId="79" fillId="0" borderId="2" xfId="0" applyNumberFormat="1" applyFont="1" applyBorder="1" applyAlignment="1">
      <alignment horizontal="center"/>
    </xf>
    <xf numFmtId="9" fontId="79" fillId="0" borderId="4" xfId="1" applyFont="1" applyBorder="1" applyAlignment="1">
      <alignment horizontal="center"/>
    </xf>
    <xf numFmtId="0" fontId="79" fillId="0" borderId="21" xfId="0" applyFont="1" applyBorder="1" applyAlignment="1">
      <alignment horizontal="center"/>
    </xf>
    <xf numFmtId="9" fontId="79" fillId="0" borderId="2" xfId="1" applyFont="1" applyBorder="1" applyAlignment="1">
      <alignment horizontal="center"/>
    </xf>
    <xf numFmtId="2" fontId="79" fillId="0" borderId="2" xfId="49" applyNumberFormat="1" applyFont="1" applyBorder="1" applyAlignment="1">
      <alignment horizontal="center"/>
    </xf>
    <xf numFmtId="165" fontId="79" fillId="0" borderId="4" xfId="49" applyNumberFormat="1" applyFont="1" applyBorder="1" applyAlignment="1">
      <alignment horizontal="center"/>
    </xf>
    <xf numFmtId="0" fontId="47" fillId="18" borderId="2" xfId="38" applyFont="1" applyFill="1" applyBorder="1" applyAlignment="1">
      <alignment horizontal="center" vertical="center"/>
    </xf>
    <xf numFmtId="9" fontId="42" fillId="0" borderId="4" xfId="1" applyFont="1" applyBorder="1" applyAlignment="1">
      <alignment horizontal="center"/>
    </xf>
    <xf numFmtId="9" fontId="79" fillId="0" borderId="4" xfId="1" applyFont="1" applyBorder="1"/>
    <xf numFmtId="0" fontId="42" fillId="0" borderId="14" xfId="0" applyFont="1" applyBorder="1"/>
    <xf numFmtId="0" fontId="42" fillId="0" borderId="9" xfId="0" applyFont="1" applyBorder="1"/>
    <xf numFmtId="0" fontId="42" fillId="0" borderId="10" xfId="0" applyFont="1" applyBorder="1" applyAlignment="1">
      <alignment shrinkToFit="1"/>
    </xf>
    <xf numFmtId="0" fontId="79" fillId="0" borderId="6" xfId="0" applyFont="1" applyBorder="1" applyAlignment="1">
      <alignment horizontal="center"/>
    </xf>
    <xf numFmtId="2" fontId="79" fillId="0" borderId="6" xfId="49" applyNumberFormat="1" applyFont="1" applyBorder="1" applyAlignment="1">
      <alignment horizontal="center"/>
    </xf>
    <xf numFmtId="165" fontId="79" fillId="0" borderId="3" xfId="49" applyNumberFormat="1" applyFont="1" applyBorder="1" applyAlignment="1">
      <alignment horizontal="center"/>
    </xf>
    <xf numFmtId="164" fontId="42" fillId="0" borderId="13" xfId="0" applyNumberFormat="1" applyFont="1" applyBorder="1"/>
    <xf numFmtId="164" fontId="42" fillId="0" borderId="10" xfId="0" applyNumberFormat="1" applyFont="1" applyBorder="1"/>
    <xf numFmtId="2" fontId="42" fillId="24" borderId="2" xfId="49" applyNumberFormat="1" applyFont="1" applyFill="1" applyBorder="1" applyAlignment="1">
      <alignment horizontal="center"/>
    </xf>
    <xf numFmtId="0" fontId="86" fillId="0" borderId="10" xfId="26" applyFont="1" applyBorder="1" applyAlignment="1">
      <alignment horizontal="center"/>
    </xf>
    <xf numFmtId="0" fontId="85" fillId="12" borderId="2" xfId="38" applyFont="1" applyFill="1" applyBorder="1" applyAlignment="1" applyProtection="1">
      <alignment vertical="center"/>
      <protection locked="0"/>
    </xf>
    <xf numFmtId="0" fontId="88" fillId="0" borderId="13" xfId="26" applyFont="1" applyBorder="1" applyAlignment="1">
      <alignment vertical="center"/>
    </xf>
    <xf numFmtId="0" fontId="88" fillId="0" borderId="10" xfId="26" applyFont="1" applyBorder="1" applyAlignment="1">
      <alignment vertical="center"/>
    </xf>
    <xf numFmtId="0" fontId="32" fillId="0" borderId="2" xfId="0" applyFont="1" applyBorder="1" applyAlignment="1" applyProtection="1">
      <alignment horizontal="center"/>
      <protection locked="0"/>
    </xf>
    <xf numFmtId="164" fontId="32" fillId="0" borderId="2" xfId="0" applyNumberFormat="1" applyFont="1" applyBorder="1" applyAlignment="1" applyProtection="1">
      <alignment horizontal="center"/>
      <protection locked="0"/>
    </xf>
    <xf numFmtId="0" fontId="32" fillId="0" borderId="2" xfId="0" applyFont="1" applyBorder="1" applyAlignment="1" applyProtection="1">
      <alignment horizontal="left"/>
      <protection locked="0"/>
    </xf>
    <xf numFmtId="0" fontId="32" fillId="0" borderId="0" xfId="0" applyFont="1"/>
    <xf numFmtId="0" fontId="31" fillId="0" borderId="0" xfId="0" applyFont="1"/>
    <xf numFmtId="0" fontId="41" fillId="0" borderId="8" xfId="0" applyFont="1" applyBorder="1" applyAlignment="1">
      <alignment horizontal="left"/>
    </xf>
    <xf numFmtId="2" fontId="42" fillId="0" borderId="8" xfId="0" applyNumberFormat="1" applyFont="1" applyBorder="1" applyAlignment="1">
      <alignment horizontal="left"/>
    </xf>
    <xf numFmtId="0" fontId="42" fillId="0" borderId="7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2" fillId="0" borderId="8" xfId="0" applyFont="1" applyBorder="1" applyAlignment="1">
      <alignment horizontal="left"/>
    </xf>
    <xf numFmtId="0" fontId="41" fillId="10" borderId="2" xfId="0" applyFont="1" applyFill="1" applyBorder="1" applyAlignment="1">
      <alignment horizontal="left"/>
    </xf>
    <xf numFmtId="0" fontId="42" fillId="10" borderId="2" xfId="0" applyFont="1" applyFill="1" applyBorder="1" applyAlignment="1" applyProtection="1">
      <alignment horizontal="left"/>
      <protection locked="0"/>
    </xf>
    <xf numFmtId="0" fontId="42" fillId="10" borderId="4" xfId="0" applyFont="1" applyFill="1" applyBorder="1" applyAlignment="1">
      <alignment horizontal="left"/>
    </xf>
    <xf numFmtId="0" fontId="42" fillId="10" borderId="21" xfId="0" applyFont="1" applyFill="1" applyBorder="1" applyAlignment="1">
      <alignment horizontal="left"/>
    </xf>
    <xf numFmtId="0" fontId="42" fillId="10" borderId="10" xfId="0" applyFont="1" applyFill="1" applyBorder="1" applyAlignment="1">
      <alignment horizontal="left"/>
    </xf>
    <xf numFmtId="0" fontId="42" fillId="10" borderId="2" xfId="0" applyFont="1" applyFill="1" applyBorder="1" applyAlignment="1">
      <alignment horizontal="left"/>
    </xf>
    <xf numFmtId="0" fontId="41" fillId="10" borderId="4" xfId="0" applyFont="1" applyFill="1" applyBorder="1" applyAlignment="1">
      <alignment horizontal="left"/>
    </xf>
    <xf numFmtId="0" fontId="41" fillId="10" borderId="21" xfId="0" applyFont="1" applyFill="1" applyBorder="1" applyAlignment="1">
      <alignment horizontal="left"/>
    </xf>
    <xf numFmtId="0" fontId="41" fillId="10" borderId="10" xfId="0" applyFont="1" applyFill="1" applyBorder="1" applyAlignment="1">
      <alignment horizontal="left"/>
    </xf>
    <xf numFmtId="0" fontId="42" fillId="0" borderId="6" xfId="0" applyFont="1" applyBorder="1" applyAlignment="1" applyProtection="1">
      <alignment horizontal="left"/>
      <protection locked="0"/>
    </xf>
    <xf numFmtId="2" fontId="42" fillId="0" borderId="6" xfId="49" applyNumberFormat="1" applyFont="1" applyBorder="1" applyAlignment="1" applyProtection="1">
      <alignment horizontal="left"/>
    </xf>
    <xf numFmtId="165" fontId="42" fillId="0" borderId="3" xfId="49" applyNumberFormat="1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1" fillId="0" borderId="6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2" fontId="42" fillId="0" borderId="2" xfId="49" applyNumberFormat="1" applyFont="1" applyBorder="1" applyAlignment="1" applyProtection="1">
      <alignment horizontal="left"/>
    </xf>
    <xf numFmtId="165" fontId="42" fillId="0" borderId="4" xfId="49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4" xfId="0" applyFont="1" applyBorder="1" applyAlignment="1">
      <alignment horizontal="left"/>
    </xf>
    <xf numFmtId="2" fontId="41" fillId="16" borderId="2" xfId="27" applyNumberFormat="1" applyFont="1" applyFill="1" applyBorder="1" applyAlignment="1">
      <alignment horizontal="left"/>
    </xf>
    <xf numFmtId="165" fontId="41" fillId="16" borderId="4" xfId="49" applyNumberFormat="1" applyFont="1" applyFill="1" applyBorder="1" applyAlignment="1">
      <alignment horizontal="left"/>
    </xf>
    <xf numFmtId="0" fontId="41" fillId="16" borderId="21" xfId="0" applyFont="1" applyFill="1" applyBorder="1" applyAlignment="1">
      <alignment horizontal="left"/>
    </xf>
    <xf numFmtId="1" fontId="41" fillId="16" borderId="10" xfId="0" applyNumberFormat="1" applyFont="1" applyFill="1" applyBorder="1" applyAlignment="1">
      <alignment horizontal="left"/>
    </xf>
    <xf numFmtId="1" fontId="41" fillId="16" borderId="2" xfId="0" applyNumberFormat="1" applyFont="1" applyFill="1" applyBorder="1" applyAlignment="1">
      <alignment horizontal="left"/>
    </xf>
    <xf numFmtId="1" fontId="41" fillId="16" borderId="4" xfId="0" applyNumberFormat="1" applyFont="1" applyFill="1" applyBorder="1" applyAlignment="1">
      <alignment horizontal="left"/>
    </xf>
    <xf numFmtId="0" fontId="86" fillId="0" borderId="13" xfId="26" applyFont="1" applyBorder="1" applyAlignment="1" applyProtection="1">
      <alignment horizontal="left" vertical="center"/>
      <protection locked="0"/>
    </xf>
    <xf numFmtId="0" fontId="86" fillId="0" borderId="21" xfId="26" applyFont="1" applyBorder="1" applyAlignment="1" applyProtection="1">
      <alignment horizontal="left" vertical="center"/>
      <protection locked="0"/>
    </xf>
    <xf numFmtId="2" fontId="42" fillId="0" borderId="6" xfId="49" applyNumberFormat="1" applyFont="1" applyBorder="1" applyAlignment="1">
      <alignment horizontal="left"/>
    </xf>
    <xf numFmtId="2" fontId="42" fillId="0" borderId="2" xfId="49" applyNumberFormat="1" applyFont="1" applyBorder="1" applyAlignment="1">
      <alignment horizontal="left"/>
    </xf>
    <xf numFmtId="2" fontId="42" fillId="0" borderId="8" xfId="49" applyNumberFormat="1" applyFont="1" applyBorder="1" applyAlignment="1" applyProtection="1">
      <alignment horizontal="left"/>
    </xf>
    <xf numFmtId="165" fontId="42" fillId="0" borderId="7" xfId="49" applyNumberFormat="1" applyFont="1" applyBorder="1" applyAlignment="1" applyProtection="1">
      <alignment horizontal="left"/>
    </xf>
    <xf numFmtId="0" fontId="41" fillId="0" borderId="11" xfId="0" applyFont="1" applyBorder="1" applyAlignment="1">
      <alignment horizontal="left"/>
    </xf>
    <xf numFmtId="164" fontId="86" fillId="0" borderId="13" xfId="26" applyNumberFormat="1" applyFont="1" applyBorder="1" applyAlignment="1" applyProtection="1">
      <alignment horizontal="left" vertical="center"/>
      <protection locked="0"/>
    </xf>
    <xf numFmtId="164" fontId="86" fillId="0" borderId="21" xfId="26" applyNumberFormat="1" applyFont="1" applyBorder="1" applyAlignment="1" applyProtection="1">
      <alignment horizontal="left" vertical="center"/>
      <protection locked="0"/>
    </xf>
    <xf numFmtId="164" fontId="42" fillId="0" borderId="2" xfId="0" applyNumberFormat="1" applyFont="1" applyBorder="1" applyAlignment="1">
      <alignment horizontal="left"/>
    </xf>
    <xf numFmtId="2" fontId="42" fillId="0" borderId="8" xfId="49" applyNumberFormat="1" applyFont="1" applyBorder="1" applyAlignment="1">
      <alignment horizontal="left"/>
    </xf>
    <xf numFmtId="165" fontId="42" fillId="0" borderId="7" xfId="49" applyNumberFormat="1" applyFont="1" applyBorder="1" applyAlignment="1">
      <alignment horizontal="left"/>
    </xf>
    <xf numFmtId="0" fontId="41" fillId="0" borderId="7" xfId="0" applyFont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2" xfId="0" applyFont="1" applyBorder="1" applyAlignment="1">
      <alignment horizontal="left"/>
    </xf>
    <xf numFmtId="0" fontId="71" fillId="0" borderId="4" xfId="0" applyFont="1" applyBorder="1" applyAlignment="1">
      <alignment horizontal="left"/>
    </xf>
    <xf numFmtId="164" fontId="86" fillId="5" borderId="13" xfId="26" applyNumberFormat="1" applyFont="1" applyFill="1" applyBorder="1" applyAlignment="1" applyProtection="1">
      <alignment horizontal="left" vertical="center"/>
      <protection locked="0"/>
    </xf>
    <xf numFmtId="164" fontId="86" fillId="5" borderId="21" xfId="26" applyNumberFormat="1" applyFont="1" applyFill="1" applyBorder="1" applyAlignment="1" applyProtection="1">
      <alignment horizontal="left" vertical="center"/>
      <protection locked="0"/>
    </xf>
    <xf numFmtId="2" fontId="42" fillId="0" borderId="2" xfId="0" applyNumberFormat="1" applyFont="1" applyBorder="1" applyAlignment="1">
      <alignment horizontal="left"/>
    </xf>
    <xf numFmtId="165" fontId="42" fillId="0" borderId="4" xfId="27" applyNumberFormat="1" applyFont="1" applyBorder="1" applyAlignment="1">
      <alignment horizontal="left"/>
    </xf>
    <xf numFmtId="0" fontId="42" fillId="0" borderId="4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8" fillId="0" borderId="2" xfId="0" applyFont="1" applyBorder="1" applyAlignment="1">
      <alignment horizontal="left"/>
    </xf>
    <xf numFmtId="0" fontId="78" fillId="0" borderId="4" xfId="0" applyFont="1" applyBorder="1" applyAlignment="1">
      <alignment horizontal="left"/>
    </xf>
    <xf numFmtId="0" fontId="42" fillId="0" borderId="9" xfId="0" applyFont="1" applyBorder="1" applyAlignment="1" applyProtection="1">
      <alignment horizontal="left"/>
      <protection locked="0"/>
    </xf>
    <xf numFmtId="0" fontId="86" fillId="5" borderId="13" xfId="26" applyFont="1" applyFill="1" applyBorder="1" applyAlignment="1" applyProtection="1">
      <alignment horizontal="left" vertical="center"/>
      <protection locked="0"/>
    </xf>
    <xf numFmtId="0" fontId="42" fillId="0" borderId="0" xfId="0" applyFont="1" applyAlignment="1">
      <alignment horizontal="left"/>
    </xf>
    <xf numFmtId="0" fontId="86" fillId="5" borderId="21" xfId="26" applyFont="1" applyFill="1" applyBorder="1" applyAlignment="1" applyProtection="1">
      <alignment horizontal="left" vertical="center"/>
      <protection locked="0"/>
    </xf>
    <xf numFmtId="9" fontId="42" fillId="0" borderId="4" xfId="27" applyFont="1" applyBorder="1" applyAlignment="1">
      <alignment horizontal="left"/>
    </xf>
    <xf numFmtId="165" fontId="42" fillId="13" borderId="4" xfId="49" applyNumberFormat="1" applyFont="1" applyFill="1" applyBorder="1" applyAlignment="1">
      <alignment horizontal="left"/>
    </xf>
    <xf numFmtId="0" fontId="41" fillId="13" borderId="21" xfId="0" applyFont="1" applyFill="1" applyBorder="1" applyAlignment="1">
      <alignment horizontal="left"/>
    </xf>
    <xf numFmtId="0" fontId="41" fillId="13" borderId="10" xfId="0" applyFont="1" applyFill="1" applyBorder="1" applyAlignment="1">
      <alignment horizontal="left"/>
    </xf>
    <xf numFmtId="0" fontId="41" fillId="13" borderId="4" xfId="0" applyFont="1" applyFill="1" applyBorder="1" applyAlignment="1">
      <alignment horizontal="left"/>
    </xf>
    <xf numFmtId="0" fontId="41" fillId="10" borderId="6" xfId="0" applyFont="1" applyFill="1" applyBorder="1" applyAlignment="1">
      <alignment horizontal="left"/>
    </xf>
    <xf numFmtId="0" fontId="42" fillId="10" borderId="6" xfId="0" applyFont="1" applyFill="1" applyBorder="1" applyAlignment="1" applyProtection="1">
      <alignment horizontal="left"/>
      <protection locked="0"/>
    </xf>
    <xf numFmtId="0" fontId="41" fillId="10" borderId="6" xfId="0" applyFont="1" applyFill="1" applyBorder="1" applyAlignment="1" applyProtection="1">
      <alignment horizontal="left"/>
      <protection locked="0"/>
    </xf>
    <xf numFmtId="0" fontId="42" fillId="10" borderId="3" xfId="0" applyFont="1" applyFill="1" applyBorder="1" applyAlignment="1">
      <alignment horizontal="left"/>
    </xf>
    <xf numFmtId="0" fontId="42" fillId="10" borderId="12" xfId="0" applyFont="1" applyFill="1" applyBorder="1" applyAlignment="1">
      <alignment horizontal="left"/>
    </xf>
    <xf numFmtId="0" fontId="42" fillId="10" borderId="6" xfId="0" applyFont="1" applyFill="1" applyBorder="1" applyAlignment="1">
      <alignment horizontal="left"/>
    </xf>
    <xf numFmtId="0" fontId="42" fillId="0" borderId="21" xfId="0" applyFont="1" applyBorder="1" applyAlignment="1" applyProtection="1">
      <alignment horizontal="left"/>
      <protection locked="0"/>
    </xf>
    <xf numFmtId="0" fontId="42" fillId="0" borderId="10" xfId="0" applyFont="1" applyBorder="1" applyAlignment="1">
      <alignment horizontal="left"/>
    </xf>
    <xf numFmtId="165" fontId="42" fillId="0" borderId="15" xfId="49" applyNumberFormat="1" applyFont="1" applyBorder="1" applyAlignment="1">
      <alignment horizontal="left"/>
    </xf>
    <xf numFmtId="2" fontId="41" fillId="13" borderId="2" xfId="27" applyNumberFormat="1" applyFont="1" applyFill="1" applyBorder="1" applyAlignment="1">
      <alignment horizontal="left"/>
    </xf>
    <xf numFmtId="165" fontId="41" fillId="13" borderId="4" xfId="49" applyNumberFormat="1" applyFont="1" applyFill="1" applyBorder="1" applyAlignment="1">
      <alignment horizontal="left"/>
    </xf>
    <xf numFmtId="1" fontId="41" fillId="13" borderId="10" xfId="0" applyNumberFormat="1" applyFont="1" applyFill="1" applyBorder="1" applyAlignment="1">
      <alignment horizontal="left"/>
    </xf>
    <xf numFmtId="1" fontId="41" fillId="13" borderId="2" xfId="0" applyNumberFormat="1" applyFont="1" applyFill="1" applyBorder="1" applyAlignment="1">
      <alignment horizontal="left"/>
    </xf>
    <xf numFmtId="1" fontId="41" fillId="13" borderId="4" xfId="0" applyNumberFormat="1" applyFont="1" applyFill="1" applyBorder="1" applyAlignment="1">
      <alignment horizontal="left"/>
    </xf>
    <xf numFmtId="0" fontId="42" fillId="13" borderId="9" xfId="0" applyFont="1" applyFill="1" applyBorder="1" applyAlignment="1">
      <alignment horizontal="left"/>
    </xf>
    <xf numFmtId="0" fontId="42" fillId="13" borderId="9" xfId="0" applyFont="1" applyFill="1" applyBorder="1" applyAlignment="1" applyProtection="1">
      <alignment horizontal="left"/>
      <protection locked="0"/>
    </xf>
    <xf numFmtId="0" fontId="42" fillId="13" borderId="15" xfId="0" applyFont="1" applyFill="1" applyBorder="1" applyAlignment="1">
      <alignment horizontal="left"/>
    </xf>
    <xf numFmtId="0" fontId="42" fillId="13" borderId="21" xfId="0" applyFont="1" applyFill="1" applyBorder="1" applyAlignment="1">
      <alignment horizontal="left"/>
    </xf>
    <xf numFmtId="0" fontId="42" fillId="13" borderId="14" xfId="0" applyFont="1" applyFill="1" applyBorder="1" applyAlignment="1">
      <alignment horizontal="left"/>
    </xf>
    <xf numFmtId="0" fontId="41" fillId="10" borderId="2" xfId="0" applyFont="1" applyFill="1" applyBorder="1" applyAlignment="1">
      <alignment horizontal="left" shrinkToFit="1"/>
    </xf>
    <xf numFmtId="0" fontId="41" fillId="10" borderId="2" xfId="0" applyFont="1" applyFill="1" applyBorder="1" applyAlignment="1" applyProtection="1">
      <alignment horizontal="left" shrinkToFit="1"/>
      <protection locked="0"/>
    </xf>
    <xf numFmtId="0" fontId="41" fillId="10" borderId="4" xfId="0" applyFont="1" applyFill="1" applyBorder="1" applyAlignment="1">
      <alignment horizontal="left" shrinkToFit="1"/>
    </xf>
    <xf numFmtId="0" fontId="41" fillId="10" borderId="21" xfId="0" applyFont="1" applyFill="1" applyBorder="1" applyAlignment="1">
      <alignment horizontal="left" shrinkToFit="1"/>
    </xf>
    <xf numFmtId="0" fontId="41" fillId="10" borderId="10" xfId="0" applyFont="1" applyFill="1" applyBorder="1" applyAlignment="1">
      <alignment horizontal="left" shrinkToFit="1"/>
    </xf>
    <xf numFmtId="0" fontId="78" fillId="0" borderId="12" xfId="0" applyFont="1" applyBorder="1" applyAlignment="1">
      <alignment horizontal="left"/>
    </xf>
    <xf numFmtId="0" fontId="78" fillId="0" borderId="6" xfId="0" applyFont="1" applyBorder="1" applyAlignment="1">
      <alignment horizontal="left"/>
    </xf>
    <xf numFmtId="0" fontId="78" fillId="0" borderId="3" xfId="0" applyFont="1" applyBorder="1" applyAlignment="1">
      <alignment horizontal="left"/>
    </xf>
    <xf numFmtId="164" fontId="42" fillId="5" borderId="13" xfId="0" applyNumberFormat="1" applyFont="1" applyFill="1" applyBorder="1" applyAlignment="1">
      <alignment horizontal="left"/>
    </xf>
    <xf numFmtId="164" fontId="42" fillId="5" borderId="21" xfId="0" applyNumberFormat="1" applyFont="1" applyFill="1" applyBorder="1" applyAlignment="1">
      <alignment horizontal="left"/>
    </xf>
    <xf numFmtId="0" fontId="78" fillId="0" borderId="11" xfId="0" applyFont="1" applyBorder="1" applyAlignment="1">
      <alignment horizontal="left"/>
    </xf>
    <xf numFmtId="0" fontId="78" fillId="0" borderId="8" xfId="0" applyFont="1" applyBorder="1" applyAlignment="1">
      <alignment horizontal="left"/>
    </xf>
    <xf numFmtId="0" fontId="78" fillId="0" borderId="7" xfId="0" applyFont="1" applyBorder="1" applyAlignment="1">
      <alignment horizontal="left"/>
    </xf>
    <xf numFmtId="1" fontId="41" fillId="13" borderId="2" xfId="27" applyNumberFormat="1" applyFont="1" applyFill="1" applyBorder="1" applyAlignment="1">
      <alignment horizontal="left"/>
    </xf>
    <xf numFmtId="165" fontId="41" fillId="13" borderId="4" xfId="49" applyNumberFormat="1" applyFont="1" applyFill="1" applyBorder="1" applyAlignment="1" applyProtection="1">
      <alignment horizontal="left"/>
    </xf>
    <xf numFmtId="164" fontId="42" fillId="0" borderId="13" xfId="0" applyNumberFormat="1" applyFont="1" applyBorder="1" applyAlignment="1" applyProtection="1">
      <alignment horizontal="left"/>
      <protection locked="0"/>
    </xf>
    <xf numFmtId="164" fontId="42" fillId="0" borderId="21" xfId="0" applyNumberFormat="1" applyFont="1" applyBorder="1" applyAlignment="1" applyProtection="1">
      <alignment horizontal="left"/>
      <protection locked="0"/>
    </xf>
    <xf numFmtId="0" fontId="39" fillId="0" borderId="2" xfId="38" applyFont="1" applyBorder="1" applyAlignment="1">
      <alignment vertical="center"/>
    </xf>
    <xf numFmtId="0" fontId="39" fillId="0" borderId="10" xfId="38" applyFont="1" applyBorder="1" applyAlignment="1">
      <alignment vertical="center"/>
    </xf>
    <xf numFmtId="164" fontId="42" fillId="0" borderId="5" xfId="0" applyNumberFormat="1" applyFont="1" applyBorder="1" applyAlignment="1" applyProtection="1">
      <alignment horizontal="left"/>
      <protection locked="0"/>
    </xf>
    <xf numFmtId="0" fontId="39" fillId="0" borderId="6" xfId="38" applyFont="1" applyBorder="1" applyAlignment="1" applyProtection="1">
      <alignment vertical="center"/>
      <protection locked="0"/>
    </xf>
    <xf numFmtId="0" fontId="42" fillId="18" borderId="6" xfId="0" applyFont="1" applyFill="1" applyBorder="1" applyAlignment="1">
      <alignment horizontal="center"/>
    </xf>
    <xf numFmtId="0" fontId="42" fillId="18" borderId="2" xfId="0" applyFont="1" applyFill="1" applyBorder="1" applyAlignment="1" applyProtection="1">
      <alignment horizontal="center"/>
      <protection locked="0"/>
    </xf>
    <xf numFmtId="0" fontId="47" fillId="0" borderId="2" xfId="38" applyFont="1" applyBorder="1" applyAlignment="1" applyProtection="1">
      <alignment vertical="center"/>
      <protection locked="0"/>
    </xf>
    <xf numFmtId="0" fontId="47" fillId="0" borderId="2" xfId="38" applyFont="1" applyBorder="1" applyAlignment="1">
      <alignment vertical="center"/>
    </xf>
    <xf numFmtId="0" fontId="47" fillId="0" borderId="10" xfId="38" applyFont="1" applyBorder="1" applyAlignment="1" applyProtection="1">
      <alignment horizontal="center" vertical="center"/>
      <protection locked="0"/>
    </xf>
    <xf numFmtId="0" fontId="33" fillId="18" borderId="6" xfId="0" applyFont="1" applyFill="1" applyBorder="1" applyAlignment="1">
      <alignment horizontal="center"/>
    </xf>
    <xf numFmtId="0" fontId="33" fillId="18" borderId="2" xfId="0" applyFont="1" applyFill="1" applyBorder="1" applyAlignment="1" applyProtection="1">
      <alignment horizontal="center"/>
      <protection locked="0"/>
    </xf>
    <xf numFmtId="0" fontId="85" fillId="0" borderId="2" xfId="38" applyFont="1" applyBorder="1" applyAlignment="1" applyProtection="1">
      <alignment vertical="center"/>
      <protection locked="0"/>
    </xf>
    <xf numFmtId="0" fontId="85" fillId="0" borderId="2" xfId="38" applyFont="1" applyBorder="1" applyAlignment="1">
      <alignment vertical="center"/>
    </xf>
    <xf numFmtId="0" fontId="85" fillId="0" borderId="2" xfId="38" applyFont="1" applyBorder="1" applyAlignment="1" applyProtection="1">
      <alignment horizontal="center" vertical="center"/>
      <protection locked="0"/>
    </xf>
    <xf numFmtId="0" fontId="32" fillId="18" borderId="6" xfId="0" applyFont="1" applyFill="1" applyBorder="1" applyAlignment="1">
      <alignment horizontal="center"/>
    </xf>
    <xf numFmtId="0" fontId="32" fillId="18" borderId="2" xfId="0" applyFont="1" applyFill="1" applyBorder="1" applyAlignment="1" applyProtection="1">
      <alignment horizontal="center"/>
      <protection locked="0"/>
    </xf>
    <xf numFmtId="0" fontId="71" fillId="18" borderId="7" xfId="26" applyFont="1" applyFill="1" applyBorder="1"/>
    <xf numFmtId="2" fontId="71" fillId="18" borderId="8" xfId="0" applyNumberFormat="1" applyFont="1" applyFill="1" applyBorder="1" applyAlignment="1">
      <alignment horizontal="center"/>
    </xf>
    <xf numFmtId="0" fontId="71" fillId="18" borderId="8" xfId="0" applyFont="1" applyFill="1" applyBorder="1" applyAlignment="1">
      <alignment horizontal="center"/>
    </xf>
    <xf numFmtId="2" fontId="41" fillId="0" borderId="2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2" fontId="42" fillId="0" borderId="6" xfId="0" applyNumberFormat="1" applyFont="1" applyBorder="1" applyAlignment="1" applyProtection="1">
      <alignment horizontal="center"/>
      <protection locked="0"/>
    </xf>
    <xf numFmtId="2" fontId="42" fillId="0" borderId="2" xfId="0" applyNumberFormat="1" applyFont="1" applyBorder="1" applyAlignment="1" applyProtection="1">
      <alignment horizontal="center"/>
      <protection locked="0"/>
    </xf>
    <xf numFmtId="0" fontId="41" fillId="0" borderId="9" xfId="0" applyFont="1" applyBorder="1"/>
    <xf numFmtId="0" fontId="41" fillId="0" borderId="8" xfId="0" applyFont="1" applyBorder="1"/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7" fillId="18" borderId="4" xfId="0" applyFont="1" applyFill="1" applyBorder="1" applyAlignment="1">
      <alignment vertical="center"/>
    </xf>
    <xf numFmtId="0" fontId="47" fillId="18" borderId="2" xfId="26" applyFont="1" applyFill="1" applyBorder="1" applyAlignment="1">
      <alignment horizontal="center" vertical="center"/>
    </xf>
    <xf numFmtId="0" fontId="47" fillId="18" borderId="2" xfId="0" applyFont="1" applyFill="1" applyBorder="1" applyAlignment="1">
      <alignment vertical="center"/>
    </xf>
    <xf numFmtId="2" fontId="42" fillId="0" borderId="0" xfId="0" applyNumberFormat="1" applyFont="1" applyAlignment="1">
      <alignment horizontal="center"/>
    </xf>
    <xf numFmtId="0" fontId="31" fillId="0" borderId="5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2" fontId="47" fillId="18" borderId="0" xfId="0" applyNumberFormat="1" applyFont="1" applyFill="1" applyAlignment="1">
      <alignment horizontal="center" vertical="center"/>
    </xf>
    <xf numFmtId="0" fontId="90" fillId="0" borderId="12" xfId="26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85" fillId="0" borderId="2" xfId="0" applyFont="1" applyBorder="1" applyAlignment="1">
      <alignment vertical="center"/>
    </xf>
    <xf numFmtId="164" fontId="85" fillId="0" borderId="2" xfId="0" applyNumberFormat="1" applyFont="1" applyBorder="1" applyAlignment="1" applyProtection="1">
      <alignment vertical="center"/>
      <protection locked="0"/>
    </xf>
    <xf numFmtId="164" fontId="85" fillId="0" borderId="2" xfId="0" applyNumberFormat="1" applyFont="1" applyBorder="1" applyAlignment="1">
      <alignment vertical="center"/>
    </xf>
    <xf numFmtId="0" fontId="89" fillId="0" borderId="2" xfId="0" applyFont="1" applyBorder="1" applyAlignment="1">
      <alignment vertical="center"/>
    </xf>
    <xf numFmtId="0" fontId="85" fillId="0" borderId="2" xfId="0" applyFont="1" applyBorder="1"/>
    <xf numFmtId="164" fontId="85" fillId="0" borderId="2" xfId="0" applyNumberFormat="1" applyFont="1" applyBorder="1"/>
    <xf numFmtId="0" fontId="93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94" fillId="0" borderId="0" xfId="0" applyFont="1" applyAlignment="1" applyProtection="1">
      <alignment horizontal="left"/>
      <protection locked="0"/>
    </xf>
    <xf numFmtId="164" fontId="85" fillId="0" borderId="2" xfId="0" applyNumberFormat="1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94" fillId="0" borderId="0" xfId="0" applyFont="1" applyAlignment="1">
      <alignment horizontal="center"/>
    </xf>
    <xf numFmtId="164" fontId="89" fillId="0" borderId="6" xfId="0" applyNumberFormat="1" applyFont="1" applyBorder="1" applyAlignment="1">
      <alignment vertical="center"/>
    </xf>
    <xf numFmtId="0" fontId="89" fillId="0" borderId="6" xfId="0" applyFont="1" applyBorder="1" applyAlignment="1">
      <alignment vertical="center"/>
    </xf>
    <xf numFmtId="164" fontId="85" fillId="0" borderId="6" xfId="0" applyNumberFormat="1" applyFont="1" applyBorder="1" applyAlignment="1">
      <alignment horizontal="center" vertical="center"/>
    </xf>
    <xf numFmtId="164" fontId="85" fillId="0" borderId="6" xfId="0" applyNumberFormat="1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49" fontId="44" fillId="5" borderId="2" xfId="0" applyNumberFormat="1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49" fontId="44" fillId="5" borderId="2" xfId="0" applyNumberFormat="1" applyFont="1" applyFill="1" applyBorder="1" applyAlignment="1">
      <alignment vertical="center"/>
    </xf>
    <xf numFmtId="0" fontId="43" fillId="0" borderId="2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164" fontId="89" fillId="0" borderId="2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49" fontId="44" fillId="0" borderId="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left" vertical="center"/>
    </xf>
    <xf numFmtId="49" fontId="47" fillId="0" borderId="6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49" fontId="47" fillId="0" borderId="6" xfId="0" applyNumberFormat="1" applyFont="1" applyBorder="1" applyAlignment="1">
      <alignment horizontal="left" vertical="center"/>
    </xf>
    <xf numFmtId="49" fontId="47" fillId="0" borderId="3" xfId="0" applyNumberFormat="1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3" fillId="0" borderId="2" xfId="0" applyFont="1" applyBorder="1"/>
    <xf numFmtId="49" fontId="44" fillId="0" borderId="9" xfId="0" applyNumberFormat="1" applyFont="1" applyBorder="1" applyAlignment="1">
      <alignment horizontal="center"/>
    </xf>
    <xf numFmtId="0" fontId="43" fillId="0" borderId="14" xfId="0" applyFont="1" applyBorder="1"/>
    <xf numFmtId="0" fontId="43" fillId="0" borderId="10" xfId="0" applyFont="1" applyBorder="1"/>
    <xf numFmtId="49" fontId="9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43" fillId="0" borderId="4" xfId="0" applyFont="1" applyBorder="1"/>
    <xf numFmtId="0" fontId="44" fillId="0" borderId="9" xfId="0" applyFont="1" applyBorder="1" applyAlignment="1">
      <alignment horizontal="center"/>
    </xf>
    <xf numFmtId="0" fontId="43" fillId="0" borderId="9" xfId="0" applyFont="1" applyBorder="1"/>
    <xf numFmtId="0" fontId="93" fillId="0" borderId="0" xfId="0" applyFont="1" applyAlignment="1">
      <alignment horizontal="center"/>
    </xf>
    <xf numFmtId="0" fontId="94" fillId="0" borderId="8" xfId="0" applyFont="1" applyBorder="1"/>
    <xf numFmtId="0" fontId="94" fillId="0" borderId="14" xfId="0" applyFont="1" applyBorder="1"/>
    <xf numFmtId="49" fontId="93" fillId="0" borderId="9" xfId="0" applyNumberFormat="1" applyFont="1" applyBorder="1" applyAlignment="1">
      <alignment horizontal="center"/>
    </xf>
    <xf numFmtId="0" fontId="94" fillId="0" borderId="2" xfId="0" applyFont="1" applyBorder="1"/>
    <xf numFmtId="0" fontId="93" fillId="0" borderId="9" xfId="0" applyFont="1" applyBorder="1" applyAlignment="1">
      <alignment horizontal="center"/>
    </xf>
    <xf numFmtId="0" fontId="85" fillId="12" borderId="2" xfId="26" applyFont="1" applyFill="1" applyBorder="1" applyAlignment="1">
      <alignment horizontal="left" vertical="center"/>
    </xf>
    <xf numFmtId="0" fontId="94" fillId="0" borderId="0" xfId="0" applyFont="1"/>
    <xf numFmtId="168" fontId="94" fillId="0" borderId="0" xfId="0" applyNumberFormat="1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71" fillId="0" borderId="0" xfId="26" applyFont="1" applyAlignment="1">
      <alignment horizontal="center" vertical="center"/>
    </xf>
    <xf numFmtId="164" fontId="47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43" fillId="5" borderId="0" xfId="0" applyFont="1" applyFill="1" applyAlignment="1">
      <alignment horizontal="center" vertical="center"/>
    </xf>
    <xf numFmtId="0" fontId="94" fillId="0" borderId="0" xfId="0" applyFont="1" applyAlignment="1">
      <alignment vertical="center"/>
    </xf>
    <xf numFmtId="0" fontId="43" fillId="0" borderId="6" xfId="0" applyFont="1" applyBorder="1"/>
    <xf numFmtId="169" fontId="42" fillId="0" borderId="2" xfId="25" applyFont="1" applyBorder="1" applyAlignment="1">
      <alignment horizontal="left"/>
    </xf>
    <xf numFmtId="0" fontId="43" fillId="0" borderId="8" xfId="0" applyFont="1" applyBorder="1"/>
    <xf numFmtId="0" fontId="43" fillId="0" borderId="8" xfId="0" applyFont="1" applyBorder="1" applyAlignment="1">
      <alignment horizontal="center"/>
    </xf>
    <xf numFmtId="0" fontId="47" fillId="0" borderId="2" xfId="0" applyFont="1" applyBorder="1" applyAlignment="1">
      <alignment vertical="center"/>
    </xf>
    <xf numFmtId="0" fontId="93" fillId="5" borderId="0" xfId="0" applyFont="1" applyFill="1" applyAlignment="1">
      <alignment horizontal="center"/>
    </xf>
    <xf numFmtId="0" fontId="43" fillId="13" borderId="14" xfId="0" applyFont="1" applyFill="1" applyBorder="1" applyAlignment="1">
      <alignment horizontal="center" vertical="center"/>
    </xf>
    <xf numFmtId="0" fontId="94" fillId="13" borderId="0" xfId="0" applyFont="1" applyFill="1"/>
    <xf numFmtId="0" fontId="93" fillId="0" borderId="2" xfId="0" applyFont="1" applyBorder="1"/>
    <xf numFmtId="0" fontId="93" fillId="0" borderId="8" xfId="0" applyFont="1" applyBorder="1"/>
    <xf numFmtId="0" fontId="94" fillId="0" borderId="0" xfId="0" applyFont="1" applyAlignment="1">
      <alignment horizontal="left"/>
    </xf>
    <xf numFmtId="0" fontId="94" fillId="0" borderId="4" xfId="0" applyFont="1" applyBorder="1" applyAlignment="1">
      <alignment horizontal="center"/>
    </xf>
    <xf numFmtId="0" fontId="94" fillId="0" borderId="2" xfId="0" applyFont="1" applyBorder="1" applyAlignment="1">
      <alignment horizontal="center"/>
    </xf>
    <xf numFmtId="0" fontId="94" fillId="0" borderId="2" xfId="0" applyFont="1" applyBorder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3" fillId="0" borderId="0" xfId="0" applyFont="1" applyAlignment="1">
      <alignment horizontal="center" vertical="center" wrapText="1"/>
    </xf>
    <xf numFmtId="0" fontId="85" fillId="18" borderId="2" xfId="38" applyFont="1" applyFill="1" applyBorder="1" applyAlignment="1" applyProtection="1">
      <alignment vertical="center"/>
      <protection locked="0"/>
    </xf>
    <xf numFmtId="0" fontId="47" fillId="0" borderId="0" xfId="38" applyFont="1" applyBorder="1" applyAlignment="1" applyProtection="1">
      <alignment vertical="center"/>
      <protection locked="0"/>
    </xf>
    <xf numFmtId="0" fontId="85" fillId="0" borderId="0" xfId="26" applyFont="1" applyBorder="1"/>
    <xf numFmtId="0" fontId="85" fillId="12" borderId="21" xfId="26" applyFont="1" applyFill="1" applyBorder="1"/>
    <xf numFmtId="0" fontId="85" fillId="12" borderId="21" xfId="38" applyFont="1" applyFill="1" applyBorder="1" applyAlignment="1" applyProtection="1">
      <alignment vertical="center"/>
      <protection locked="0"/>
    </xf>
    <xf numFmtId="0" fontId="31" fillId="0" borderId="21" xfId="0" applyFont="1" applyBorder="1" applyAlignment="1">
      <alignment horizontal="center"/>
    </xf>
    <xf numFmtId="0" fontId="32" fillId="0" borderId="21" xfId="0" applyFont="1" applyBorder="1"/>
    <xf numFmtId="0" fontId="31" fillId="0" borderId="21" xfId="47" applyFont="1" applyBorder="1"/>
    <xf numFmtId="0" fontId="32" fillId="0" borderId="21" xfId="0" applyFont="1" applyBorder="1" applyAlignment="1">
      <alignment horizontal="right"/>
    </xf>
    <xf numFmtId="0" fontId="71" fillId="14" borderId="6" xfId="0" applyFont="1" applyFill="1" applyBorder="1" applyAlignment="1" applyProtection="1">
      <alignment horizontal="left"/>
      <protection locked="0"/>
    </xf>
    <xf numFmtId="0" fontId="98" fillId="27" borderId="6" xfId="0" applyFont="1" applyFill="1" applyBorder="1" applyAlignment="1" applyProtection="1">
      <alignment horizontal="center"/>
      <protection locked="0"/>
    </xf>
    <xf numFmtId="0" fontId="85" fillId="0" borderId="6" xfId="0" applyFont="1" applyBorder="1" applyAlignment="1">
      <alignment vertical="center"/>
    </xf>
    <xf numFmtId="164" fontId="85" fillId="0" borderId="6" xfId="0" applyNumberFormat="1" applyFont="1" applyBorder="1" applyAlignment="1" applyProtection="1">
      <alignment vertical="center"/>
      <protection locked="0"/>
    </xf>
    <xf numFmtId="0" fontId="46" fillId="5" borderId="0" xfId="0" applyFont="1" applyFill="1"/>
    <xf numFmtId="0" fontId="89" fillId="26" borderId="0" xfId="0" applyFont="1" applyFill="1"/>
    <xf numFmtId="0" fontId="89" fillId="11" borderId="2" xfId="0" applyFont="1" applyFill="1" applyBorder="1" applyAlignment="1">
      <alignment horizontal="center" vertical="center"/>
    </xf>
    <xf numFmtId="0" fontId="46" fillId="26" borderId="0" xfId="0" applyFont="1" applyFill="1"/>
    <xf numFmtId="0" fontId="89" fillId="12" borderId="0" xfId="0" applyFont="1" applyFill="1" applyAlignment="1">
      <alignment horizontal="left" vertical="center"/>
    </xf>
    <xf numFmtId="0" fontId="99" fillId="26" borderId="0" xfId="26" applyFont="1" applyFill="1" applyAlignment="1">
      <alignment vertical="center"/>
    </xf>
    <xf numFmtId="0" fontId="46" fillId="27" borderId="0" xfId="0" applyFont="1" applyFill="1"/>
    <xf numFmtId="0" fontId="89" fillId="11" borderId="0" xfId="0" applyFont="1" applyFill="1"/>
    <xf numFmtId="0" fontId="89" fillId="11" borderId="2" xfId="26" applyFont="1" applyFill="1" applyBorder="1" applyAlignment="1">
      <alignment horizontal="center" vertical="center"/>
    </xf>
    <xf numFmtId="0" fontId="89" fillId="11" borderId="8" xfId="0" applyFont="1" applyFill="1" applyBorder="1" applyAlignment="1">
      <alignment horizontal="center" vertical="center"/>
    </xf>
    <xf numFmtId="0" fontId="89" fillId="12" borderId="0" xfId="0" applyFont="1" applyFill="1"/>
    <xf numFmtId="0" fontId="89" fillId="11" borderId="21" xfId="0" applyFont="1" applyFill="1" applyBorder="1" applyAlignment="1">
      <alignment horizontal="left"/>
    </xf>
    <xf numFmtId="0" fontId="89" fillId="11" borderId="0" xfId="0" applyFont="1" applyFill="1" applyAlignment="1">
      <alignment horizontal="center"/>
    </xf>
    <xf numFmtId="0" fontId="46" fillId="18" borderId="0" xfId="0" applyFont="1" applyFill="1"/>
    <xf numFmtId="0" fontId="89" fillId="12" borderId="13" xfId="0" applyFont="1" applyFill="1" applyBorder="1" applyAlignment="1">
      <alignment vertical="center"/>
    </xf>
    <xf numFmtId="0" fontId="89" fillId="12" borderId="10" xfId="0" applyFont="1" applyFill="1" applyBorder="1" applyAlignment="1">
      <alignment vertical="center"/>
    </xf>
    <xf numFmtId="0" fontId="46" fillId="11" borderId="0" xfId="0" applyFont="1" applyFill="1" applyAlignment="1">
      <alignment horizontal="center"/>
    </xf>
    <xf numFmtId="0" fontId="46" fillId="11" borderId="0" xfId="0" applyFont="1" applyFill="1"/>
    <xf numFmtId="0" fontId="46" fillId="21" borderId="0" xfId="0" applyFont="1" applyFill="1"/>
    <xf numFmtId="0" fontId="89" fillId="22" borderId="0" xfId="0" applyFont="1" applyFill="1"/>
    <xf numFmtId="0" fontId="46" fillId="23" borderId="0" xfId="0" applyFont="1" applyFill="1" applyAlignment="1">
      <alignment horizontal="center"/>
    </xf>
    <xf numFmtId="0" fontId="46" fillId="23" borderId="0" xfId="0" applyFont="1" applyFill="1"/>
    <xf numFmtId="0" fontId="89" fillId="5" borderId="0" xfId="0" applyFont="1" applyFill="1"/>
    <xf numFmtId="0" fontId="46" fillId="5" borderId="0" xfId="0" applyFont="1" applyFill="1" applyAlignment="1">
      <alignment horizontal="center"/>
    </xf>
    <xf numFmtId="0" fontId="45" fillId="5" borderId="0" xfId="0" applyFont="1" applyFill="1" applyAlignment="1">
      <alignment horizontal="center"/>
    </xf>
    <xf numFmtId="0" fontId="46" fillId="29" borderId="0" xfId="0" applyFont="1" applyFill="1"/>
    <xf numFmtId="0" fontId="99" fillId="30" borderId="0" xfId="26" applyFont="1" applyFill="1" applyAlignment="1">
      <alignment vertical="center"/>
    </xf>
    <xf numFmtId="49" fontId="36" fillId="0" borderId="21" xfId="0" applyNumberFormat="1" applyFont="1" applyBorder="1" applyAlignment="1">
      <alignment horizontal="center"/>
    </xf>
    <xf numFmtId="1" fontId="44" fillId="0" borderId="7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1" fontId="43" fillId="0" borderId="14" xfId="0" applyNumberFormat="1" applyFont="1" applyBorder="1" applyAlignment="1">
      <alignment horizontal="center"/>
    </xf>
    <xf numFmtId="14" fontId="42" fillId="0" borderId="2" xfId="0" applyNumberFormat="1" applyFont="1" applyBorder="1"/>
    <xf numFmtId="9" fontId="42" fillId="0" borderId="2" xfId="1" applyFont="1" applyBorder="1" applyAlignment="1">
      <alignment horizontal="center"/>
    </xf>
    <xf numFmtId="1" fontId="30" fillId="0" borderId="4" xfId="49" applyNumberFormat="1" applyFont="1" applyBorder="1" applyAlignment="1">
      <alignment horizontal="center"/>
    </xf>
    <xf numFmtId="0" fontId="72" fillId="0" borderId="2" xfId="0" applyFont="1" applyBorder="1" applyAlignment="1">
      <alignment vertical="center"/>
    </xf>
    <xf numFmtId="0" fontId="34" fillId="0" borderId="4" xfId="0" applyFont="1" applyBorder="1" applyAlignment="1" applyProtection="1">
      <alignment horizontal="center"/>
      <protection locked="0"/>
    </xf>
    <xf numFmtId="0" fontId="36" fillId="0" borderId="8" xfId="0" applyFont="1" applyBorder="1" applyAlignment="1" applyProtection="1">
      <alignment horizontal="left"/>
      <protection locked="0"/>
    </xf>
    <xf numFmtId="0" fontId="24" fillId="0" borderId="8" xfId="0" applyFont="1" applyBorder="1" applyAlignment="1">
      <alignment horizontal="center"/>
    </xf>
    <xf numFmtId="1" fontId="24" fillId="0" borderId="8" xfId="0" applyNumberFormat="1" applyFont="1" applyBorder="1" applyAlignment="1">
      <alignment horizontal="center"/>
    </xf>
    <xf numFmtId="0" fontId="50" fillId="0" borderId="34" xfId="0" applyFont="1" applyBorder="1" applyAlignment="1" applyProtection="1">
      <alignment horizontal="left" vertical="center"/>
      <protection locked="0"/>
    </xf>
    <xf numFmtId="0" fontId="52" fillId="0" borderId="35" xfId="0" applyFont="1" applyBorder="1" applyAlignment="1">
      <alignment horizontal="center" vertical="center"/>
    </xf>
    <xf numFmtId="0" fontId="30" fillId="0" borderId="38" xfId="0" applyFont="1" applyBorder="1" applyAlignment="1" applyProtection="1">
      <alignment horizontal="left"/>
      <protection locked="0"/>
    </xf>
    <xf numFmtId="1" fontId="30" fillId="0" borderId="23" xfId="0" applyNumberFormat="1" applyFont="1" applyBorder="1" applyAlignment="1" applyProtection="1">
      <alignment horizontal="center"/>
      <protection locked="0"/>
    </xf>
    <xf numFmtId="2" fontId="30" fillId="0" borderId="23" xfId="0" applyNumberFormat="1" applyFont="1" applyBorder="1" applyAlignment="1">
      <alignment horizontal="center"/>
    </xf>
    <xf numFmtId="1" fontId="30" fillId="0" borderId="23" xfId="0" applyNumberFormat="1" applyFont="1" applyBorder="1" applyAlignment="1">
      <alignment horizontal="center"/>
    </xf>
    <xf numFmtId="165" fontId="30" fillId="0" borderId="23" xfId="49" applyNumberFormat="1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73" fillId="0" borderId="0" xfId="49" applyNumberFormat="1" applyFont="1" applyBorder="1" applyAlignment="1">
      <alignment horizontal="center"/>
    </xf>
    <xf numFmtId="10" fontId="73" fillId="0" borderId="2" xfId="0" applyNumberFormat="1" applyFont="1" applyBorder="1" applyAlignment="1">
      <alignment horizontal="center"/>
    </xf>
    <xf numFmtId="1" fontId="74" fillId="0" borderId="9" xfId="0" applyNumberFormat="1" applyFont="1" applyBorder="1" applyAlignment="1">
      <alignment horizontal="center"/>
    </xf>
    <xf numFmtId="2" fontId="73" fillId="0" borderId="14" xfId="0" applyNumberFormat="1" applyFont="1" applyBorder="1" applyAlignment="1">
      <alignment horizontal="center"/>
    </xf>
    <xf numFmtId="2" fontId="73" fillId="0" borderId="0" xfId="0" applyNumberFormat="1" applyFont="1" applyAlignment="1">
      <alignment horizontal="center"/>
    </xf>
    <xf numFmtId="0" fontId="75" fillId="0" borderId="0" xfId="0" applyFont="1" applyAlignment="1">
      <alignment horizontal="center"/>
    </xf>
    <xf numFmtId="1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73" fillId="0" borderId="8" xfId="0" applyFont="1" applyBorder="1" applyAlignment="1" applyProtection="1">
      <alignment horizontal="center"/>
      <protection locked="0"/>
    </xf>
    <xf numFmtId="2" fontId="73" fillId="0" borderId="8" xfId="27" applyNumberFormat="1" applyFont="1" applyBorder="1" applyAlignment="1">
      <alignment horizontal="center"/>
    </xf>
    <xf numFmtId="0" fontId="101" fillId="13" borderId="2" xfId="0" applyFont="1" applyFill="1" applyBorder="1" applyAlignment="1">
      <alignment horizontal="center" vertical="center" readingOrder="1"/>
    </xf>
    <xf numFmtId="0" fontId="75" fillId="18" borderId="12" xfId="0" applyFont="1" applyFill="1" applyBorder="1" applyAlignment="1" applyProtection="1">
      <alignment horizontal="center"/>
      <protection locked="0"/>
    </xf>
    <xf numFmtId="0" fontId="103" fillId="18" borderId="0" xfId="0" applyFont="1" applyFill="1"/>
    <xf numFmtId="0" fontId="75" fillId="18" borderId="8" xfId="0" applyFont="1" applyFill="1" applyBorder="1" applyAlignment="1" applyProtection="1">
      <alignment horizontal="center"/>
      <protection locked="0"/>
    </xf>
    <xf numFmtId="49" fontId="75" fillId="18" borderId="9" xfId="0" applyNumberFormat="1" applyFont="1" applyFill="1" applyBorder="1" applyAlignment="1" applyProtection="1">
      <alignment horizontal="left"/>
      <protection locked="0"/>
    </xf>
    <xf numFmtId="49" fontId="75" fillId="18" borderId="9" xfId="0" applyNumberFormat="1" applyFont="1" applyFill="1" applyBorder="1" applyAlignment="1">
      <alignment horizontal="left"/>
    </xf>
    <xf numFmtId="0" fontId="75" fillId="18" borderId="9" xfId="0" applyFont="1" applyFill="1" applyBorder="1" applyAlignment="1" applyProtection="1">
      <alignment horizontal="center"/>
      <protection locked="0"/>
    </xf>
    <xf numFmtId="0" fontId="75" fillId="18" borderId="14" xfId="0" applyFont="1" applyFill="1" applyBorder="1" applyAlignment="1">
      <alignment horizontal="center"/>
    </xf>
    <xf numFmtId="0" fontId="75" fillId="18" borderId="14" xfId="0" applyFont="1" applyFill="1" applyBorder="1" applyAlignment="1" applyProtection="1">
      <alignment horizontal="center"/>
      <protection locked="0"/>
    </xf>
    <xf numFmtId="0" fontId="75" fillId="18" borderId="9" xfId="0" applyFont="1" applyFill="1" applyBorder="1" applyAlignment="1">
      <alignment horizontal="center"/>
    </xf>
    <xf numFmtId="0" fontId="103" fillId="18" borderId="0" xfId="0" applyFont="1" applyFill="1" applyAlignment="1">
      <alignment horizontal="center"/>
    </xf>
    <xf numFmtId="0" fontId="75" fillId="18" borderId="2" xfId="0" applyFont="1" applyFill="1" applyBorder="1" applyAlignment="1" applyProtection="1">
      <alignment horizontal="left"/>
      <protection locked="0"/>
    </xf>
    <xf numFmtId="0" fontId="75" fillId="18" borderId="2" xfId="0" applyFont="1" applyFill="1" applyBorder="1" applyAlignment="1" applyProtection="1">
      <alignment horizontal="center"/>
      <protection locked="0"/>
    </xf>
    <xf numFmtId="0" fontId="75" fillId="18" borderId="2" xfId="0" applyFont="1" applyFill="1" applyBorder="1" applyAlignment="1">
      <alignment horizontal="center"/>
    </xf>
    <xf numFmtId="0" fontId="75" fillId="18" borderId="2" xfId="0" applyFont="1" applyFill="1" applyBorder="1" applyAlignment="1">
      <alignment horizontal="center" vertical="center" wrapText="1"/>
    </xf>
    <xf numFmtId="0" fontId="75" fillId="18" borderId="2" xfId="0" applyFont="1" applyFill="1" applyBorder="1" applyAlignment="1">
      <alignment horizontal="center" vertical="center" shrinkToFit="1"/>
    </xf>
    <xf numFmtId="0" fontId="75" fillId="31" borderId="2" xfId="0" applyFont="1" applyFill="1" applyBorder="1" applyAlignment="1" applyProtection="1">
      <alignment horizontal="center"/>
      <protection locked="0"/>
    </xf>
    <xf numFmtId="0" fontId="75" fillId="31" borderId="2" xfId="0" applyFont="1" applyFill="1" applyBorder="1" applyAlignment="1" applyProtection="1">
      <alignment horizontal="left" vertical="center"/>
      <protection locked="0"/>
    </xf>
    <xf numFmtId="1" fontId="75" fillId="31" borderId="2" xfId="0" applyNumberFormat="1" applyFont="1" applyFill="1" applyBorder="1" applyAlignment="1" applyProtection="1">
      <alignment horizontal="center" vertical="center"/>
      <protection locked="0"/>
    </xf>
    <xf numFmtId="2" fontId="75" fillId="31" borderId="2" xfId="0" applyNumberFormat="1" applyFont="1" applyFill="1" applyBorder="1" applyAlignment="1">
      <alignment horizontal="center" vertical="center"/>
    </xf>
    <xf numFmtId="1" fontId="75" fillId="31" borderId="2" xfId="0" applyNumberFormat="1" applyFont="1" applyFill="1" applyBorder="1" applyAlignment="1">
      <alignment horizontal="center" vertical="center"/>
    </xf>
    <xf numFmtId="165" fontId="75" fillId="31" borderId="2" xfId="49" applyNumberFormat="1" applyFont="1" applyFill="1" applyBorder="1" applyAlignment="1">
      <alignment horizontal="center" vertical="center"/>
    </xf>
    <xf numFmtId="0" fontId="75" fillId="31" borderId="2" xfId="0" applyFont="1" applyFill="1" applyBorder="1" applyAlignment="1">
      <alignment horizontal="center" vertical="center"/>
    </xf>
    <xf numFmtId="0" fontId="23" fillId="18" borderId="0" xfId="0" applyFont="1" applyFill="1"/>
    <xf numFmtId="10" fontId="23" fillId="18" borderId="0" xfId="0" applyNumberFormat="1" applyFont="1" applyFill="1"/>
    <xf numFmtId="0" fontId="23" fillId="18" borderId="0" xfId="0" applyFont="1" applyFill="1" applyAlignment="1">
      <alignment horizontal="center"/>
    </xf>
    <xf numFmtId="0" fontId="39" fillId="18" borderId="2" xfId="0" applyFont="1" applyFill="1" applyBorder="1" applyAlignment="1">
      <alignment horizontal="center" vertical="center"/>
    </xf>
    <xf numFmtId="0" fontId="0" fillId="0" borderId="21" xfId="1" applyNumberFormat="1" applyFont="1" applyBorder="1" applyAlignment="1">
      <alignment horizontal="center"/>
    </xf>
    <xf numFmtId="0" fontId="36" fillId="0" borderId="21" xfId="49" applyNumberFormat="1" applyFont="1" applyBorder="1" applyAlignment="1">
      <alignment horizontal="center"/>
    </xf>
    <xf numFmtId="0" fontId="30" fillId="0" borderId="21" xfId="49" applyNumberFormat="1" applyFont="1" applyBorder="1" applyAlignment="1">
      <alignment horizontal="center"/>
    </xf>
    <xf numFmtId="0" fontId="36" fillId="0" borderId="21" xfId="1" applyNumberFormat="1" applyFont="1" applyBorder="1" applyAlignment="1">
      <alignment horizontal="center"/>
    </xf>
    <xf numFmtId="9" fontId="36" fillId="0" borderId="21" xfId="1" applyFont="1" applyBorder="1" applyAlignment="1" applyProtection="1">
      <alignment horizontal="center"/>
      <protection locked="0"/>
    </xf>
    <xf numFmtId="0" fontId="89" fillId="18" borderId="21" xfId="38" applyFont="1" applyFill="1" applyBorder="1" applyAlignment="1">
      <alignment horizontal="left" vertical="center"/>
    </xf>
    <xf numFmtId="0" fontId="89" fillId="12" borderId="2" xfId="38" applyFont="1" applyFill="1" applyBorder="1" applyAlignment="1">
      <alignment horizontal="left" vertical="center"/>
    </xf>
    <xf numFmtId="0" fontId="89" fillId="18" borderId="2" xfId="38" applyFont="1" applyFill="1" applyBorder="1" applyAlignment="1">
      <alignment vertical="center"/>
    </xf>
    <xf numFmtId="0" fontId="89" fillId="28" borderId="2" xfId="0" applyFont="1" applyFill="1" applyBorder="1" applyAlignment="1">
      <alignment horizontal="center" vertical="center"/>
    </xf>
    <xf numFmtId="0" fontId="89" fillId="11" borderId="2" xfId="0" applyFont="1" applyFill="1" applyBorder="1" applyAlignment="1">
      <alignment vertical="center"/>
    </xf>
    <xf numFmtId="0" fontId="46" fillId="26" borderId="15" xfId="0" applyFont="1" applyFill="1" applyBorder="1"/>
    <xf numFmtId="0" fontId="89" fillId="18" borderId="4" xfId="38" applyFont="1" applyFill="1" applyBorder="1" applyAlignment="1">
      <alignment vertical="center"/>
    </xf>
    <xf numFmtId="0" fontId="89" fillId="20" borderId="10" xfId="38" applyFont="1" applyFill="1" applyBorder="1" applyAlignment="1">
      <alignment vertical="center"/>
    </xf>
    <xf numFmtId="0" fontId="89" fillId="20" borderId="2" xfId="38" applyFont="1" applyFill="1" applyBorder="1" applyAlignment="1">
      <alignment vertical="center"/>
    </xf>
    <xf numFmtId="0" fontId="89" fillId="18" borderId="2" xfId="38" applyFont="1" applyFill="1" applyBorder="1"/>
    <xf numFmtId="0" fontId="89" fillId="12" borderId="21" xfId="26" applyFont="1" applyFill="1" applyBorder="1" applyAlignment="1">
      <alignment horizontal="left" vertical="center"/>
    </xf>
    <xf numFmtId="0" fontId="46" fillId="26" borderId="0" xfId="0" applyFont="1" applyFill="1"/>
    <xf numFmtId="0" fontId="89" fillId="18" borderId="2" xfId="38" applyFont="1" applyFill="1" applyBorder="1" applyAlignment="1">
      <alignment horizontal="left" vertical="center"/>
    </xf>
    <xf numFmtId="0" fontId="89" fillId="20" borderId="12" xfId="38" applyFont="1" applyFill="1" applyBorder="1" applyAlignment="1">
      <alignment vertical="center"/>
    </xf>
    <xf numFmtId="0" fontId="89" fillId="20" borderId="6" xfId="38" applyFont="1" applyFill="1" applyBorder="1" applyAlignment="1">
      <alignment vertical="center"/>
    </xf>
    <xf numFmtId="0" fontId="89" fillId="11" borderId="4" xfId="0" applyFont="1" applyFill="1" applyBorder="1" applyAlignment="1">
      <alignment vertical="center"/>
    </xf>
    <xf numFmtId="0" fontId="46" fillId="11" borderId="2" xfId="0" applyFont="1" applyFill="1" applyBorder="1" applyAlignment="1">
      <alignment vertical="center"/>
    </xf>
    <xf numFmtId="0" fontId="89" fillId="18" borderId="7" xfId="38" applyFont="1" applyFill="1" applyBorder="1" applyAlignment="1">
      <alignment vertical="center"/>
    </xf>
    <xf numFmtId="0" fontId="89" fillId="18" borderId="5" xfId="38" applyFont="1" applyFill="1" applyBorder="1" applyAlignment="1">
      <alignment vertical="center"/>
    </xf>
    <xf numFmtId="0" fontId="89" fillId="18" borderId="11" xfId="38" applyFont="1" applyFill="1" applyBorder="1" applyAlignment="1">
      <alignment vertical="center"/>
    </xf>
    <xf numFmtId="0" fontId="89" fillId="12" borderId="2" xfId="26" applyFont="1" applyFill="1" applyBorder="1" applyAlignment="1">
      <alignment horizontal="left" vertical="center"/>
    </xf>
    <xf numFmtId="0" fontId="46" fillId="12" borderId="2" xfId="0" applyFont="1" applyFill="1" applyBorder="1" applyAlignment="1">
      <alignment vertical="center"/>
    </xf>
    <xf numFmtId="0" fontId="89" fillId="20" borderId="11" xfId="38" applyFont="1" applyFill="1" applyBorder="1" applyAlignment="1">
      <alignment vertical="center"/>
    </xf>
    <xf numFmtId="0" fontId="89" fillId="20" borderId="8" xfId="38" applyFont="1" applyFill="1" applyBorder="1" applyAlignment="1">
      <alignment vertical="center"/>
    </xf>
    <xf numFmtId="0" fontId="89" fillId="12" borderId="21" xfId="38" applyFont="1" applyFill="1" applyBorder="1" applyAlignment="1">
      <alignment horizontal="left" vertical="center"/>
    </xf>
    <xf numFmtId="0" fontId="89" fillId="12" borderId="2" xfId="38" applyFont="1" applyFill="1" applyBorder="1"/>
    <xf numFmtId="0" fontId="89" fillId="20" borderId="26" xfId="38" applyFont="1" applyFill="1" applyBorder="1" applyAlignment="1">
      <alignment vertical="center"/>
    </xf>
    <xf numFmtId="0" fontId="89" fillId="20" borderId="21" xfId="38" applyFont="1" applyFill="1" applyBorder="1" applyAlignment="1">
      <alignment vertical="center"/>
    </xf>
    <xf numFmtId="0" fontId="47" fillId="12" borderId="2" xfId="26" applyFont="1" applyFill="1" applyBorder="1" applyAlignment="1">
      <alignment horizontal="center" vertical="center"/>
    </xf>
    <xf numFmtId="0" fontId="71" fillId="18" borderId="2" xfId="0" applyFont="1" applyFill="1" applyBorder="1" applyAlignment="1">
      <alignment horizontal="center"/>
    </xf>
    <xf numFmtId="0" fontId="85" fillId="0" borderId="2" xfId="0" applyFont="1" applyBorder="1" applyAlignment="1">
      <alignment horizontal="left" vertical="center"/>
    </xf>
    <xf numFmtId="0" fontId="47" fillId="18" borderId="2" xfId="38" applyFont="1" applyFill="1" applyBorder="1" applyAlignment="1" applyProtection="1">
      <alignment horizontal="center" vertical="center"/>
      <protection locked="0"/>
    </xf>
    <xf numFmtId="0" fontId="47" fillId="18" borderId="10" xfId="38" applyFont="1" applyFill="1" applyBorder="1" applyAlignment="1">
      <alignment vertical="center"/>
    </xf>
    <xf numFmtId="0" fontId="47" fillId="18" borderId="4" xfId="38" applyFont="1" applyFill="1" applyBorder="1" applyAlignment="1">
      <alignment vertical="center"/>
    </xf>
    <xf numFmtId="2" fontId="71" fillId="18" borderId="2" xfId="0" applyNumberFormat="1" applyFont="1" applyFill="1" applyBorder="1" applyAlignment="1">
      <alignment horizontal="center"/>
    </xf>
    <xf numFmtId="0" fontId="85" fillId="18" borderId="3" xfId="0" applyFont="1" applyFill="1" applyBorder="1" applyAlignment="1">
      <alignment horizontal="center" vertical="center"/>
    </xf>
    <xf numFmtId="0" fontId="47" fillId="18" borderId="2" xfId="38" applyFont="1" applyFill="1" applyBorder="1" applyAlignment="1">
      <alignment vertical="center"/>
    </xf>
    <xf numFmtId="0" fontId="91" fillId="0" borderId="5" xfId="0" applyFont="1" applyBorder="1" applyAlignment="1">
      <alignment horizontal="left" vertical="center"/>
    </xf>
    <xf numFmtId="0" fontId="42" fillId="10" borderId="2" xfId="0" applyFont="1" applyFill="1" applyBorder="1"/>
    <xf numFmtId="0" fontId="42" fillId="0" borderId="2" xfId="0" applyFont="1" applyBorder="1"/>
    <xf numFmtId="0" fontId="42" fillId="13" borderId="2" xfId="0" applyFont="1" applyFill="1" applyBorder="1"/>
    <xf numFmtId="0" fontId="86" fillId="0" borderId="2" xfId="26" applyFont="1" applyBorder="1" applyAlignment="1">
      <alignment horizontal="center"/>
    </xf>
    <xf numFmtId="0" fontId="85" fillId="18" borderId="2" xfId="38" applyFont="1" applyFill="1" applyBorder="1" applyAlignment="1" applyProtection="1">
      <alignment horizontal="center" vertical="center"/>
      <protection locked="0"/>
    </xf>
    <xf numFmtId="0" fontId="85" fillId="12" borderId="2" xfId="38" applyFont="1" applyFill="1" applyBorder="1" applyAlignment="1" applyProtection="1">
      <alignment vertical="center"/>
      <protection locked="0"/>
    </xf>
    <xf numFmtId="0" fontId="85" fillId="12" borderId="3" xfId="38" applyFont="1" applyFill="1" applyBorder="1" applyAlignment="1" applyProtection="1">
      <alignment horizontal="center" vertical="center"/>
      <protection locked="0"/>
    </xf>
    <xf numFmtId="0" fontId="85" fillId="12" borderId="16" xfId="38" applyFont="1" applyFill="1" applyBorder="1" applyAlignment="1" applyProtection="1">
      <alignment horizontal="center" vertical="center"/>
      <protection locked="0"/>
    </xf>
    <xf numFmtId="0" fontId="85" fillId="12" borderId="12" xfId="38" applyFont="1" applyFill="1" applyBorder="1" applyAlignment="1" applyProtection="1">
      <alignment horizontal="center" vertical="center"/>
      <protection locked="0"/>
    </xf>
    <xf numFmtId="0" fontId="85" fillId="18" borderId="4" xfId="38" applyFont="1" applyFill="1" applyBorder="1" applyAlignment="1">
      <alignment horizontal="center" vertical="center"/>
    </xf>
    <xf numFmtId="0" fontId="85" fillId="18" borderId="10" xfId="38" applyFont="1" applyFill="1" applyBorder="1" applyAlignment="1">
      <alignment horizontal="center" vertical="center"/>
    </xf>
    <xf numFmtId="0" fontId="85" fillId="12" borderId="2" xfId="38" applyFont="1" applyFill="1" applyBorder="1" applyAlignment="1" applyProtection="1">
      <alignment horizontal="center" vertical="center"/>
      <protection locked="0"/>
    </xf>
    <xf numFmtId="0" fontId="85" fillId="12" borderId="4" xfId="38" applyFont="1" applyFill="1" applyBorder="1" applyAlignment="1" applyProtection="1">
      <alignment horizontal="center" vertical="center"/>
      <protection locked="0"/>
    </xf>
    <xf numFmtId="0" fontId="85" fillId="12" borderId="13" xfId="38" applyFont="1" applyFill="1" applyBorder="1" applyAlignment="1" applyProtection="1">
      <alignment horizontal="center" vertical="center"/>
      <protection locked="0"/>
    </xf>
    <xf numFmtId="0" fontId="85" fillId="12" borderId="10" xfId="38" applyFont="1" applyFill="1" applyBorder="1" applyAlignment="1" applyProtection="1">
      <alignment horizontal="center" vertical="center"/>
      <protection locked="0"/>
    </xf>
    <xf numFmtId="0" fontId="32" fillId="0" borderId="2" xfId="0" applyFont="1" applyBorder="1"/>
    <xf numFmtId="0" fontId="85" fillId="12" borderId="4" xfId="38" applyFont="1" applyFill="1" applyBorder="1" applyAlignment="1">
      <alignment horizontal="center" vertical="center"/>
    </xf>
    <xf numFmtId="0" fontId="85" fillId="12" borderId="13" xfId="38" applyFont="1" applyFill="1" applyBorder="1" applyAlignment="1">
      <alignment horizontal="center" vertical="center"/>
    </xf>
    <xf numFmtId="0" fontId="85" fillId="12" borderId="10" xfId="38" applyFont="1" applyFill="1" applyBorder="1" applyAlignment="1">
      <alignment horizontal="center" vertical="center"/>
    </xf>
    <xf numFmtId="0" fontId="85" fillId="12" borderId="7" xfId="38" applyFont="1" applyFill="1" applyBorder="1" applyAlignment="1">
      <alignment horizontal="center" vertical="center"/>
    </xf>
    <xf numFmtId="0" fontId="85" fillId="12" borderId="5" xfId="38" applyFont="1" applyFill="1" applyBorder="1" applyAlignment="1">
      <alignment horizontal="center" vertical="center"/>
    </xf>
    <xf numFmtId="0" fontId="85" fillId="12" borderId="11" xfId="38" applyFont="1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85" fillId="12" borderId="2" xfId="26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47" fillId="19" borderId="2" xfId="26" applyFont="1" applyFill="1" applyBorder="1" applyAlignment="1" applyProtection="1">
      <alignment horizontal="center" vertical="center"/>
      <protection locked="0"/>
    </xf>
    <xf numFmtId="0" fontId="86" fillId="12" borderId="2" xfId="26" applyFont="1" applyFill="1" applyBorder="1" applyAlignment="1">
      <alignment horizontal="center"/>
    </xf>
    <xf numFmtId="0" fontId="47" fillId="18" borderId="2" xfId="38" applyFont="1" applyFill="1" applyBorder="1" applyAlignment="1" applyProtection="1">
      <alignment vertical="center"/>
      <protection locked="0"/>
    </xf>
    <xf numFmtId="0" fontId="47" fillId="18" borderId="3" xfId="38" applyFont="1" applyFill="1" applyBorder="1" applyAlignment="1" applyProtection="1">
      <alignment horizontal="left" vertical="center"/>
      <protection locked="0"/>
    </xf>
    <xf numFmtId="0" fontId="47" fillId="18" borderId="16" xfId="38" applyFont="1" applyFill="1" applyBorder="1" applyAlignment="1" applyProtection="1">
      <alignment horizontal="left" vertical="center"/>
      <protection locked="0"/>
    </xf>
    <xf numFmtId="0" fontId="47" fillId="18" borderId="12" xfId="38" applyFont="1" applyFill="1" applyBorder="1" applyAlignment="1" applyProtection="1">
      <alignment horizontal="left" vertical="center"/>
      <protection locked="0"/>
    </xf>
    <xf numFmtId="0" fontId="47" fillId="18" borderId="4" xfId="38" applyFont="1" applyFill="1" applyBorder="1" applyAlignment="1" applyProtection="1">
      <alignment horizontal="left" vertical="center"/>
      <protection locked="0"/>
    </xf>
    <xf numFmtId="0" fontId="47" fillId="18" borderId="13" xfId="38" applyFont="1" applyFill="1" applyBorder="1" applyAlignment="1" applyProtection="1">
      <alignment horizontal="left" vertical="center"/>
      <protection locked="0"/>
    </xf>
    <xf numFmtId="0" fontId="47" fillId="18" borderId="10" xfId="38" applyFont="1" applyFill="1" applyBorder="1" applyAlignment="1" applyProtection="1">
      <alignment horizontal="left" vertical="center"/>
      <protection locked="0"/>
    </xf>
    <xf numFmtId="0" fontId="47" fillId="18" borderId="4" xfId="38" applyFont="1" applyFill="1" applyBorder="1" applyAlignment="1">
      <alignment horizontal="left" vertical="center"/>
    </xf>
    <xf numFmtId="0" fontId="47" fillId="18" borderId="13" xfId="38" applyFont="1" applyFill="1" applyBorder="1" applyAlignment="1">
      <alignment horizontal="left" vertical="center"/>
    </xf>
    <xf numFmtId="0" fontId="47" fillId="18" borderId="10" xfId="38" applyFont="1" applyFill="1" applyBorder="1" applyAlignment="1">
      <alignment horizontal="left" vertical="center"/>
    </xf>
    <xf numFmtId="0" fontId="47" fillId="18" borderId="7" xfId="38" applyFont="1" applyFill="1" applyBorder="1" applyAlignment="1">
      <alignment horizontal="left" vertical="center"/>
    </xf>
    <xf numFmtId="0" fontId="47" fillId="18" borderId="5" xfId="38" applyFont="1" applyFill="1" applyBorder="1" applyAlignment="1">
      <alignment horizontal="left" vertical="center"/>
    </xf>
    <xf numFmtId="0" fontId="47" fillId="18" borderId="11" xfId="38" applyFont="1" applyFill="1" applyBorder="1" applyAlignment="1">
      <alignment horizontal="left" vertical="center"/>
    </xf>
    <xf numFmtId="0" fontId="49" fillId="13" borderId="2" xfId="0" applyFont="1" applyFill="1" applyBorder="1" applyAlignment="1" applyProtection="1">
      <alignment horizontal="center" vertical="center"/>
      <protection locked="0"/>
    </xf>
    <xf numFmtId="0" fontId="100" fillId="12" borderId="2" xfId="26" applyFont="1" applyFill="1" applyBorder="1" applyAlignment="1">
      <alignment horizontal="center" vertical="center"/>
    </xf>
    <xf numFmtId="0" fontId="100" fillId="12" borderId="6" xfId="26" applyFont="1" applyFill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19" borderId="2" xfId="26" applyFont="1" applyFill="1" applyBorder="1" applyAlignment="1" applyProtection="1">
      <alignment horizontal="center" vertical="center"/>
      <protection locked="0"/>
    </xf>
    <xf numFmtId="0" fontId="47" fillId="18" borderId="2" xfId="38" applyFont="1" applyFill="1" applyBorder="1" applyAlignment="1" applyProtection="1">
      <alignment horizontal="left" vertical="center"/>
      <protection locked="0"/>
    </xf>
    <xf numFmtId="0" fontId="102" fillId="13" borderId="2" xfId="0" applyFont="1" applyFill="1" applyBorder="1" applyAlignment="1" applyProtection="1">
      <alignment horizontal="center" vertical="center"/>
      <protection locked="0"/>
    </xf>
    <xf numFmtId="0" fontId="39" fillId="18" borderId="2" xfId="0" applyFont="1" applyFill="1" applyBorder="1" applyAlignment="1" applyProtection="1">
      <alignment horizontal="center" vertical="center"/>
      <protection locked="0"/>
    </xf>
    <xf numFmtId="0" fontId="39" fillId="18" borderId="2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39" fillId="18" borderId="2" xfId="38" applyFont="1" applyFill="1" applyBorder="1" applyAlignment="1" applyProtection="1">
      <alignment horizontal="left" vertical="center"/>
      <protection locked="0"/>
    </xf>
    <xf numFmtId="0" fontId="31" fillId="0" borderId="2" xfId="0" applyFont="1" applyBorder="1"/>
    <xf numFmtId="0" fontId="39" fillId="18" borderId="7" xfId="38" applyFont="1" applyFill="1" applyBorder="1" applyAlignment="1">
      <alignment horizontal="center" vertical="center"/>
    </xf>
    <xf numFmtId="0" fontId="39" fillId="18" borderId="5" xfId="38" applyFont="1" applyFill="1" applyBorder="1" applyAlignment="1">
      <alignment horizontal="center" vertical="center"/>
    </xf>
    <xf numFmtId="0" fontId="39" fillId="18" borderId="11" xfId="38" applyFont="1" applyFill="1" applyBorder="1" applyAlignment="1">
      <alignment horizontal="center" vertical="center"/>
    </xf>
    <xf numFmtId="0" fontId="39" fillId="18" borderId="3" xfId="38" applyFont="1" applyFill="1" applyBorder="1" applyAlignment="1" applyProtection="1">
      <alignment horizontal="center" vertical="center"/>
      <protection locked="0"/>
    </xf>
    <xf numFmtId="0" fontId="39" fillId="18" borderId="16" xfId="38" applyFont="1" applyFill="1" applyBorder="1" applyAlignment="1" applyProtection="1">
      <alignment horizontal="center" vertical="center"/>
      <protection locked="0"/>
    </xf>
    <xf numFmtId="0" fontId="39" fillId="18" borderId="4" xfId="38" applyFont="1" applyFill="1" applyBorder="1" applyAlignment="1" applyProtection="1">
      <alignment horizontal="center" vertical="center"/>
      <protection locked="0"/>
    </xf>
    <xf numFmtId="0" fontId="39" fillId="18" borderId="13" xfId="38" applyFont="1" applyFill="1" applyBorder="1" applyAlignment="1" applyProtection="1">
      <alignment horizontal="center" vertical="center"/>
      <protection locked="0"/>
    </xf>
    <xf numFmtId="0" fontId="39" fillId="18" borderId="10" xfId="38" applyFont="1" applyFill="1" applyBorder="1" applyAlignment="1" applyProtection="1">
      <alignment horizontal="center" vertical="center"/>
      <protection locked="0"/>
    </xf>
    <xf numFmtId="0" fontId="39" fillId="18" borderId="4" xfId="38" applyFont="1" applyFill="1" applyBorder="1" applyAlignment="1">
      <alignment horizontal="center" vertical="center"/>
    </xf>
    <xf numFmtId="0" fontId="39" fillId="18" borderId="13" xfId="38" applyFont="1" applyFill="1" applyBorder="1" applyAlignment="1">
      <alignment horizontal="center" vertical="center"/>
    </xf>
    <xf numFmtId="0" fontId="39" fillId="18" borderId="10" xfId="38" applyFont="1" applyFill="1" applyBorder="1" applyAlignment="1">
      <alignment horizontal="center" vertical="center"/>
    </xf>
    <xf numFmtId="0" fontId="39" fillId="18" borderId="18" xfId="38" applyFont="1" applyFill="1" applyBorder="1" applyAlignment="1">
      <alignment horizontal="center" vertical="center"/>
    </xf>
    <xf numFmtId="0" fontId="39" fillId="18" borderId="20" xfId="38" applyFont="1" applyFill="1" applyBorder="1" applyAlignment="1">
      <alignment horizontal="center" vertical="center"/>
    </xf>
    <xf numFmtId="0" fontId="42" fillId="10" borderId="2" xfId="0" applyFont="1" applyFill="1" applyBorder="1" applyAlignment="1">
      <alignment horizontal="left"/>
    </xf>
    <xf numFmtId="0" fontId="48" fillId="13" borderId="4" xfId="0" applyFont="1" applyFill="1" applyBorder="1" applyAlignment="1">
      <alignment horizontal="center" readingOrder="1"/>
    </xf>
    <xf numFmtId="0" fontId="48" fillId="13" borderId="7" xfId="0" applyFont="1" applyFill="1" applyBorder="1" applyAlignment="1">
      <alignment horizontal="center" readingOrder="1"/>
    </xf>
    <xf numFmtId="0" fontId="54" fillId="13" borderId="15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37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horizontal="left"/>
    </xf>
    <xf numFmtId="0" fontId="28" fillId="12" borderId="2" xfId="26" applyFont="1" applyFill="1" applyBorder="1" applyAlignment="1">
      <alignment horizontal="center" vertical="center"/>
    </xf>
    <xf numFmtId="0" fontId="85" fillId="18" borderId="21" xfId="0" applyFont="1" applyFill="1" applyBorder="1" applyAlignment="1">
      <alignment horizontal="center" vertical="center"/>
    </xf>
    <xf numFmtId="0" fontId="92" fillId="0" borderId="9" xfId="0" applyFont="1" applyBorder="1" applyAlignment="1">
      <alignment horizontal="center" vertical="center"/>
    </xf>
    <xf numFmtId="0" fontId="42" fillId="0" borderId="0" xfId="0" applyFont="1"/>
    <xf numFmtId="0" fontId="85" fillId="19" borderId="2" xfId="26" applyFont="1" applyFill="1" applyBorder="1" applyAlignment="1" applyProtection="1">
      <alignment horizontal="center" vertical="center"/>
      <protection locked="0"/>
    </xf>
    <xf numFmtId="0" fontId="55" fillId="0" borderId="16" xfId="0" applyFont="1" applyBorder="1" applyAlignment="1">
      <alignment horizontal="center" vertical="center"/>
    </xf>
    <xf numFmtId="0" fontId="0" fillId="0" borderId="16" xfId="0" applyBorder="1"/>
    <xf numFmtId="164" fontId="27" fillId="0" borderId="2" xfId="0" applyNumberFormat="1" applyFont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49" fontId="50" fillId="5" borderId="2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55" fillId="0" borderId="0" xfId="0" applyFont="1" applyAlignment="1">
      <alignment horizontal="center" vertical="center"/>
    </xf>
    <xf numFmtId="0" fontId="0" fillId="0" borderId="7" xfId="0" applyBorder="1"/>
    <xf numFmtId="0" fontId="39" fillId="12" borderId="2" xfId="38" applyFont="1" applyFill="1" applyBorder="1" applyAlignment="1" applyProtection="1">
      <alignment horizontal="center" vertical="center"/>
      <protection locked="0"/>
    </xf>
    <xf numFmtId="164" fontId="83" fillId="0" borderId="6" xfId="0" applyNumberFormat="1" applyFont="1" applyBorder="1" applyAlignment="1">
      <alignment horizontal="center" vertical="center"/>
    </xf>
    <xf numFmtId="164" fontId="83" fillId="0" borderId="3" xfId="0" applyNumberFormat="1" applyFont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164" fontId="50" fillId="5" borderId="2" xfId="0" applyNumberFormat="1" applyFont="1" applyFill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42" fillId="0" borderId="16" xfId="0" applyFont="1" applyBorder="1"/>
    <xf numFmtId="164" fontId="85" fillId="0" borderId="2" xfId="0" applyNumberFormat="1" applyFont="1" applyBorder="1" applyAlignment="1">
      <alignment horizontal="center" vertical="center"/>
    </xf>
    <xf numFmtId="0" fontId="89" fillId="18" borderId="3" xfId="0" applyFont="1" applyFill="1" applyBorder="1" applyAlignment="1">
      <alignment horizontal="center" vertical="center"/>
    </xf>
    <xf numFmtId="49" fontId="44" fillId="5" borderId="2" xfId="0" applyNumberFormat="1" applyFont="1" applyFill="1" applyBorder="1" applyAlignment="1">
      <alignment horizontal="center" vertical="center"/>
    </xf>
    <xf numFmtId="0" fontId="42" fillId="0" borderId="9" xfId="0" applyFont="1" applyBorder="1"/>
    <xf numFmtId="0" fontId="42" fillId="0" borderId="8" xfId="0" applyFont="1" applyBorder="1"/>
    <xf numFmtId="0" fontId="92" fillId="0" borderId="0" xfId="0" applyFont="1" applyAlignment="1">
      <alignment horizontal="center" vertical="center"/>
    </xf>
    <xf numFmtId="0" fontId="42" fillId="0" borderId="7" xfId="0" applyFont="1" applyBorder="1"/>
    <xf numFmtId="164" fontId="71" fillId="0" borderId="6" xfId="0" applyNumberFormat="1" applyFont="1" applyBorder="1" applyAlignment="1">
      <alignment horizontal="center" vertical="center"/>
    </xf>
    <xf numFmtId="164" fontId="71" fillId="0" borderId="3" xfId="0" applyNumberFormat="1" applyFont="1" applyBorder="1" applyAlignment="1">
      <alignment horizontal="center" vertical="center"/>
    </xf>
    <xf numFmtId="0" fontId="44" fillId="5" borderId="2" xfId="0" applyFont="1" applyFill="1" applyBorder="1" applyAlignment="1">
      <alignment horizontal="center" vertical="center"/>
    </xf>
    <xf numFmtId="164" fontId="44" fillId="5" borderId="2" xfId="0" applyNumberFormat="1" applyFont="1" applyFill="1" applyBorder="1" applyAlignment="1">
      <alignment horizontal="center" vertical="center"/>
    </xf>
    <xf numFmtId="0" fontId="89" fillId="18" borderId="16" xfId="0" applyFont="1" applyFill="1" applyBorder="1" applyAlignment="1">
      <alignment horizontal="center" vertical="center"/>
    </xf>
    <xf numFmtId="164" fontId="47" fillId="0" borderId="2" xfId="0" applyNumberFormat="1" applyFont="1" applyBorder="1" applyAlignment="1">
      <alignment horizontal="center" vertical="center"/>
    </xf>
    <xf numFmtId="49" fontId="43" fillId="5" borderId="2" xfId="0" applyNumberFormat="1" applyFont="1" applyFill="1" applyBorder="1" applyAlignment="1">
      <alignment horizontal="center" vertical="center"/>
    </xf>
    <xf numFmtId="164" fontId="43" fillId="5" borderId="8" xfId="0" applyNumberFormat="1" applyFont="1" applyFill="1" applyBorder="1" applyAlignment="1">
      <alignment horizontal="center" vertical="center"/>
    </xf>
    <xf numFmtId="49" fontId="43" fillId="5" borderId="8" xfId="0" applyNumberFormat="1" applyFont="1" applyFill="1" applyBorder="1" applyAlignment="1">
      <alignment horizontal="center" vertical="center"/>
    </xf>
    <xf numFmtId="0" fontId="47" fillId="0" borderId="2" xfId="38" applyFont="1" applyBorder="1" applyAlignment="1">
      <alignment horizontal="center" vertical="center"/>
    </xf>
    <xf numFmtId="49" fontId="43" fillId="13" borderId="8" xfId="0" applyNumberFormat="1" applyFont="1" applyFill="1" applyBorder="1" applyAlignment="1">
      <alignment horizontal="center" vertical="center"/>
    </xf>
    <xf numFmtId="0" fontId="43" fillId="13" borderId="2" xfId="0" applyFont="1" applyFill="1" applyBorder="1" applyAlignment="1">
      <alignment horizontal="center" vertical="center"/>
    </xf>
    <xf numFmtId="0" fontId="85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5" fillId="18" borderId="14" xfId="0" applyFont="1" applyFill="1" applyBorder="1" applyAlignment="1">
      <alignment horizontal="center" vertical="center"/>
    </xf>
    <xf numFmtId="0" fontId="92" fillId="0" borderId="3" xfId="0" applyFont="1" applyBorder="1" applyAlignment="1">
      <alignment horizontal="center" vertical="center"/>
    </xf>
    <xf numFmtId="0" fontId="85" fillId="18" borderId="22" xfId="0" applyFont="1" applyFill="1" applyBorder="1" applyAlignment="1">
      <alignment horizontal="center" vertical="center"/>
    </xf>
    <xf numFmtId="0" fontId="85" fillId="18" borderId="32" xfId="0" applyFont="1" applyFill="1" applyBorder="1" applyAlignment="1">
      <alignment horizontal="center" vertical="center"/>
    </xf>
    <xf numFmtId="0" fontId="85" fillId="18" borderId="26" xfId="0" applyFont="1" applyFill="1" applyBorder="1" applyAlignment="1">
      <alignment horizontal="center" vertical="center"/>
    </xf>
    <xf numFmtId="0" fontId="92" fillId="0" borderId="33" xfId="0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0" fontId="26" fillId="19" borderId="21" xfId="26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164" fontId="30" fillId="0" borderId="21" xfId="0" applyNumberFormat="1" applyFont="1" applyBorder="1" applyAlignment="1">
      <alignment horizontal="center" vertical="center"/>
    </xf>
    <xf numFmtId="0" fontId="2" fillId="0" borderId="30" xfId="0" applyFont="1" applyBorder="1"/>
    <xf numFmtId="0" fontId="47" fillId="19" borderId="21" xfId="26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/>
    </xf>
    <xf numFmtId="164" fontId="30" fillId="0" borderId="21" xfId="0" applyNumberFormat="1" applyFont="1" applyBorder="1" applyAlignment="1">
      <alignment horizontal="center"/>
    </xf>
    <xf numFmtId="0" fontId="50" fillId="0" borderId="2" xfId="0" applyFont="1" applyBorder="1" applyAlignment="1">
      <alignment wrapText="1"/>
    </xf>
    <xf numFmtId="0" fontId="0" fillId="0" borderId="15" xfId="0" applyBorder="1"/>
    <xf numFmtId="0" fontId="0" fillId="0" borderId="5" xfId="0" applyBorder="1"/>
  </cellXfs>
  <cellStyles count="58">
    <cellStyle name="Accent" xfId="2" xr:uid="{00000000-0005-0000-0000-000000000000}"/>
    <cellStyle name="Accent 1" xfId="3" xr:uid="{00000000-0005-0000-0000-000001000000}"/>
    <cellStyle name="Accent 1 1" xfId="4" xr:uid="{00000000-0005-0000-0000-000002000000}"/>
    <cellStyle name="Accent 1 6" xfId="5" xr:uid="{00000000-0005-0000-0000-000003000000}"/>
    <cellStyle name="Accent 2" xfId="6" xr:uid="{00000000-0005-0000-0000-000004000000}"/>
    <cellStyle name="Accent 2 1" xfId="7" xr:uid="{00000000-0005-0000-0000-000005000000}"/>
    <cellStyle name="Accent 2 7" xfId="8" xr:uid="{00000000-0005-0000-0000-000006000000}"/>
    <cellStyle name="Accent 3" xfId="9" xr:uid="{00000000-0005-0000-0000-000007000000}"/>
    <cellStyle name="Accent 3 1" xfId="10" xr:uid="{00000000-0005-0000-0000-000008000000}"/>
    <cellStyle name="Accent 3 8" xfId="11" xr:uid="{00000000-0005-0000-0000-000009000000}"/>
    <cellStyle name="Accent 4" xfId="12" xr:uid="{00000000-0005-0000-0000-00000A000000}"/>
    <cellStyle name="Accent 5" xfId="13" xr:uid="{00000000-0005-0000-0000-00000B000000}"/>
    <cellStyle name="Bad" xfId="14" xr:uid="{00000000-0005-0000-0000-00000C000000}"/>
    <cellStyle name="Bad 9" xfId="15" xr:uid="{00000000-0005-0000-0000-00000D000000}"/>
    <cellStyle name="cf1" xfId="16" xr:uid="{00000000-0005-0000-0000-00000E000000}"/>
    <cellStyle name="cf2" xfId="17" xr:uid="{00000000-0005-0000-0000-00000F000000}"/>
    <cellStyle name="cf3" xfId="18" xr:uid="{00000000-0005-0000-0000-000010000000}"/>
    <cellStyle name="cf4" xfId="19" xr:uid="{00000000-0005-0000-0000-000011000000}"/>
    <cellStyle name="cf5" xfId="20" xr:uid="{00000000-0005-0000-0000-000012000000}"/>
    <cellStyle name="cf6" xfId="21" xr:uid="{00000000-0005-0000-0000-000013000000}"/>
    <cellStyle name="ConditionalStyle_1" xfId="22" xr:uid="{00000000-0005-0000-0000-000014000000}"/>
    <cellStyle name="Error" xfId="23" xr:uid="{00000000-0005-0000-0000-000015000000}"/>
    <cellStyle name="Error 10" xfId="24" xr:uid="{00000000-0005-0000-0000-000016000000}"/>
    <cellStyle name="Excel_BuiltIn_Currency" xfId="25" xr:uid="{00000000-0005-0000-0000-000017000000}"/>
    <cellStyle name="Excel_BuiltIn_Hyperlink" xfId="26" xr:uid="{00000000-0005-0000-0000-000018000000}"/>
    <cellStyle name="Excel_BuiltIn_Percent" xfId="27" xr:uid="{00000000-0005-0000-0000-000019000000}"/>
    <cellStyle name="Footnote" xfId="28" xr:uid="{00000000-0005-0000-0000-00001A000000}"/>
    <cellStyle name="Footnote 11" xfId="29" xr:uid="{00000000-0005-0000-0000-00001B000000}"/>
    <cellStyle name="Good" xfId="30" xr:uid="{00000000-0005-0000-0000-00001C000000}"/>
    <cellStyle name="Good 12" xfId="31" xr:uid="{00000000-0005-0000-0000-00001D000000}"/>
    <cellStyle name="Heading" xfId="32" xr:uid="{00000000-0005-0000-0000-00001E000000}"/>
    <cellStyle name="Heading 1" xfId="33" xr:uid="{00000000-0005-0000-0000-00001F000000}"/>
    <cellStyle name="Heading 1 14" xfId="34" xr:uid="{00000000-0005-0000-0000-000020000000}"/>
    <cellStyle name="Heading 13" xfId="35" xr:uid="{00000000-0005-0000-0000-000021000000}"/>
    <cellStyle name="Heading 2" xfId="36" xr:uid="{00000000-0005-0000-0000-000022000000}"/>
    <cellStyle name="Heading 2 15" xfId="37" xr:uid="{00000000-0005-0000-0000-000023000000}"/>
    <cellStyle name="Hyperlink" xfId="38" xr:uid="{00000000-0005-0000-0000-000024000000}"/>
    <cellStyle name="Hyperlink 1" xfId="39" xr:uid="{00000000-0005-0000-0000-000025000000}"/>
    <cellStyle name="Hyperlink 16" xfId="40" xr:uid="{00000000-0005-0000-0000-000026000000}"/>
    <cellStyle name="Neutral" xfId="41" xr:uid="{00000000-0005-0000-0000-000027000000}"/>
    <cellStyle name="Neutral 17" xfId="42" xr:uid="{00000000-0005-0000-0000-000028000000}"/>
    <cellStyle name="Note" xfId="43" xr:uid="{00000000-0005-0000-0000-000029000000}"/>
    <cellStyle name="Note 18" xfId="44" xr:uid="{00000000-0005-0000-0000-00002A000000}"/>
    <cellStyle name="Procent" xfId="1" builtinId="5" customBuiltin="1"/>
    <cellStyle name="Result" xfId="45" xr:uid="{00000000-0005-0000-0000-00002C000000}"/>
    <cellStyle name="Result 19" xfId="46" xr:uid="{00000000-0005-0000-0000-00002D000000}"/>
    <cellStyle name="Standaard" xfId="0" builtinId="0" customBuiltin="1"/>
    <cellStyle name="Standaard 2" xfId="47" xr:uid="{00000000-0005-0000-0000-00002F000000}"/>
    <cellStyle name="Standaard 5" xfId="48" xr:uid="{00000000-0005-0000-0000-000030000000}"/>
    <cellStyle name="Standaard_biljarten 0001" xfId="49" xr:uid="{00000000-0005-0000-0000-000031000000}"/>
    <cellStyle name="Status" xfId="50" xr:uid="{00000000-0005-0000-0000-000032000000}"/>
    <cellStyle name="Status 1" xfId="51" xr:uid="{00000000-0005-0000-0000-000033000000}"/>
    <cellStyle name="Status 20" xfId="52" xr:uid="{00000000-0005-0000-0000-000034000000}"/>
    <cellStyle name="Text" xfId="53" xr:uid="{00000000-0005-0000-0000-000035000000}"/>
    <cellStyle name="Text 21" xfId="54" xr:uid="{00000000-0005-0000-0000-000036000000}"/>
    <cellStyle name="Valuta 5" xfId="55" xr:uid="{00000000-0005-0000-0000-000037000000}"/>
    <cellStyle name="Warning" xfId="56" xr:uid="{00000000-0005-0000-0000-000038000000}"/>
    <cellStyle name="Warning 22" xfId="57" xr:uid="{00000000-0005-0000-0000-000039000000}"/>
  </cellStyles>
  <dxfs count="4"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  <dxf>
      <font>
        <color rgb="FF800080"/>
      </font>
      <fill>
        <patternFill patternType="none"/>
      </fill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191521</xdr:colOff>
      <xdr:row>0</xdr:row>
      <xdr:rowOff>246604</xdr:rowOff>
    </xdr:from>
    <xdr:ext cx="1501563" cy="410401"/>
    <xdr:sp macro="" textlink="">
      <xdr:nvSpPr>
        <xdr:cNvPr id="2" name="WordArt 12">
          <a:extLst>
            <a:ext uri="{FF2B5EF4-FFF2-40B4-BE49-F238E27FC236}">
              <a16:creationId xmlns:a16="http://schemas.microsoft.com/office/drawing/2014/main" id="{1042BCD0-04F3-6D99-3724-C478B26C4E2F}"/>
            </a:ext>
          </a:extLst>
        </xdr:cNvPr>
        <xdr:cNvSpPr/>
      </xdr:nvSpPr>
      <xdr:spPr>
        <a:xfrm>
          <a:off x="686821" y="246604"/>
          <a:ext cx="1501563" cy="410401"/>
        </a:xfrm>
        <a:prstGeom prst="rect">
          <a:avLst/>
        </a:prstGeom>
      </xdr:spPr>
      <xdr:txBody>
        <a:bodyPr vert="horz" wrap="none" lIns="90004" tIns="46798" rIns="90004" bIns="46798" fromWordArt="1" anchor="t" anchorCtr="0" compatLnSpc="0">
          <a:prstTxWarp prst="textPlain">
            <a:avLst/>
          </a:prstTxWarp>
          <a:noAutofit/>
        </a:bodyPr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>
              <a:tab pos="0" algn="l"/>
            </a:tabLst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nl-NL" sz="2400" b="0" i="0" u="none" strike="noStrike" kern="1200" cap="none" spc="3" baseline="0">
              <a:ln cap="flat">
                <a:noFill/>
                <a:prstDash val="solid"/>
              </a:ln>
              <a:solidFill>
                <a:srgbClr val="339966"/>
              </a:solidFill>
              <a:highlight>
                <a:scrgbClr r="0" g="0" b="0">
                  <a:alpha val="0"/>
                </a:scrgbClr>
              </a:highlight>
              <a:uFillTx/>
              <a:latin typeface="Impact" pitchFamily="18"/>
              <a:ea typeface="Impact" pitchFamily="49"/>
              <a:cs typeface="Impact" pitchFamily="18"/>
            </a:rPr>
            <a:t>Periode 1</a:t>
          </a:r>
        </a:p>
      </xdr:txBody>
    </xdr:sp>
    <xdr:clientData/>
  </xdr:oneCellAnchor>
  <xdr:oneCellAnchor>
    <xdr:from>
      <xdr:col>8</xdr:col>
      <xdr:colOff>21963</xdr:colOff>
      <xdr:row>0</xdr:row>
      <xdr:rowOff>0</xdr:rowOff>
    </xdr:from>
    <xdr:ext cx="1028160" cy="618481"/>
    <xdr:pic>
      <xdr:nvPicPr>
        <xdr:cNvPr id="3" name="Picture 4">
          <a:extLst>
            <a:ext uri="{FF2B5EF4-FFF2-40B4-BE49-F238E27FC236}">
              <a16:creationId xmlns:a16="http://schemas.microsoft.com/office/drawing/2014/main" id="{B43F3233-955F-8265-B4E2-3103405CB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565638" y="0"/>
          <a:ext cx="1028160" cy="61848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71277</xdr:colOff>
      <xdr:row>0</xdr:row>
      <xdr:rowOff>0</xdr:rowOff>
    </xdr:from>
    <xdr:ext cx="1027794" cy="618481"/>
    <xdr:pic>
      <xdr:nvPicPr>
        <xdr:cNvPr id="2" name="Picture 4">
          <a:extLst>
            <a:ext uri="{FF2B5EF4-FFF2-40B4-BE49-F238E27FC236}">
              <a16:creationId xmlns:a16="http://schemas.microsoft.com/office/drawing/2014/main" id="{57ED3A52-71CD-2B8A-C4E0-B879DBDB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348377" y="0"/>
          <a:ext cx="1027794" cy="61848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835307</xdr:colOff>
      <xdr:row>67</xdr:row>
      <xdr:rowOff>248235</xdr:rowOff>
    </xdr:from>
    <xdr:ext cx="2307598" cy="741596"/>
    <xdr:sp macro="" textlink="">
      <xdr:nvSpPr>
        <xdr:cNvPr id="2" name="WordArt 1381">
          <a:extLst>
            <a:ext uri="{FF2B5EF4-FFF2-40B4-BE49-F238E27FC236}">
              <a16:creationId xmlns:a16="http://schemas.microsoft.com/office/drawing/2014/main" id="{E08D4D03-DC35-4651-A8EA-7CA6C56B8A49}"/>
            </a:ext>
          </a:extLst>
        </xdr:cNvPr>
        <xdr:cNvSpPr/>
      </xdr:nvSpPr>
      <xdr:spPr>
        <a:xfrm>
          <a:off x="835307" y="24489360"/>
          <a:ext cx="2307598" cy="741596"/>
        </a:xfrm>
        <a:prstGeom prst="rect">
          <a:avLst/>
        </a:prstGeom>
      </xdr:spPr>
      <xdr:txBody>
        <a:bodyPr vert="horz" wrap="none" lIns="90004" tIns="46798" rIns="90004" bIns="46798" fromWordArt="1" anchor="t" anchorCtr="0" compatLnSpc="0">
          <a:prstTxWarp prst="textPlain">
            <a:avLst/>
          </a:prstTxWarp>
          <a:noAutofit/>
        </a:bodyPr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>
              <a:tab pos="0" algn="l"/>
            </a:tabLst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nl-NL" sz="2400" b="0" i="0" u="none" strike="noStrike" kern="1200" cap="none" spc="3" baseline="0">
              <a:ln cap="flat">
                <a:noFill/>
                <a:prstDash val="solid"/>
              </a:ln>
              <a:solidFill>
                <a:srgbClr val="339966"/>
              </a:solidFill>
              <a:highlight>
                <a:scrgbClr r="0" g="0" b="0">
                  <a:alpha val="0"/>
                </a:scrgbClr>
              </a:highlight>
              <a:uFillTx/>
              <a:latin typeface="Verdana" pitchFamily="18"/>
              <a:ea typeface="Verdana" pitchFamily="49"/>
              <a:cs typeface="Verdana" pitchFamily="18"/>
            </a:rPr>
            <a:t>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68762</xdr:colOff>
      <xdr:row>0</xdr:row>
      <xdr:rowOff>0</xdr:rowOff>
    </xdr:from>
    <xdr:ext cx="1027794" cy="618481"/>
    <xdr:pic>
      <xdr:nvPicPr>
        <xdr:cNvPr id="2" name="Picture 4">
          <a:extLst>
            <a:ext uri="{FF2B5EF4-FFF2-40B4-BE49-F238E27FC236}">
              <a16:creationId xmlns:a16="http://schemas.microsoft.com/office/drawing/2014/main" id="{D38A937A-FB6C-DECB-72EC-72129DFA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393487" y="0"/>
          <a:ext cx="1027794" cy="61848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835307</xdr:colOff>
      <xdr:row>67</xdr:row>
      <xdr:rowOff>248235</xdr:rowOff>
    </xdr:from>
    <xdr:ext cx="2307598" cy="741596"/>
    <xdr:sp macro="" textlink="">
      <xdr:nvSpPr>
        <xdr:cNvPr id="2" name="WordArt 1381">
          <a:extLst>
            <a:ext uri="{FF2B5EF4-FFF2-40B4-BE49-F238E27FC236}">
              <a16:creationId xmlns:a16="http://schemas.microsoft.com/office/drawing/2014/main" id="{21FB2131-BC26-4F5E-A0FB-68C327EA4AF0}"/>
            </a:ext>
          </a:extLst>
        </xdr:cNvPr>
        <xdr:cNvSpPr/>
      </xdr:nvSpPr>
      <xdr:spPr>
        <a:xfrm>
          <a:off x="835307" y="24489360"/>
          <a:ext cx="2307598" cy="741596"/>
        </a:xfrm>
        <a:prstGeom prst="rect">
          <a:avLst/>
        </a:prstGeom>
      </xdr:spPr>
      <xdr:txBody>
        <a:bodyPr vert="horz" wrap="none" lIns="90004" tIns="46798" rIns="90004" bIns="46798" fromWordArt="1" anchor="t" anchorCtr="0" compatLnSpc="0">
          <a:prstTxWarp prst="textPlain">
            <a:avLst/>
          </a:prstTxWarp>
          <a:noAutofit/>
        </a:bodyPr>
        <a:lstStyle/>
        <a:p>
          <a:pPr marL="0" marR="0" lvl="0" indent="0" algn="l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>
              <a:tab pos="0" algn="l"/>
            </a:tabLst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nl-NL" sz="2400" b="0" i="0" u="none" strike="noStrike" kern="1200" cap="none" spc="3" baseline="0">
              <a:ln cap="flat">
                <a:noFill/>
                <a:prstDash val="solid"/>
              </a:ln>
              <a:solidFill>
                <a:srgbClr val="339966"/>
              </a:solidFill>
              <a:highlight>
                <a:scrgbClr r="0" g="0" b="0">
                  <a:alpha val="0"/>
                </a:scrgbClr>
              </a:highlight>
              <a:uFillTx/>
              <a:latin typeface="Verdana" pitchFamily="18"/>
              <a:ea typeface="Verdana" pitchFamily="49"/>
              <a:cs typeface="Verdana" pitchFamily="18"/>
            </a:rPr>
            <a:t> 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55165</xdr:colOff>
      <xdr:row>0</xdr:row>
      <xdr:rowOff>95250</xdr:rowOff>
    </xdr:from>
    <xdr:ext cx="1037880" cy="627122"/>
    <xdr:pic>
      <xdr:nvPicPr>
        <xdr:cNvPr id="2" name="Picture 4">
          <a:extLst>
            <a:ext uri="{FF2B5EF4-FFF2-40B4-BE49-F238E27FC236}">
              <a16:creationId xmlns:a16="http://schemas.microsoft.com/office/drawing/2014/main" id="{57BD79A9-9C9C-C4D1-8ACE-1EA3A6BBD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9580165" y="95250"/>
          <a:ext cx="1037880" cy="6271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jjmro\Dropbox\Mijn%20pc%20(DESKTOP-R29AETQ)\Documents\hoofdmenu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4"/>
  <sheetViews>
    <sheetView topLeftCell="B1" zoomScaleNormal="100" workbookViewId="0">
      <pane ySplit="1" topLeftCell="A2" activePane="bottomLeft" state="frozen"/>
      <selection pane="bottomLeft" activeCell="B14" sqref="B14:C14"/>
    </sheetView>
  </sheetViews>
  <sheetFormatPr defaultRowHeight="12.75" customHeight="1"/>
  <cols>
    <col min="1" max="1" width="76.42578125" style="1058" customWidth="1"/>
    <col min="2" max="2" width="12.85546875" style="1080" customWidth="1"/>
    <col min="3" max="3" width="26.140625" style="1080" customWidth="1"/>
    <col min="4" max="4" width="11.42578125" style="1080" customWidth="1"/>
    <col min="5" max="5" width="13.42578125" style="1081" customWidth="1"/>
    <col min="6" max="8" width="13.42578125" style="1058" customWidth="1"/>
    <col min="9" max="9" width="13.42578125" style="1081" customWidth="1"/>
    <col min="10" max="12" width="13.42578125" style="1058" customWidth="1"/>
    <col min="13" max="257" width="11.42578125" style="1058" customWidth="1"/>
    <col min="258" max="258" width="9.140625" style="82" customWidth="1"/>
    <col min="259" max="16384" width="9.140625" style="82"/>
  </cols>
  <sheetData>
    <row r="1" spans="1:22" ht="21.75" customHeight="1">
      <c r="A1" s="1152" t="s">
        <v>0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083"/>
      <c r="R1" s="1083"/>
      <c r="S1" s="1083"/>
      <c r="T1" s="1083"/>
      <c r="U1" s="1083"/>
      <c r="V1" s="1083"/>
    </row>
    <row r="2" spans="1:22" ht="21.75" customHeight="1">
      <c r="A2" s="1059"/>
      <c r="B2" s="1150" t="s">
        <v>1</v>
      </c>
      <c r="C2" s="1150"/>
      <c r="D2" s="1059"/>
      <c r="E2" s="1060">
        <v>1</v>
      </c>
      <c r="F2" s="1151" t="str">
        <f>Leden!$B$4</f>
        <v>Slot Guus</v>
      </c>
      <c r="G2" s="1151"/>
      <c r="H2" s="1151"/>
      <c r="I2" s="1060">
        <v>10</v>
      </c>
      <c r="J2" s="1151" t="str">
        <f>Leden!$B$13</f>
        <v>Jos Stortelder</v>
      </c>
      <c r="K2" s="1151"/>
      <c r="L2" s="1151"/>
      <c r="M2" s="1059"/>
      <c r="N2" s="1059"/>
      <c r="O2" s="1059"/>
      <c r="P2" s="1061"/>
      <c r="Q2" s="1083"/>
      <c r="R2" s="1083"/>
      <c r="S2" s="1083"/>
      <c r="T2" s="1083"/>
      <c r="U2" s="1083"/>
      <c r="V2" s="1083"/>
    </row>
    <row r="3" spans="1:22" ht="21.75" customHeight="1">
      <c r="A3" s="1059"/>
      <c r="B3" s="1062"/>
      <c r="C3" s="1062"/>
      <c r="D3" s="1059"/>
      <c r="E3" s="1153"/>
      <c r="F3" s="1153"/>
      <c r="G3" s="1153"/>
      <c r="H3" s="1153"/>
      <c r="I3" s="1153"/>
      <c r="J3" s="1153"/>
      <c r="K3" s="1153"/>
      <c r="L3" s="1153"/>
      <c r="M3" s="1154"/>
      <c r="N3" s="1154"/>
      <c r="O3" s="1154"/>
      <c r="P3" s="1063"/>
      <c r="Q3" s="1084"/>
      <c r="R3" s="1084"/>
      <c r="S3" s="1084"/>
      <c r="T3" s="1083"/>
      <c r="U3" s="1083"/>
      <c r="V3" s="1083"/>
    </row>
    <row r="4" spans="1:22" ht="21.75" customHeight="1">
      <c r="A4" s="1059"/>
      <c r="B4" s="1150" t="s">
        <v>4</v>
      </c>
      <c r="C4" s="1150"/>
      <c r="D4" s="1059"/>
      <c r="E4" s="1060">
        <v>2</v>
      </c>
      <c r="F4" s="1151" t="str">
        <f>Leden!$B$5</f>
        <v>Bennie Beerten Z</v>
      </c>
      <c r="G4" s="1151"/>
      <c r="H4" s="1151"/>
      <c r="I4" s="1060">
        <v>11</v>
      </c>
      <c r="J4" s="1151" t="str">
        <f>Leden!$B$14</f>
        <v>Rots Jan</v>
      </c>
      <c r="K4" s="1151"/>
      <c r="L4" s="1155"/>
      <c r="M4" s="1059"/>
      <c r="N4" s="1059"/>
      <c r="O4" s="1059"/>
      <c r="P4" s="1061"/>
      <c r="Q4" s="1083"/>
      <c r="R4" s="1083"/>
      <c r="S4" s="1083"/>
      <c r="T4" s="1083"/>
      <c r="U4" s="1083"/>
      <c r="V4" s="1083"/>
    </row>
    <row r="5" spans="1:22" ht="21.75" customHeight="1">
      <c r="A5" s="1059"/>
      <c r="B5" s="1062"/>
      <c r="C5" s="1062"/>
      <c r="D5" s="1059"/>
      <c r="E5" s="1153"/>
      <c r="F5" s="1153"/>
      <c r="G5" s="1153"/>
      <c r="H5" s="1153"/>
      <c r="I5" s="1153"/>
      <c r="J5" s="1153"/>
      <c r="K5" s="1153"/>
      <c r="L5" s="1153"/>
      <c r="M5" s="1064"/>
      <c r="N5" s="1064"/>
      <c r="O5" s="1064"/>
      <c r="P5" s="1061"/>
      <c r="Q5" s="1083"/>
      <c r="R5" s="1083"/>
      <c r="S5" s="1083"/>
      <c r="T5" s="1083"/>
      <c r="U5" s="1083"/>
      <c r="V5" s="1083"/>
    </row>
    <row r="6" spans="1:22" ht="21.75" customHeight="1">
      <c r="A6" s="1059"/>
      <c r="B6" s="1150" t="s">
        <v>8</v>
      </c>
      <c r="C6" s="1150"/>
      <c r="D6" s="1059"/>
      <c r="E6" s="1060">
        <v>3</v>
      </c>
      <c r="F6" s="1151" t="str">
        <f>Leden!$B$6</f>
        <v>Cuppers Jan</v>
      </c>
      <c r="G6" s="1151"/>
      <c r="H6" s="1151"/>
      <c r="I6" s="1060">
        <v>12</v>
      </c>
      <c r="J6" s="1151" t="str">
        <f>Leden!$B$15</f>
        <v>Rouwhorst Bennie</v>
      </c>
      <c r="K6" s="1151"/>
      <c r="L6" s="1151"/>
      <c r="M6" s="1064"/>
      <c r="N6" s="1064"/>
      <c r="O6" s="1064"/>
      <c r="P6" s="1061"/>
      <c r="Q6" s="1083"/>
      <c r="R6" s="1083"/>
      <c r="S6" s="1083"/>
      <c r="T6" s="1083"/>
      <c r="U6" s="1083"/>
      <c r="V6" s="1083"/>
    </row>
    <row r="7" spans="1:22" ht="21.75" customHeight="1">
      <c r="A7" s="1059"/>
      <c r="B7" s="1062"/>
      <c r="C7" s="1062"/>
      <c r="D7" s="1059"/>
      <c r="E7" s="1153"/>
      <c r="F7" s="1153"/>
      <c r="G7" s="1153"/>
      <c r="H7" s="1153"/>
      <c r="I7" s="1153"/>
      <c r="J7" s="1153"/>
      <c r="K7" s="1153"/>
      <c r="L7" s="1153"/>
      <c r="M7" s="1064"/>
      <c r="N7" s="1064"/>
      <c r="O7" s="1064"/>
      <c r="P7" s="1061"/>
      <c r="Q7" s="1083"/>
      <c r="R7" s="1083"/>
      <c r="S7" s="1083"/>
      <c r="T7" s="1083"/>
      <c r="U7" s="1083"/>
      <c r="V7" s="1083"/>
    </row>
    <row r="8" spans="1:22" ht="21.75" customHeight="1">
      <c r="A8" s="1059"/>
      <c r="B8" s="1150" t="s">
        <v>12</v>
      </c>
      <c r="C8" s="1150"/>
      <c r="D8" s="1059"/>
      <c r="E8" s="1060">
        <v>4</v>
      </c>
      <c r="F8" s="1151" t="str">
        <f>Leden!$B$7</f>
        <v>BouwmeesterJohan</v>
      </c>
      <c r="G8" s="1151"/>
      <c r="H8" s="1151"/>
      <c r="I8" s="1060">
        <v>13</v>
      </c>
      <c r="J8" s="1151" t="str">
        <f>Leden!$B$16</f>
        <v>Wittenbernds B</v>
      </c>
      <c r="K8" s="1151"/>
      <c r="L8" s="1151"/>
      <c r="M8" s="1064"/>
      <c r="N8" s="1064"/>
      <c r="O8" s="1064"/>
      <c r="P8" s="1061"/>
      <c r="Q8" s="1083"/>
      <c r="R8" s="1083"/>
      <c r="S8" s="1083"/>
      <c r="T8" s="1083"/>
      <c r="U8" s="1083"/>
      <c r="V8" s="1083"/>
    </row>
    <row r="9" spans="1:22" ht="21.75" customHeight="1">
      <c r="A9" s="1059"/>
      <c r="B9" s="1065"/>
      <c r="C9" s="1065"/>
      <c r="D9" s="1059"/>
      <c r="E9" s="1153"/>
      <c r="F9" s="1153"/>
      <c r="G9" s="1153"/>
      <c r="H9" s="1153"/>
      <c r="I9" s="1153"/>
      <c r="J9" s="1153"/>
      <c r="K9" s="1153"/>
      <c r="L9" s="1153"/>
      <c r="M9" s="1064"/>
      <c r="N9" s="1064"/>
      <c r="O9" s="1064"/>
      <c r="P9" s="1061"/>
      <c r="Q9" s="1083"/>
      <c r="R9" s="1083"/>
      <c r="S9" s="1083"/>
      <c r="T9" s="1083"/>
      <c r="U9" s="1083"/>
      <c r="V9" s="1083"/>
    </row>
    <row r="10" spans="1:22" ht="21.75" customHeight="1">
      <c r="A10" s="1059"/>
      <c r="B10" s="1150" t="s">
        <v>15</v>
      </c>
      <c r="C10" s="1150"/>
      <c r="D10" s="1059"/>
      <c r="E10" s="1060">
        <v>5</v>
      </c>
      <c r="F10" s="1158" t="str">
        <f>Leden!$B$8</f>
        <v>Cattier Theo</v>
      </c>
      <c r="G10" s="1158"/>
      <c r="H10" s="1158"/>
      <c r="I10" s="1060">
        <v>14</v>
      </c>
      <c r="J10" s="1151" t="str">
        <f>Leden!$B$17</f>
        <v>Spieker Leo</v>
      </c>
      <c r="K10" s="1151"/>
      <c r="L10" s="1151"/>
      <c r="M10" s="1064"/>
      <c r="N10" s="1064"/>
      <c r="O10" s="1064"/>
      <c r="P10" s="1061"/>
      <c r="Q10" s="1083"/>
      <c r="R10" s="1083"/>
      <c r="S10" s="1083"/>
      <c r="T10" s="1083"/>
      <c r="U10" s="1083"/>
      <c r="V10" s="1083"/>
    </row>
    <row r="11" spans="1:22" ht="21.75" customHeight="1">
      <c r="A11" s="1059"/>
      <c r="B11" s="1062"/>
      <c r="C11" s="1062"/>
      <c r="D11" s="1059"/>
      <c r="E11" s="1153"/>
      <c r="F11" s="1153"/>
      <c r="G11" s="1153"/>
      <c r="H11" s="1153"/>
      <c r="I11" s="1153"/>
      <c r="J11" s="1153"/>
      <c r="K11" s="1153"/>
      <c r="L11" s="1153"/>
      <c r="M11" s="1064"/>
      <c r="N11" s="1064"/>
      <c r="O11" s="1064"/>
      <c r="P11" s="1061"/>
      <c r="Q11" s="1083"/>
      <c r="R11" s="1083"/>
      <c r="S11" s="1083"/>
      <c r="T11" s="1083"/>
      <c r="U11" s="1083"/>
      <c r="V11" s="1083"/>
    </row>
    <row r="12" spans="1:22" ht="21.75" customHeight="1">
      <c r="A12" s="1059"/>
      <c r="B12" s="1150" t="s">
        <v>18</v>
      </c>
      <c r="C12" s="1150"/>
      <c r="D12" s="1059"/>
      <c r="E12" s="1060">
        <v>6</v>
      </c>
      <c r="F12" s="1151" t="str">
        <f>Leden!$B$9</f>
        <v>Huinink Jan</v>
      </c>
      <c r="G12" s="1151"/>
      <c r="H12" s="1151"/>
      <c r="I12" s="1066">
        <v>15</v>
      </c>
      <c r="J12" s="1151" t="str">
        <f>Leden!$B$12</f>
        <v>Piepers Arnold</v>
      </c>
      <c r="K12" s="1151"/>
      <c r="L12" s="1155"/>
      <c r="M12" s="1059"/>
      <c r="N12" s="1059"/>
      <c r="O12" s="1059"/>
      <c r="P12" s="1061"/>
      <c r="Q12" s="1083"/>
      <c r="R12" s="1083"/>
      <c r="S12" s="1083"/>
      <c r="T12" s="1083"/>
      <c r="U12" s="1083"/>
      <c r="V12" s="1083"/>
    </row>
    <row r="13" spans="1:22" ht="21.75" customHeight="1">
      <c r="A13" s="1059"/>
      <c r="B13" s="1062"/>
      <c r="C13" s="1062"/>
      <c r="D13" s="1059"/>
      <c r="E13" s="1164"/>
      <c r="F13" s="1164"/>
      <c r="G13" s="1164"/>
      <c r="H13" s="1164"/>
      <c r="I13" s="1164"/>
      <c r="J13" s="1164"/>
      <c r="K13" s="1164"/>
      <c r="L13" s="1164"/>
      <c r="M13" s="1160"/>
      <c r="N13" s="1160"/>
      <c r="O13" s="1160"/>
      <c r="P13" s="1061"/>
      <c r="Q13" s="1083"/>
      <c r="R13" s="1083"/>
      <c r="S13" s="1083"/>
      <c r="T13" s="1083"/>
      <c r="U13" s="1083"/>
      <c r="V13" s="1083"/>
    </row>
    <row r="14" spans="1:22" ht="21.75" customHeight="1">
      <c r="A14" s="1059"/>
      <c r="B14" s="1161" t="s">
        <v>20</v>
      </c>
      <c r="C14" s="1161"/>
      <c r="D14" s="1059"/>
      <c r="E14" s="1060">
        <v>7</v>
      </c>
      <c r="F14" s="1151" t="str">
        <f>Leden!$B$10</f>
        <v>Koppele Theo</v>
      </c>
      <c r="G14" s="1151"/>
      <c r="H14" s="1151"/>
      <c r="I14" s="1060">
        <v>16</v>
      </c>
      <c r="J14" s="1151" t="s">
        <v>22</v>
      </c>
      <c r="K14" s="1151"/>
      <c r="L14" s="1151"/>
      <c r="M14" s="1059"/>
      <c r="N14" s="1059"/>
      <c r="O14" s="1059"/>
      <c r="P14" s="1061"/>
      <c r="Q14" s="1083"/>
      <c r="R14" s="1083"/>
      <c r="S14" s="1083"/>
      <c r="T14" s="1083"/>
      <c r="U14" s="1083"/>
      <c r="V14" s="1083"/>
    </row>
    <row r="15" spans="1:22" ht="21.75" customHeight="1">
      <c r="A15" s="1059"/>
      <c r="B15" s="1062"/>
      <c r="C15" s="1062"/>
      <c r="D15" s="1059"/>
      <c r="E15" s="1153"/>
      <c r="F15" s="1153"/>
      <c r="G15" s="1153"/>
      <c r="H15" s="1153"/>
      <c r="I15" s="1153"/>
      <c r="J15" s="1153"/>
      <c r="K15" s="1153"/>
      <c r="L15" s="1153"/>
      <c r="M15" s="1059"/>
      <c r="N15" s="1059"/>
      <c r="O15" s="1059"/>
      <c r="P15" s="1061"/>
      <c r="Q15" s="1083"/>
      <c r="R15" s="1083"/>
      <c r="S15" s="1083"/>
      <c r="T15" s="1083"/>
      <c r="U15" s="1083"/>
      <c r="V15" s="1083"/>
    </row>
    <row r="16" spans="1:22" ht="21.75" customHeight="1">
      <c r="A16" s="1059"/>
      <c r="B16" s="1150" t="s">
        <v>23</v>
      </c>
      <c r="C16" s="1150"/>
      <c r="D16" s="1059"/>
      <c r="E16" s="1060">
        <v>8</v>
      </c>
      <c r="F16" s="1151" t="str">
        <f>Leden!$B$11</f>
        <v>Melgers Willy</v>
      </c>
      <c r="G16" s="1151"/>
      <c r="H16" s="1151"/>
      <c r="I16" s="1060">
        <v>17</v>
      </c>
      <c r="J16" s="1151" t="s">
        <v>25</v>
      </c>
      <c r="K16" s="1151"/>
      <c r="L16" s="1151"/>
      <c r="M16" s="1059"/>
      <c r="N16" s="1059"/>
      <c r="O16" s="1059"/>
      <c r="P16" s="1061"/>
      <c r="Q16" s="1083"/>
      <c r="R16" s="1083"/>
      <c r="S16" s="1083"/>
      <c r="T16" s="1083"/>
      <c r="U16" s="1083"/>
      <c r="V16" s="1083"/>
    </row>
    <row r="17" spans="1:22" ht="21.75" customHeight="1">
      <c r="A17" s="1059"/>
      <c r="B17" s="1065"/>
      <c r="C17" s="1065"/>
      <c r="D17" s="1059"/>
      <c r="E17" s="1165"/>
      <c r="F17" s="1165"/>
      <c r="G17" s="1165"/>
      <c r="H17" s="1165"/>
      <c r="I17" s="1165"/>
      <c r="J17" s="1165"/>
      <c r="K17" s="1165"/>
      <c r="L17" s="1165"/>
      <c r="M17" s="1059"/>
      <c r="N17" s="1059"/>
      <c r="O17" s="1059"/>
      <c r="P17" s="1061"/>
      <c r="Q17" s="1083"/>
      <c r="R17" s="1083"/>
      <c r="S17" s="1083"/>
      <c r="T17" s="1083"/>
      <c r="U17" s="1083"/>
      <c r="V17" s="1083"/>
    </row>
    <row r="18" spans="1:22" ht="21.75" customHeight="1">
      <c r="A18" s="1059"/>
      <c r="B18" s="1169" t="s">
        <v>26</v>
      </c>
      <c r="C18" s="1169"/>
      <c r="D18" s="1059"/>
      <c r="E18" s="1067">
        <v>9</v>
      </c>
      <c r="F18" s="1166" t="str">
        <f>Leden!$B$20</f>
        <v>Vermue Jack</v>
      </c>
      <c r="G18" s="1167"/>
      <c r="H18" s="1168"/>
      <c r="I18" s="1060">
        <v>18</v>
      </c>
      <c r="J18" s="1170"/>
      <c r="K18" s="1170"/>
      <c r="L18" s="1170"/>
      <c r="M18" s="1059"/>
      <c r="N18" s="1059"/>
      <c r="O18" s="1059"/>
      <c r="P18" s="1061"/>
      <c r="Q18" s="1083"/>
      <c r="R18" s="1083"/>
      <c r="S18" s="1083"/>
      <c r="T18" s="1083"/>
      <c r="U18" s="1083"/>
      <c r="V18" s="1083"/>
    </row>
    <row r="19" spans="1:22" ht="21.75" customHeight="1">
      <c r="A19" s="1059"/>
      <c r="B19" s="1068"/>
      <c r="C19" s="1068"/>
      <c r="D19" s="1059"/>
      <c r="E19" s="1069"/>
      <c r="F19" s="1069"/>
      <c r="G19" s="1069"/>
      <c r="H19" s="1069"/>
      <c r="I19" s="1070"/>
      <c r="J19" s="1065"/>
      <c r="K19" s="1065"/>
      <c r="L19" s="1059"/>
      <c r="M19" s="1059"/>
      <c r="N19" s="1059"/>
      <c r="O19" s="1059"/>
      <c r="P19" s="1061"/>
      <c r="Q19" s="1083"/>
      <c r="R19" s="1083"/>
      <c r="S19" s="1083"/>
      <c r="T19" s="1083"/>
      <c r="U19" s="1083"/>
      <c r="V19" s="1083"/>
    </row>
    <row r="20" spans="1:22" ht="21.75" customHeight="1">
      <c r="A20" s="1059"/>
      <c r="B20" s="1169" t="s">
        <v>28</v>
      </c>
      <c r="C20" s="1169"/>
      <c r="D20" s="1059"/>
      <c r="E20" s="1159" t="s">
        <v>29</v>
      </c>
      <c r="F20" s="1159"/>
      <c r="G20" s="1159"/>
      <c r="H20" s="1159"/>
      <c r="I20" s="1162" t="s">
        <v>7</v>
      </c>
      <c r="J20" s="1163"/>
      <c r="K20" s="1163"/>
      <c r="L20" s="1059"/>
      <c r="M20" s="1059"/>
      <c r="N20" s="1059"/>
      <c r="O20" s="1059"/>
      <c r="P20" s="1061"/>
      <c r="Q20" s="1083"/>
      <c r="R20" s="1083"/>
      <c r="S20" s="1083"/>
      <c r="T20" s="1083"/>
      <c r="U20" s="1083"/>
      <c r="V20" s="1083"/>
    </row>
    <row r="21" spans="1:22" ht="21.75" customHeight="1">
      <c r="A21" s="1059"/>
      <c r="B21" s="1068"/>
      <c r="C21" s="1068"/>
      <c r="D21" s="1059"/>
      <c r="E21" s="1173" t="s">
        <v>30</v>
      </c>
      <c r="F21" s="1173"/>
      <c r="G21" s="1173"/>
      <c r="H21" s="1173"/>
      <c r="I21" s="1156" t="s">
        <v>11</v>
      </c>
      <c r="J21" s="1157"/>
      <c r="K21" s="1157"/>
      <c r="L21" s="1059"/>
      <c r="M21" s="1059"/>
      <c r="N21" s="1059"/>
      <c r="O21" s="1059"/>
      <c r="P21" s="1061"/>
      <c r="Q21" s="1083"/>
      <c r="R21" s="1083"/>
      <c r="S21" s="1083"/>
      <c r="T21" s="1083"/>
      <c r="U21" s="1083"/>
      <c r="V21" s="1083"/>
    </row>
    <row r="22" spans="1:22" ht="21.75" customHeight="1">
      <c r="A22" s="1059"/>
      <c r="B22" s="1174" t="s">
        <v>233</v>
      </c>
      <c r="C22" s="1174"/>
      <c r="D22" s="1059"/>
      <c r="E22" s="1173" t="s">
        <v>31</v>
      </c>
      <c r="F22" s="1173"/>
      <c r="G22" s="1173"/>
      <c r="H22" s="1173"/>
      <c r="I22" s="1171" t="s">
        <v>14</v>
      </c>
      <c r="J22" s="1172"/>
      <c r="K22" s="1172"/>
      <c r="L22" s="1059"/>
      <c r="M22" s="1059"/>
      <c r="N22" s="1059"/>
      <c r="O22" s="1059"/>
      <c r="P22" s="1061"/>
      <c r="Q22" s="1083"/>
      <c r="R22" s="1083"/>
      <c r="S22" s="1083"/>
      <c r="T22" s="1083"/>
      <c r="U22" s="1083"/>
      <c r="V22" s="1083"/>
    </row>
    <row r="23" spans="1:22" ht="21.75" customHeight="1">
      <c r="A23" s="1059"/>
      <c r="B23" s="1068"/>
      <c r="C23" s="1068"/>
      <c r="D23" s="1059"/>
      <c r="E23" s="1173" t="s">
        <v>32</v>
      </c>
      <c r="F23" s="1173"/>
      <c r="G23" s="1173"/>
      <c r="H23" s="1173"/>
      <c r="I23" s="1175" t="s">
        <v>17</v>
      </c>
      <c r="J23" s="1176"/>
      <c r="K23" s="1176"/>
      <c r="L23" s="1059"/>
      <c r="M23" s="1059"/>
      <c r="N23" s="1059"/>
      <c r="O23" s="1059"/>
      <c r="P23" s="1061"/>
      <c r="Q23" s="1083"/>
      <c r="R23" s="1083"/>
      <c r="S23" s="1083"/>
      <c r="T23" s="1083"/>
      <c r="U23" s="1083"/>
      <c r="V23" s="1083"/>
    </row>
    <row r="24" spans="1:22" ht="21.75" customHeight="1">
      <c r="A24" s="1059"/>
      <c r="B24" s="1169" t="s">
        <v>33</v>
      </c>
      <c r="C24" s="1169"/>
      <c r="D24" s="1059"/>
      <c r="E24" s="1173" t="s">
        <v>34</v>
      </c>
      <c r="F24" s="1173"/>
      <c r="G24" s="1173"/>
      <c r="H24" s="1173"/>
      <c r="I24" s="1071"/>
      <c r="J24" s="1071"/>
      <c r="K24" s="1071"/>
      <c r="L24" s="1059"/>
      <c r="M24" s="1059"/>
      <c r="N24" s="1059"/>
      <c r="O24" s="1059"/>
      <c r="P24" s="1061"/>
      <c r="Q24" s="1083"/>
      <c r="R24" s="1083"/>
      <c r="S24" s="1083"/>
      <c r="T24" s="1083"/>
      <c r="U24" s="1083"/>
      <c r="V24" s="1083"/>
    </row>
    <row r="25" spans="1:22" ht="21.75" customHeight="1">
      <c r="A25" s="1059"/>
      <c r="B25" s="1059"/>
      <c r="C25" s="1059"/>
      <c r="D25" s="1059"/>
      <c r="E25" s="1149" t="s">
        <v>35</v>
      </c>
      <c r="F25" s="1149"/>
      <c r="G25" s="1149"/>
      <c r="H25" s="1149"/>
      <c r="I25" s="1072"/>
      <c r="J25" s="1072"/>
      <c r="K25" s="1073"/>
      <c r="L25" s="1059"/>
      <c r="M25" s="1059"/>
      <c r="N25" s="1059"/>
      <c r="O25" s="1059"/>
      <c r="P25" s="1061"/>
    </row>
    <row r="26" spans="1:22" ht="21.75" customHeight="1">
      <c r="A26" s="1061"/>
      <c r="B26" s="1059"/>
      <c r="C26" s="1059"/>
      <c r="D26" s="1059"/>
      <c r="E26" s="1074"/>
      <c r="F26" s="1075"/>
      <c r="G26" s="1075"/>
      <c r="H26" s="1075"/>
      <c r="I26" s="1064"/>
      <c r="J26" s="1064"/>
      <c r="K26" s="1064"/>
      <c r="L26" s="1061"/>
      <c r="M26" s="1061"/>
      <c r="N26" s="1061"/>
      <c r="O26" s="1061"/>
      <c r="P26" s="1061"/>
    </row>
    <row r="27" spans="1:22" ht="21.75" customHeight="1">
      <c r="A27" s="1076"/>
      <c r="B27" s="1077"/>
      <c r="C27" s="1077"/>
      <c r="D27" s="1077"/>
      <c r="E27" s="1078"/>
      <c r="F27" s="1079"/>
      <c r="G27" s="1076"/>
      <c r="H27" s="1079"/>
      <c r="I27" s="1078"/>
      <c r="J27" s="1079"/>
      <c r="K27" s="1079"/>
      <c r="L27" s="1079"/>
    </row>
    <row r="28" spans="1:22" ht="15" customHeight="1"/>
    <row r="29" spans="1:22" ht="14.25" customHeight="1"/>
    <row r="30" spans="1:22" ht="14.25" customHeight="1"/>
    <row r="31" spans="1:22" ht="14.25" customHeight="1">
      <c r="I31" s="1082"/>
    </row>
    <row r="32" spans="1:22" ht="14.25" customHeight="1">
      <c r="I32" s="1082"/>
    </row>
    <row r="33" ht="14.25" customHeight="1"/>
    <row r="34" ht="14.25" customHeight="1"/>
  </sheetData>
  <mergeCells count="51">
    <mergeCell ref="I22:K22"/>
    <mergeCell ref="E22:H22"/>
    <mergeCell ref="E23:H23"/>
    <mergeCell ref="E21:H21"/>
    <mergeCell ref="B24:C24"/>
    <mergeCell ref="B22:C22"/>
    <mergeCell ref="E24:H24"/>
    <mergeCell ref="I23:K23"/>
    <mergeCell ref="E20:H20"/>
    <mergeCell ref="M13:O13"/>
    <mergeCell ref="B14:C14"/>
    <mergeCell ref="F14:H14"/>
    <mergeCell ref="J14:L14"/>
    <mergeCell ref="I20:K20"/>
    <mergeCell ref="E13:L13"/>
    <mergeCell ref="B16:C16"/>
    <mergeCell ref="F16:H16"/>
    <mergeCell ref="J16:L16"/>
    <mergeCell ref="E15:L15"/>
    <mergeCell ref="E17:L17"/>
    <mergeCell ref="F18:H18"/>
    <mergeCell ref="B20:C20"/>
    <mergeCell ref="B18:C18"/>
    <mergeCell ref="J18:L18"/>
    <mergeCell ref="B8:C8"/>
    <mergeCell ref="F8:H8"/>
    <mergeCell ref="J8:L8"/>
    <mergeCell ref="B12:C12"/>
    <mergeCell ref="F12:H12"/>
    <mergeCell ref="E11:L11"/>
    <mergeCell ref="J12:L12"/>
    <mergeCell ref="E9:L9"/>
    <mergeCell ref="B10:C10"/>
    <mergeCell ref="F10:H10"/>
    <mergeCell ref="J10:L10"/>
    <mergeCell ref="E25:H25"/>
    <mergeCell ref="B6:C6"/>
    <mergeCell ref="F6:H6"/>
    <mergeCell ref="J6:L6"/>
    <mergeCell ref="A1:P1"/>
    <mergeCell ref="B2:C2"/>
    <mergeCell ref="F2:H2"/>
    <mergeCell ref="J2:L2"/>
    <mergeCell ref="E3:L3"/>
    <mergeCell ref="M3:O3"/>
    <mergeCell ref="B4:C4"/>
    <mergeCell ref="F4:H4"/>
    <mergeCell ref="J4:L4"/>
    <mergeCell ref="E5:L5"/>
    <mergeCell ref="E7:L7"/>
    <mergeCell ref="I21:K21"/>
  </mergeCells>
  <hyperlinks>
    <hyperlink ref="B2" location="Invoer_Periode1_!A1" display="Invoer Periode1" xr:uid="{00000000-0004-0000-0000-000000000000}"/>
    <hyperlink ref="B4" location="Invoer_periode_2!A1" display="Invoer periode 2" xr:uid="{00000000-0004-0000-0000-000001000000}"/>
    <hyperlink ref="I20" location="Nog_te_spelen_ronde_1!A1" display="Ronde 1 nog spelen" xr:uid="{00000000-0004-0000-0000-000002000000}"/>
    <hyperlink ref="B6" location="Invoer_periode_3!A1" display="Invoer periode3" xr:uid="{00000000-0004-0000-0000-000003000000}"/>
    <hyperlink ref="I21" location="Nog_te_spelen_ronde_2!Afdrukbereik" display="Ronde 2 nog spelen" xr:uid="{00000000-0004-0000-0000-000004000000}"/>
    <hyperlink ref="B8" location="Invoer_per__4!A1" display="Invoer periode4" xr:uid="{00000000-0004-0000-0000-000005000000}"/>
    <hyperlink ref="I22" location="Nog_te_spelen_ronde_3!A1" display="Ronde 3 nog spelen" xr:uid="{00000000-0004-0000-0000-000006000000}"/>
    <hyperlink ref="B10" location="Einduitslag_per_1!A1" display="Einduitslag per.1" xr:uid="{00000000-0004-0000-0000-000007000000}"/>
    <hyperlink ref="I23" location="Nog_te_spelen_ronde_4!A1" display="Ronde 4 nog spelen" xr:uid="{00000000-0004-0000-0000-000008000000}"/>
    <hyperlink ref="B12" location="Einduitslag_per_2!A1" display="Einduitslag per.2" xr:uid="{00000000-0004-0000-0000-000009000000}"/>
    <hyperlink ref="B14" location="Einduitslag per!3.A1" display="Einduitslag per.3" xr:uid="{00000000-0004-0000-0000-00000B000000}"/>
    <hyperlink ref="J14" location="L v Schie!A1" display="v Schie Leo" xr:uid="{00000000-0004-0000-0000-00000C000000}"/>
    <hyperlink ref="B16" location="'Einduitslag_-periode_4'!A1" display="Einduitslag per4" xr:uid="{00000000-0004-0000-0000-00000D000000}"/>
    <hyperlink ref="J16" location="Woltering Harrie!A1" display="Woltering Harrie" xr:uid="{00000000-0004-0000-0000-00000E000000}"/>
    <hyperlink ref="B18" location="Tabellen!Afdrukbereik" display="Tabellen" xr:uid="{00000000-0004-0000-0000-00000F000000}"/>
    <hyperlink ref="B20" location="Leden!A1" display="Leden indeling" xr:uid="{00000000-0004-0000-0000-000010000000}"/>
    <hyperlink ref="E20" location="13 deelnemers!A1" display="Indeling ronde 13 deelnemers" xr:uid="{00000000-0004-0000-0000-000011000000}"/>
    <hyperlink ref="E21" location="Ronde_14_deelnemers!A1" display="Indeling ronde 14 deelnemers" xr:uid="{00000000-0004-0000-0000-000012000000}"/>
    <hyperlink ref="B22" location="Eindstanden_totaal!A1" display="Eindstand 2022 zomer" xr:uid="{00000000-0004-0000-0000-000013000000}"/>
    <hyperlink ref="E22" location="ronde_15_deelnemers!A1" display="Indeling ronde 15 deelnemers" xr:uid="{00000000-0004-0000-0000-000014000000}"/>
    <hyperlink ref="E23" location="Ronde_16_Deelnemers!A1" display="Indeling ronde 16 deelnemers" xr:uid="{00000000-0004-0000-0000-000015000000}"/>
    <hyperlink ref="B24" location="Deelnemers!A1" display="Deelnemers" xr:uid="{00000000-0004-0000-0000-000016000000}"/>
    <hyperlink ref="E24" location="Ronde_17_deelnemers!A1" display="Indeling ronde 17 deelnemers" xr:uid="{00000000-0004-0000-0000-000017000000}"/>
    <hyperlink ref="E25" location="Ronde 18 deelnemers!A1" display="Indeling ronde 18 deelnemers" xr:uid="{00000000-0004-0000-0000-000018000000}"/>
    <hyperlink ref="B14:C14" location="Einduitslag_per_3!A1" display="Einduitslag per.3" xr:uid="{CCFE5443-3984-44C8-B066-7856322E2ADC}"/>
    <hyperlink ref="F2:H2" location="'Guus Slot'!Excel_BuiltIn_Print_Area" display="'Guus Slot'!Excel_BuiltIn_Print_Area" xr:uid="{22E95A04-5617-415A-807F-13B88CDB2675}"/>
    <hyperlink ref="F4:H4" location="B_Beerten_Z!A1" display="B_Beerten_Z!A1" xr:uid="{7F458256-9BA0-40F9-8A9D-A1075F08BBBD}"/>
    <hyperlink ref="F6:H6" location="J_Cuppers!Afdrukbereik" display="J_Cuppers!Afdrukbereik" xr:uid="{B2ACC6ED-68FF-4D23-B9EA-D680EF46B905}"/>
    <hyperlink ref="F8:H8" location="'Bouwmeester Johan'!A1" display="'Bouwmeester Johan'!A1" xr:uid="{FADF8FA5-3C8E-4B11-9308-54C7DE3C938A}"/>
    <hyperlink ref="F10:H10" location="'Cattier Theo'!A1" display="'Cattier Theo'!A1" xr:uid="{097FE75B-701A-46BB-9043-E886ACB72915}"/>
    <hyperlink ref="F12:H12" location="Huinink!A1" display="Huinink!A1" xr:uid="{2A4C3B94-91F4-4B96-B0F0-662B8BABA233}"/>
    <hyperlink ref="F14:H14" location="'Koppele Theo'!Afdrukbereik" display="'Koppele Theo'!Afdrukbereik" xr:uid="{66C80C7C-6C58-4F72-ADD7-90DFD7DF57C9}"/>
    <hyperlink ref="F16:H16" location="Melgers_W!A1" display="Melgers_W!A1" xr:uid="{6025CF18-C8C9-4946-9378-3EFE319EFD95}"/>
    <hyperlink ref="J12:L12" location="Piepers!A1" display="Piepers!A1" xr:uid="{63790FBB-6A03-4C13-9C3F-22CCD1B811F1}"/>
    <hyperlink ref="J2:L2" location="Jos_Stortelder!Afdrukbereik" display="Jos_Stortelder!Afdrukbereik" xr:uid="{FAB5F2D1-F6F7-4075-A7DD-06713EB3D2B7}"/>
    <hyperlink ref="J4:L4" location="J_Rots!A1" display="J_Rots!A1" xr:uid="{5D7FFD1F-3848-4F75-BC77-BF048B518627}"/>
    <hyperlink ref="J6:L6" location="B_Rouwhorst!Afdrukbereik" display="B_Rouwhorst!Afdrukbereik" xr:uid="{6371E4A9-72FE-4719-9401-B9FD53BE88CF}"/>
    <hyperlink ref="J8:L8" location="'Wittenbernds Bennie'!A1" display="'Wittenbernds Bennie'!A1" xr:uid="{00B08791-2AE6-4D71-BB8A-E8A7D2A77036}"/>
    <hyperlink ref="J10:L10" location="L_Spieker!A1" display="L_Spieker!A1" xr:uid="{FF65A5ED-4D6A-4037-9F60-BAF6ADF9485B}"/>
    <hyperlink ref="J14:L14" location="L_v_Schie!A1" display="v Schie Leo" xr:uid="{1A0EC7E5-8D93-4DE5-B79D-6ECCA65C1C46}"/>
    <hyperlink ref="J16:L16" location="Woltering_Harrie!A1" display="Woltering Harrie" xr:uid="{D55F5BA0-6FBF-4C50-8A33-0EB57FC057DE}"/>
    <hyperlink ref="F18:H18" location="'Jack Vermue'!A1" display="'Jack Vermue'!A1" xr:uid="{2C77A09C-46E6-435B-9DD0-8CA77FFBED96}"/>
  </hyperlinks>
  <pageMargins left="0.75000000000000011" right="0.75000000000000011" top="1.6889763779527549" bottom="1.6889763779527549" header="1.2952755905511799" footer="1.2952755905511799"/>
  <pageSetup paperSize="9" fitToWidth="0" fitToHeight="0" pageOrder="overThenDown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6"/>
  <sheetViews>
    <sheetView topLeftCell="A49" workbookViewId="0">
      <selection activeCell="B76" sqref="B76:C76"/>
    </sheetView>
  </sheetViews>
  <sheetFormatPr defaultRowHeight="12.75" customHeight="1"/>
  <cols>
    <col min="1" max="1" width="5.7109375" style="13" customWidth="1"/>
    <col min="2" max="2" width="23.7109375" customWidth="1"/>
    <col min="3" max="3" width="12.42578125" customWidth="1"/>
    <col min="4" max="4" width="22.5703125" customWidth="1"/>
    <col min="5" max="5" width="12.85546875" customWidth="1"/>
    <col min="6" max="6" width="21.7109375" customWidth="1"/>
    <col min="7" max="7" width="12.42578125" customWidth="1"/>
    <col min="8" max="8" width="21.42578125" customWidth="1"/>
    <col min="9" max="9" width="11.42578125" customWidth="1"/>
    <col min="10" max="10" width="20.5703125" customWidth="1"/>
    <col min="11" max="11" width="14" customWidth="1"/>
    <col min="12" max="1023" width="11.5703125" customWidth="1"/>
    <col min="1024" max="1024" width="9.140625" customWidth="1"/>
  </cols>
  <sheetData>
    <row r="1" spans="1:11" ht="17.25" customHeight="1">
      <c r="A1" s="1233" t="s">
        <v>189</v>
      </c>
      <c r="B1" s="1233"/>
    </row>
    <row r="2" spans="1:11" ht="17.25" customHeight="1">
      <c r="B2" s="75" t="s">
        <v>76</v>
      </c>
    </row>
    <row r="3" spans="1:11" s="23" customFormat="1" ht="17.25" customHeight="1">
      <c r="A3" s="13">
        <v>1</v>
      </c>
      <c r="B3" s="207" t="str">
        <f>Leden!B4</f>
        <v>Slot Guus</v>
      </c>
      <c r="D3" s="204" t="str">
        <f>B4</f>
        <v>Bennie Beerten Z</v>
      </c>
      <c r="F3" s="205" t="str">
        <f>D4</f>
        <v>Cuppers Jan</v>
      </c>
      <c r="H3" s="206" t="str">
        <f>F4</f>
        <v>BouwmeesterJohan</v>
      </c>
      <c r="J3" s="207" t="str">
        <f>H4</f>
        <v>Cattier Theo</v>
      </c>
    </row>
    <row r="4" spans="1:11" ht="17.25" customHeight="1">
      <c r="A4" s="13">
        <v>2</v>
      </c>
      <c r="B4" s="28" t="str">
        <f>Leden!B5</f>
        <v>Bennie Beerten Z</v>
      </c>
      <c r="C4" s="18" t="str">
        <f>IF(Invoer_periode_2!E5,"gespeeld","open")</f>
        <v>open</v>
      </c>
      <c r="D4" s="27" t="str">
        <f>Invoer_periode_2!B26</f>
        <v>Cuppers Jan</v>
      </c>
      <c r="E4" s="18" t="str">
        <f>IF(Invoer_periode_2!E26,"gespeeld","open")</f>
        <v>open</v>
      </c>
      <c r="F4" s="28" t="str">
        <f>Invoer_periode_2!B47</f>
        <v>BouwmeesterJohan</v>
      </c>
      <c r="G4" s="18" t="str">
        <f>IF(Invoer_periode_2!E47,"gespeeld","open")</f>
        <v>open</v>
      </c>
      <c r="H4" s="182" t="str">
        <f>Invoer_periode_2!B68</f>
        <v>Cattier Theo</v>
      </c>
      <c r="I4" s="18" t="str">
        <f>IF(Invoer_periode_2!E68,"gespeeld","open")</f>
        <v>gespeeld</v>
      </c>
      <c r="J4" s="182" t="str">
        <f>Invoer_periode_2!B89</f>
        <v>Huinink Jan</v>
      </c>
      <c r="K4" s="18" t="str">
        <f>IF(Invoer_periode_2!E89,"gespeeld","open")</f>
        <v>gespeeld</v>
      </c>
    </row>
    <row r="5" spans="1:11" ht="17.25" customHeight="1">
      <c r="A5" s="13">
        <v>3</v>
      </c>
      <c r="B5" s="28" t="str">
        <f>Leden!B6</f>
        <v>Cuppers Jan</v>
      </c>
      <c r="C5" s="18" t="str">
        <f>IF(Invoer_periode_2!E6,"gespeeld","open")</f>
        <v>open</v>
      </c>
      <c r="D5" s="28" t="str">
        <f>Invoer_periode_2!B27</f>
        <v>BouwmeesterJohan</v>
      </c>
      <c r="E5" s="18" t="str">
        <f>IF(Invoer_periode_2!E27,"gespeeld","open")</f>
        <v>open</v>
      </c>
      <c r="F5" s="182" t="str">
        <f>Invoer_periode_2!B48</f>
        <v>Cattier Theo</v>
      </c>
      <c r="G5" s="18" t="str">
        <f>IF(Invoer_periode_2!E48,"gespeeld","open")</f>
        <v>open</v>
      </c>
      <c r="H5" s="182" t="str">
        <f>Invoer_periode_2!B69</f>
        <v>Huinink Jan</v>
      </c>
      <c r="I5" s="18" t="str">
        <f>IF(Invoer_periode_2!E69,"gespeeld","open")</f>
        <v>gespeeld</v>
      </c>
      <c r="J5" s="182" t="str">
        <f>Invoer_periode_2!B90</f>
        <v>Koppele Theo</v>
      </c>
      <c r="K5" s="18" t="str">
        <f>IF(Invoer_periode_2!E90,"gespeeld","open")</f>
        <v>gespeeld</v>
      </c>
    </row>
    <row r="6" spans="1:11" ht="17.25" customHeight="1">
      <c r="A6" s="13">
        <v>4</v>
      </c>
      <c r="B6" s="28" t="str">
        <f>Leden!B7</f>
        <v>BouwmeesterJohan</v>
      </c>
      <c r="C6" s="18" t="str">
        <f>IF(Invoer_periode_2!E7,"gespeeld","open")</f>
        <v>gespeeld</v>
      </c>
      <c r="D6" s="182" t="str">
        <f>Invoer_periode_2!B28</f>
        <v>Cattier Theo</v>
      </c>
      <c r="E6" s="18" t="str">
        <f>IF(Invoer_periode_2!E28,"gespeeld","open")</f>
        <v>open</v>
      </c>
      <c r="F6" s="182" t="str">
        <f>Invoer_periode_2!B49</f>
        <v>Huinink Jan</v>
      </c>
      <c r="G6" s="18" t="str">
        <f>IF(Invoer_periode_2!E49,"gespeeld","open")</f>
        <v>open</v>
      </c>
      <c r="H6" s="182" t="str">
        <f>Invoer_periode_2!B70</f>
        <v>Koppele Theo</v>
      </c>
      <c r="I6" s="18" t="str">
        <f>IF(Invoer_periode_2!E70,"gespeeld","open")</f>
        <v>gespeeld</v>
      </c>
      <c r="J6" s="182" t="str">
        <f>Invoer_periode_2!B91</f>
        <v>Melgers Willy</v>
      </c>
      <c r="K6" s="18" t="str">
        <f>IF(Invoer_periode_2!E91,"gespeeld","open")</f>
        <v>gespeeld</v>
      </c>
    </row>
    <row r="7" spans="1:11" ht="17.25" customHeight="1">
      <c r="A7" s="13">
        <v>5</v>
      </c>
      <c r="B7" s="28" t="str">
        <f>Leden!B8</f>
        <v>Cattier Theo</v>
      </c>
      <c r="C7" s="18" t="str">
        <f>IF(Invoer_periode_2!E8,"gespeeld","open")</f>
        <v>gespeeld</v>
      </c>
      <c r="D7" s="182" t="str">
        <f>Invoer_periode_2!B29</f>
        <v>Huinink Jan</v>
      </c>
      <c r="E7" s="18" t="str">
        <f>IF(Invoer_periode_2!E29,"gespeeld","open")</f>
        <v>open</v>
      </c>
      <c r="F7" s="182" t="str">
        <f>Invoer_periode_2!B50</f>
        <v>Koppele Theo</v>
      </c>
      <c r="G7" s="18" t="str">
        <f>IF(Invoer_periode_2!E50,"gespeeld","open")</f>
        <v>open</v>
      </c>
      <c r="H7" s="182" t="str">
        <f>Invoer_periode_2!B71</f>
        <v>Melgers Willy</v>
      </c>
      <c r="I7" s="18" t="str">
        <f>IF(Invoer_periode_2!E71,"gespeeld","open")</f>
        <v>gespeeld</v>
      </c>
      <c r="J7" s="182" t="str">
        <f>Invoer_periode_2!B92</f>
        <v>Piepers Arnold</v>
      </c>
      <c r="K7" s="18" t="str">
        <f>IF(Invoer_periode_2!E92,"gespeeld","open")</f>
        <v>gespeeld</v>
      </c>
    </row>
    <row r="8" spans="1:11" ht="17.25" customHeight="1">
      <c r="A8" s="13">
        <v>6</v>
      </c>
      <c r="B8" s="28" t="str">
        <f>Leden!B9</f>
        <v>Huinink Jan</v>
      </c>
      <c r="C8" s="18" t="str">
        <f>IF(Invoer_periode_2!E9,"gespeeld","open")</f>
        <v>gespeeld</v>
      </c>
      <c r="D8" s="182" t="str">
        <f>Invoer_periode_2!B30</f>
        <v>Koppele Theo</v>
      </c>
      <c r="E8" s="18" t="str">
        <f>IF(Invoer_periode_2!E30,"gespeeld","open")</f>
        <v>open</v>
      </c>
      <c r="F8" s="182" t="str">
        <f>Invoer_periode_2!B51</f>
        <v>Melgers Willy</v>
      </c>
      <c r="G8" s="18" t="str">
        <f>IF(Invoer_periode_2!E51,"gespeeld","open")</f>
        <v>open</v>
      </c>
      <c r="H8" s="182" t="str">
        <f>Invoer_periode_2!B72</f>
        <v>Piepers Arnold</v>
      </c>
      <c r="I8" s="18" t="str">
        <f>IF(Invoer_periode_2!E72,"gespeeld","open")</f>
        <v>gespeeld</v>
      </c>
      <c r="J8" s="182" t="str">
        <f>Invoer_periode_2!B93</f>
        <v>Jos Stortelder</v>
      </c>
      <c r="K8" s="18" t="str">
        <f>IF(Invoer_periode_2!E93,"gespeeld","open")</f>
        <v>gespeeld</v>
      </c>
    </row>
    <row r="9" spans="1:11" ht="17.25" customHeight="1">
      <c r="A9" s="13">
        <v>7</v>
      </c>
      <c r="B9" s="28" t="str">
        <f>Leden!B10</f>
        <v>Koppele Theo</v>
      </c>
      <c r="C9" s="18" t="str">
        <f>IF(Invoer_periode_2!E10,"gespeeld","open")</f>
        <v>gespeeld</v>
      </c>
      <c r="D9" s="182" t="str">
        <f>Invoer_periode_2!B31</f>
        <v>Melgers Willy</v>
      </c>
      <c r="E9" s="18" t="str">
        <f>IF(Invoer_periode_2!E31,"gespeeld","open")</f>
        <v>open</v>
      </c>
      <c r="F9" s="182" t="str">
        <f>Invoer_periode_2!B52</f>
        <v>Piepers Arnold</v>
      </c>
      <c r="G9" s="18" t="str">
        <f>IF(Invoer_periode_2!E52,"gespeeld","open")</f>
        <v>open</v>
      </c>
      <c r="H9" s="182" t="str">
        <f>Invoer_periode_2!B73</f>
        <v>Jos Stortelder</v>
      </c>
      <c r="I9" s="18" t="str">
        <f>IF(Invoer_periode_2!E73,"gespeeld","open")</f>
        <v>gespeeld</v>
      </c>
      <c r="J9" s="182" t="str">
        <f>Invoer_periode_2!B94</f>
        <v>Rots Jan</v>
      </c>
      <c r="K9" s="18" t="str">
        <f>IF(Invoer_periode_2!E94,"gespeeld","open")</f>
        <v>open</v>
      </c>
    </row>
    <row r="10" spans="1:11" ht="17.25" customHeight="1">
      <c r="A10" s="13">
        <v>8</v>
      </c>
      <c r="B10" s="28" t="str">
        <f>Leden!B11</f>
        <v>Melgers Willy</v>
      </c>
      <c r="C10" s="18" t="str">
        <f>IF(Invoer_periode_2!E11,"gespeeld","open")</f>
        <v>gespeeld</v>
      </c>
      <c r="D10" s="182" t="str">
        <f>Invoer_periode_2!B32</f>
        <v>Piepers Arnold</v>
      </c>
      <c r="E10" s="18" t="str">
        <f>IF(Invoer_periode_2!E32,"gespeeld","open")</f>
        <v>open</v>
      </c>
      <c r="F10" s="182" t="str">
        <f>Invoer_periode_2!B53</f>
        <v>Jos Stortelder</v>
      </c>
      <c r="G10" s="18" t="str">
        <f>IF(Invoer_periode_2!E53,"gespeeld","open")</f>
        <v>open</v>
      </c>
      <c r="H10" s="182" t="str">
        <f>Invoer_periode_2!B74</f>
        <v>Rots Jan</v>
      </c>
      <c r="I10" s="18" t="str">
        <f>IF(Invoer_periode_2!E74,"gespeeld","open")</f>
        <v>open</v>
      </c>
      <c r="J10" s="182" t="str">
        <f>Invoer_periode_2!B95</f>
        <v>Rouwhorst Bennie</v>
      </c>
      <c r="K10" s="18" t="str">
        <f>IF(Invoer_periode_2!E95,"gespeeld","open")</f>
        <v>gespeeld</v>
      </c>
    </row>
    <row r="11" spans="1:11" ht="17.25" customHeight="1">
      <c r="A11" s="13">
        <v>9</v>
      </c>
      <c r="B11" s="28" t="str">
        <f>Leden!B12</f>
        <v>Piepers Arnold</v>
      </c>
      <c r="C11" s="18" t="str">
        <f>IF(Invoer_periode_2!E12,"gespeeld","open")</f>
        <v>gespeeld</v>
      </c>
      <c r="D11" s="182" t="str">
        <f>Invoer_periode_2!B33</f>
        <v>Jos Stortelder</v>
      </c>
      <c r="E11" s="18" t="str">
        <f>IF(Invoer_periode_2!E33,"gespeeld","open")</f>
        <v>open</v>
      </c>
      <c r="F11" s="182" t="str">
        <f>Invoer_periode_2!B54</f>
        <v>Rots Jan</v>
      </c>
      <c r="G11" s="18" t="str">
        <f>IF(Invoer_periode_2!E54,"gespeeld","open")</f>
        <v>open</v>
      </c>
      <c r="H11" s="182" t="str">
        <f>Invoer_periode_2!B75</f>
        <v>Rouwhorst Bennie</v>
      </c>
      <c r="I11" s="18" t="str">
        <f>IF(Invoer_periode_2!E75,"gespeeld","open")</f>
        <v>gespeeld</v>
      </c>
      <c r="J11" s="182" t="str">
        <f>Invoer_periode_2!B96</f>
        <v>Wittenbernds B</v>
      </c>
      <c r="K11" s="18" t="str">
        <f>IF(Invoer_periode_2!E96,"gespeeld","open")</f>
        <v>gespeeld</v>
      </c>
    </row>
    <row r="12" spans="1:11" ht="17.25" customHeight="1">
      <c r="A12" s="13">
        <v>10</v>
      </c>
      <c r="B12" s="28" t="str">
        <f>Leden!B13</f>
        <v>Jos Stortelder</v>
      </c>
      <c r="C12" s="18" t="str">
        <f>IF(Invoer_periode_2!E13,"gespeeld","open")</f>
        <v>gespeeld</v>
      </c>
      <c r="D12" s="182" t="str">
        <f>Invoer_periode_2!B34</f>
        <v>Rots Jan</v>
      </c>
      <c r="E12" s="18" t="str">
        <f>IF(Invoer_periode_2!E34,"gespeeld","open")</f>
        <v>open</v>
      </c>
      <c r="F12" s="182" t="str">
        <f>Invoer_periode_2!B55</f>
        <v>Rouwhorst Bennie</v>
      </c>
      <c r="G12" s="18" t="str">
        <f>IF(Invoer_periode_2!E55,"gespeeld","open")</f>
        <v>open</v>
      </c>
      <c r="H12" s="182" t="str">
        <f>Invoer_periode_2!B76</f>
        <v>Wittenbernds B</v>
      </c>
      <c r="I12" s="18" t="str">
        <f>IF(Invoer_periode_2!E76,"gespeeld","open")</f>
        <v>gespeeld</v>
      </c>
      <c r="J12" s="182" t="str">
        <f>Invoer_periode_2!B97</f>
        <v>Spieker Leo</v>
      </c>
      <c r="K12" s="18" t="str">
        <f>IF(Invoer_periode_2!E97,"gespeeld","open")</f>
        <v>gespeeld</v>
      </c>
    </row>
    <row r="13" spans="1:11" ht="17.25" customHeight="1">
      <c r="A13" s="13">
        <v>11</v>
      </c>
      <c r="B13" s="28" t="str">
        <f>Leden!B14</f>
        <v>Rots Jan</v>
      </c>
      <c r="C13" s="18" t="str">
        <f>IF(Invoer_periode_2!E14,"gespeeld","open")</f>
        <v>open</v>
      </c>
      <c r="D13" s="182" t="str">
        <f>Invoer_periode_2!B35</f>
        <v>Rouwhorst Bennie</v>
      </c>
      <c r="E13" s="18" t="str">
        <f>IF(Invoer_periode_2!E35,"gespeeld","open")</f>
        <v>open</v>
      </c>
      <c r="F13" s="182" t="str">
        <f>Invoer_periode_2!B56</f>
        <v>Wittenbernds B</v>
      </c>
      <c r="G13" s="18" t="str">
        <f>IF(Invoer_periode_2!E56,"gespeeld","open")</f>
        <v>open</v>
      </c>
      <c r="H13" s="182" t="str">
        <f>Invoer_periode_2!B77</f>
        <v>Spieker Leo</v>
      </c>
      <c r="I13" s="18" t="str">
        <f>IF(Invoer_periode_2!E77,"gespeeld","open")</f>
        <v>gespeeld</v>
      </c>
      <c r="J13" s="182" t="str">
        <f>Invoer_periode_2!B98</f>
        <v>v.Schie Leo</v>
      </c>
      <c r="K13" s="18" t="str">
        <f>IF(Invoer_periode_2!E98,"gespeeld","open")</f>
        <v>gespeeld</v>
      </c>
    </row>
    <row r="14" spans="1:11" ht="17.25" customHeight="1">
      <c r="A14" s="13">
        <v>12</v>
      </c>
      <c r="B14" s="28" t="str">
        <f>Leden!B15</f>
        <v>Rouwhorst Bennie</v>
      </c>
      <c r="C14" s="18" t="str">
        <f>IF(Invoer_periode_2!E15,"gespeeld","open")</f>
        <v>gespeeld</v>
      </c>
      <c r="D14" s="182" t="str">
        <f>Invoer_periode_2!B36</f>
        <v>Wittenbernds B</v>
      </c>
      <c r="E14" s="18" t="str">
        <f>IF(Invoer_periode_2!E36,"gespeeld","open")</f>
        <v>open</v>
      </c>
      <c r="F14" s="182" t="str">
        <f>Invoer_periode_2!B57</f>
        <v>Spieker Leo</v>
      </c>
      <c r="G14" s="18" t="str">
        <f>IF(Invoer_periode_2!E57,"gespeeld","open")</f>
        <v>open</v>
      </c>
      <c r="H14" s="182" t="str">
        <f>Invoer_periode_2!B78</f>
        <v>v.Schie Leo</v>
      </c>
      <c r="I14" s="18" t="str">
        <f>IF(Invoer_periode_2!E78,"gespeeld","open")</f>
        <v>gespeeld</v>
      </c>
      <c r="J14" s="182" t="str">
        <f>Invoer_periode_2!B99</f>
        <v>Wolterink Harrie</v>
      </c>
      <c r="K14" s="18" t="str">
        <f>IF(Invoer_periode_2!E99,"gespeeld","open")</f>
        <v>gespeeld</v>
      </c>
    </row>
    <row r="15" spans="1:11" ht="17.25" customHeight="1">
      <c r="A15" s="13">
        <v>13</v>
      </c>
      <c r="B15" s="28" t="str">
        <f>Leden!B16</f>
        <v>Wittenbernds B</v>
      </c>
      <c r="C15" s="18" t="str">
        <f>IF(Invoer_periode_2!E16,"gespeeld","open")</f>
        <v>gespeeld</v>
      </c>
      <c r="D15" s="182" t="str">
        <f>Invoer_periode_2!B37</f>
        <v>Spieker Leo</v>
      </c>
      <c r="E15" s="18" t="str">
        <f>IF(Invoer_periode_2!E37,"gespeeld","open")</f>
        <v>open</v>
      </c>
      <c r="F15" s="182" t="str">
        <f>Invoer_periode_2!B58</f>
        <v>v.Schie Leo</v>
      </c>
      <c r="G15" s="18" t="str">
        <f>IF(Invoer_periode_2!E58,"gespeeld","open")</f>
        <v>open</v>
      </c>
      <c r="H15" s="182" t="str">
        <f>Invoer_periode_2!B79</f>
        <v>Wolterink Harrie</v>
      </c>
      <c r="I15" s="18" t="str">
        <f>IF(Invoer_periode_2!E79,"gespeeld","open")</f>
        <v>gespeeld</v>
      </c>
      <c r="J15" s="162" t="str">
        <f>Invoer_periode_2!B100</f>
        <v>Vermue Jack</v>
      </c>
      <c r="K15" s="18" t="str">
        <f>IF(Invoer_periode_2!E100,"gespeeld","open")</f>
        <v>gespeeld</v>
      </c>
    </row>
    <row r="16" spans="1:11" ht="17.25" customHeight="1">
      <c r="A16" s="13">
        <v>14</v>
      </c>
      <c r="B16" s="28" t="str">
        <f>Leden!B17</f>
        <v>Spieker Leo</v>
      </c>
      <c r="C16" s="18" t="str">
        <f>IF(Invoer_periode_2!E17,"gespeeld","open")</f>
        <v>gespeeld</v>
      </c>
      <c r="D16" s="182" t="str">
        <f>Invoer_periode_2!B38</f>
        <v>v.Schie Leo</v>
      </c>
      <c r="E16" s="18" t="str">
        <f>IF(Invoer_periode_2!E38,"gespeeld","open")</f>
        <v>open</v>
      </c>
      <c r="F16" s="182" t="str">
        <f>Invoer_periode_2!B59</f>
        <v>Wolterink Harrie</v>
      </c>
      <c r="G16" s="18" t="str">
        <f>IF(Invoer_periode_2!E59,"gespeeld","open")</f>
        <v>open</v>
      </c>
      <c r="H16" s="162" t="str">
        <f>Invoer_periode_2!B80</f>
        <v>Vermue Jack</v>
      </c>
      <c r="I16" s="18" t="str">
        <f>IF(Invoer_periode_2!E80,"gespeeld","open")</f>
        <v>gespeeld</v>
      </c>
      <c r="J16" s="162" t="str">
        <f>Invoer_periode_2!B101</f>
        <v>Slot Guus</v>
      </c>
      <c r="K16" s="18" t="str">
        <f>IF(Invoer_periode_2!E101,"gespeeld","open")</f>
        <v>gespeeld</v>
      </c>
    </row>
    <row r="17" spans="1:11" ht="17.25" customHeight="1">
      <c r="A17" s="13">
        <v>15</v>
      </c>
      <c r="B17" s="28" t="str">
        <f>Leden!B18</f>
        <v>v.Schie Leo</v>
      </c>
      <c r="C17" s="18" t="str">
        <f>IF(Invoer_periode_2!E18,"gespeeld","open")</f>
        <v>gespeeld</v>
      </c>
      <c r="D17" s="182" t="str">
        <f>Invoer_periode_2!B39</f>
        <v>Wolterink Harrie</v>
      </c>
      <c r="E17" s="18" t="str">
        <f>IF(Invoer_periode_2!E39,"gespeeld","open")</f>
        <v>open</v>
      </c>
      <c r="F17" s="182" t="str">
        <f>Invoer_periode_2!B60</f>
        <v>Vermue Jack</v>
      </c>
      <c r="G17" s="18" t="str">
        <f>IF(Invoer_periode_2!E60,"gespeeld","open")</f>
        <v>open</v>
      </c>
      <c r="H17" s="162" t="str">
        <f>Invoer_periode_2!B81</f>
        <v>Slot Guus</v>
      </c>
      <c r="I17" s="18" t="str">
        <f>IF(Invoer_periode_2!E81,"gespeeld","open")</f>
        <v>gespeeld</v>
      </c>
      <c r="J17" s="162" t="str">
        <f>Invoer_periode_2!B102</f>
        <v>Bennie Beerten Z</v>
      </c>
      <c r="K17" s="18" t="str">
        <f>IF(Invoer_periode_2!E102,"gespeeld","open")</f>
        <v>open</v>
      </c>
    </row>
    <row r="18" spans="1:11" ht="17.25" customHeight="1">
      <c r="A18" s="13">
        <v>16</v>
      </c>
      <c r="B18" s="28" t="str">
        <f>Leden!B19</f>
        <v>Wolterink Harrie</v>
      </c>
      <c r="C18" s="18" t="str">
        <f>IF(Invoer_periode_2!E19,"gespeeld","open")</f>
        <v>gespeeld</v>
      </c>
      <c r="D18" s="182" t="str">
        <f>Invoer_periode_2!B40</f>
        <v>Vermue Jack</v>
      </c>
      <c r="E18" s="18" t="str">
        <f>IF(Invoer_periode_2!E40,"gespeeld","open")</f>
        <v>open</v>
      </c>
      <c r="F18" s="182" t="str">
        <f>Invoer_periode_2!B61</f>
        <v>Slot Guus</v>
      </c>
      <c r="G18" s="18" t="str">
        <f>IF(Invoer_periode_2!E61,"gespeeld","open")</f>
        <v>open</v>
      </c>
      <c r="H18" s="162" t="str">
        <f>Invoer_periode_2!B82</f>
        <v>Bennie Beerten Z</v>
      </c>
      <c r="I18" s="18" t="str">
        <f>IF(Invoer_periode_2!E82,"gespeeld","open")</f>
        <v>open</v>
      </c>
      <c r="J18" s="162" t="str">
        <f>Invoer_periode_2!B103</f>
        <v>Cuppers Jan</v>
      </c>
      <c r="K18" s="18" t="str">
        <f>IF(Invoer_periode_2!E103,"gespeeld","open")</f>
        <v>open</v>
      </c>
    </row>
    <row r="19" spans="1:11" ht="17.25" customHeight="1">
      <c r="A19" s="13">
        <v>17</v>
      </c>
      <c r="B19" s="28" t="str">
        <f>Leden!B20</f>
        <v>Vermue Jack</v>
      </c>
      <c r="C19" s="18"/>
      <c r="D19" s="167" t="str">
        <f>Invoer_periode_2!B41</f>
        <v>Slot Guus</v>
      </c>
      <c r="E19" s="18" t="str">
        <f>IF(Invoer_periode_2!E41,"gespeeld","open")</f>
        <v>open</v>
      </c>
      <c r="F19" s="167" t="str">
        <f>Invoer_periode_2!B62</f>
        <v>Bennie Beerten Z</v>
      </c>
      <c r="G19" s="18" t="str">
        <f>IF(Invoer_periode_2!E62,"gespeeld","open")</f>
        <v>open</v>
      </c>
      <c r="H19" s="53" t="str">
        <f>Invoer_periode_2!B83</f>
        <v>Cuppers Jan</v>
      </c>
      <c r="I19" s="18" t="str">
        <f>IF(Invoer_periode_2!E83,"gespeeld","open")</f>
        <v>open</v>
      </c>
      <c r="J19" s="53" t="str">
        <f>Invoer_periode_2!B104</f>
        <v>BouwmeesterJohan</v>
      </c>
      <c r="K19" s="18" t="str">
        <f>IF(Invoer_periode_2!E104,"gespeeld","open")</f>
        <v>gespeeld</v>
      </c>
    </row>
    <row r="20" spans="1:11" ht="17.25" customHeight="1">
      <c r="B20" s="28"/>
      <c r="C20" s="75"/>
      <c r="D20" s="167"/>
      <c r="E20" s="75"/>
      <c r="F20" s="167"/>
      <c r="G20" s="75"/>
      <c r="H20" s="53"/>
      <c r="I20" s="75"/>
      <c r="J20" s="53"/>
      <c r="K20" s="75"/>
    </row>
    <row r="21" spans="1:11" s="23" customFormat="1" ht="17.25" customHeight="1">
      <c r="A21" s="13">
        <v>1</v>
      </c>
      <c r="B21" s="207" t="str">
        <f>J4</f>
        <v>Huinink Jan</v>
      </c>
      <c r="D21" s="207" t="str">
        <f>B22</f>
        <v>Koppele Theo</v>
      </c>
      <c r="F21" s="207" t="str">
        <f>D22</f>
        <v>Melgers Willy</v>
      </c>
      <c r="H21" s="207" t="str">
        <f>F22</f>
        <v>Piepers Arnold</v>
      </c>
      <c r="J21" s="207" t="str">
        <f>H22</f>
        <v>Jos Stortelder</v>
      </c>
    </row>
    <row r="22" spans="1:11" ht="17.25" customHeight="1">
      <c r="A22" s="13">
        <v>2</v>
      </c>
      <c r="B22" s="182" t="str">
        <f>Invoer_periode_2!B110</f>
        <v>Koppele Theo</v>
      </c>
      <c r="C22" s="18" t="str">
        <f>IF(Invoer_periode_2!E110,"gespeeld","open")</f>
        <v>gespeeld</v>
      </c>
      <c r="D22" s="182" t="str">
        <f>Invoer_periode_2!B131</f>
        <v>Melgers Willy</v>
      </c>
      <c r="E22" s="18" t="str">
        <f>IF(Invoer_periode_2!E131,"gespeeld","open")</f>
        <v>gespeeld</v>
      </c>
      <c r="F22" s="182" t="str">
        <f>Invoer_periode_2!B152</f>
        <v>Piepers Arnold</v>
      </c>
      <c r="G22" s="18" t="str">
        <f>IF(Invoer_periode_2!E152,"gespeeld","open")</f>
        <v>gespeeld</v>
      </c>
      <c r="H22" s="182" t="str">
        <f>Invoer_periode_2!B173</f>
        <v>Jos Stortelder</v>
      </c>
      <c r="I22" s="18" t="str">
        <f>IF(Invoer_periode_2!E173,"gespeeld","open")</f>
        <v>gespeeld</v>
      </c>
      <c r="J22" s="182" t="str">
        <f>Invoer_periode_2!B194</f>
        <v>Rots Jan</v>
      </c>
      <c r="K22" s="18" t="str">
        <f>IF(Invoer_periode_2!E194,"gespeeld","open")</f>
        <v>open</v>
      </c>
    </row>
    <row r="23" spans="1:11" ht="17.25" customHeight="1">
      <c r="A23" s="13">
        <v>3</v>
      </c>
      <c r="B23" s="182" t="str">
        <f>Invoer_periode_2!B111</f>
        <v>Melgers Willy</v>
      </c>
      <c r="C23" s="18" t="str">
        <f>IF(Invoer_periode_2!E111,"gespeeld","open")</f>
        <v>gespeeld</v>
      </c>
      <c r="D23" s="182" t="str">
        <f>Invoer_periode_2!B132</f>
        <v>Piepers Arnold</v>
      </c>
      <c r="E23" s="18" t="str">
        <f>IF(Invoer_periode_2!E132,"gespeeld","open")</f>
        <v>gespeeld</v>
      </c>
      <c r="F23" s="182" t="str">
        <f>Invoer_periode_2!B153</f>
        <v>Jos Stortelder</v>
      </c>
      <c r="G23" s="18" t="str">
        <f>IF(Invoer_periode_2!E153,"gespeeld","open")</f>
        <v>gespeeld</v>
      </c>
      <c r="H23" s="182" t="str">
        <f>Invoer_periode_2!B174</f>
        <v>Rots Jan</v>
      </c>
      <c r="I23" s="18" t="str">
        <f>IF(Invoer_periode_2!E174,"gespeeld","open")</f>
        <v>open</v>
      </c>
      <c r="J23" s="182" t="str">
        <f>Invoer_periode_2!B195</f>
        <v>Rouwhorst Bennie</v>
      </c>
      <c r="K23" s="18" t="str">
        <f>IF(Invoer_periode_2!E195,"gespeeld","open")</f>
        <v>gespeeld</v>
      </c>
    </row>
    <row r="24" spans="1:11" ht="17.25" customHeight="1">
      <c r="A24" s="13">
        <v>4</v>
      </c>
      <c r="B24" s="182" t="str">
        <f>Invoer_periode_2!B112</f>
        <v>Piepers Arnold</v>
      </c>
      <c r="C24" s="18" t="str">
        <f>IF(Invoer_periode_2!E112,"gespeeld","open")</f>
        <v>gespeeld</v>
      </c>
      <c r="D24" s="182" t="str">
        <f>Invoer_periode_2!B133</f>
        <v>Jos Stortelder</v>
      </c>
      <c r="E24" s="18" t="str">
        <f>IF(Invoer_periode_2!E133,"gespeeld","open")</f>
        <v>gespeeld</v>
      </c>
      <c r="F24" s="182" t="str">
        <f>Invoer_periode_2!B154</f>
        <v>Rots Jan</v>
      </c>
      <c r="G24" s="18" t="str">
        <f>IF(Invoer_periode_2!E154,"gespeeld","open")</f>
        <v>open</v>
      </c>
      <c r="H24" s="182" t="str">
        <f>Invoer_periode_2!B175</f>
        <v>Rouwhorst Bennie</v>
      </c>
      <c r="I24" s="18" t="str">
        <f>IF(Invoer_periode_2!E175,"gespeeld","open")</f>
        <v>gespeeld</v>
      </c>
      <c r="J24" s="182" t="str">
        <f>Invoer_periode_2!B196</f>
        <v>Wittenbernds B</v>
      </c>
      <c r="K24" s="18" t="str">
        <f>IF(Invoer_periode_2!E196,"gespeeld","open")</f>
        <v>gespeeld</v>
      </c>
    </row>
    <row r="25" spans="1:11" ht="17.25" customHeight="1">
      <c r="A25" s="13">
        <v>5</v>
      </c>
      <c r="B25" s="182" t="str">
        <f>Invoer_periode_2!B113</f>
        <v>Jos Stortelder</v>
      </c>
      <c r="C25" s="18" t="str">
        <f>IF(Invoer_periode_2!E113,"gespeeld","open")</f>
        <v>gespeeld</v>
      </c>
      <c r="D25" s="182" t="str">
        <f>Invoer_periode_2!B134</f>
        <v>Rots Jan</v>
      </c>
      <c r="E25" s="18" t="str">
        <f>IF(Invoer_periode_2!E134,"gespeeld","open")</f>
        <v>open</v>
      </c>
      <c r="F25" s="182" t="str">
        <f>Invoer_periode_2!B155</f>
        <v>Rouwhorst Bennie</v>
      </c>
      <c r="G25" s="18" t="str">
        <f>IF(Invoer_periode_2!E155,"gespeeld","open")</f>
        <v>gespeeld</v>
      </c>
      <c r="H25" s="182" t="str">
        <f>Invoer_periode_2!B176</f>
        <v>Wittenbernds B</v>
      </c>
      <c r="I25" s="18" t="str">
        <f>IF(Invoer_periode_2!E176,"gespeeld","open")</f>
        <v>gespeeld</v>
      </c>
      <c r="J25" s="182" t="str">
        <f>Invoer_periode_2!B197</f>
        <v>Spieker Leo</v>
      </c>
      <c r="K25" s="18" t="str">
        <f>IF(Invoer_periode_2!E197,"gespeeld","open")</f>
        <v>gespeeld</v>
      </c>
    </row>
    <row r="26" spans="1:11" ht="17.25" customHeight="1">
      <c r="A26" s="13">
        <v>6</v>
      </c>
      <c r="B26" s="182" t="str">
        <f>Invoer_periode_2!B114</f>
        <v>Rots Jan</v>
      </c>
      <c r="C26" s="18" t="str">
        <f>IF(Invoer_periode_2!E114,"gespeeld","open")</f>
        <v>open</v>
      </c>
      <c r="D26" s="182" t="str">
        <f>Invoer_periode_2!B135</f>
        <v>Rouwhorst Bennie</v>
      </c>
      <c r="E26" s="18" t="str">
        <f>IF(Invoer_periode_2!E135,"gespeeld","open")</f>
        <v>gespeeld</v>
      </c>
      <c r="F26" s="182" t="str">
        <f>Invoer_periode_2!B156</f>
        <v>Wittenbernds B</v>
      </c>
      <c r="G26" s="18" t="str">
        <f>IF(Invoer_periode_2!E156,"gespeeld","open")</f>
        <v>gespeeld</v>
      </c>
      <c r="H26" s="182" t="str">
        <f>Invoer_periode_2!B177</f>
        <v>Spieker Leo</v>
      </c>
      <c r="I26" s="18" t="str">
        <f>IF(Invoer_periode_2!E177,"gespeeld","open")</f>
        <v>gespeeld</v>
      </c>
      <c r="J26" s="182" t="str">
        <f>Invoer_periode_2!B198</f>
        <v>v.Schie Leo</v>
      </c>
      <c r="K26" s="18" t="str">
        <f>IF(Invoer_periode_2!E198,"gespeeld","open")</f>
        <v>gespeeld</v>
      </c>
    </row>
    <row r="27" spans="1:11" ht="17.25" customHeight="1">
      <c r="A27" s="13">
        <v>7</v>
      </c>
      <c r="B27" s="182" t="str">
        <f>Invoer_periode_2!B115</f>
        <v>Rouwhorst Bennie</v>
      </c>
      <c r="C27" s="18" t="str">
        <f>IF(Invoer_periode_2!E115,"gespeeld","open")</f>
        <v>gespeeld</v>
      </c>
      <c r="D27" s="182" t="str">
        <f>Invoer_periode_2!B136</f>
        <v>Wittenbernds B</v>
      </c>
      <c r="E27" s="18" t="str">
        <f>IF(Invoer_periode_2!E136,"gespeeld","open")</f>
        <v>gespeeld</v>
      </c>
      <c r="F27" s="182" t="str">
        <f>Invoer_periode_2!B157</f>
        <v>Spieker Leo</v>
      </c>
      <c r="G27" s="18" t="str">
        <f>IF(Invoer_periode_2!E157,"gespeeld","open")</f>
        <v>gespeeld</v>
      </c>
      <c r="H27" s="182" t="str">
        <f>Invoer_periode_2!B178</f>
        <v>v.Schie Leo</v>
      </c>
      <c r="I27" s="18" t="str">
        <f>IF(Invoer_periode_2!E178,"gespeeld","open")</f>
        <v>gespeeld</v>
      </c>
      <c r="J27" s="182" t="str">
        <f>Invoer_periode_2!B199</f>
        <v>Wolterink Harrie</v>
      </c>
      <c r="K27" s="18" t="str">
        <f>IF(Invoer_periode_2!E199,"gespeeld","open")</f>
        <v>gespeeld</v>
      </c>
    </row>
    <row r="28" spans="1:11" ht="17.25" customHeight="1">
      <c r="A28" s="13">
        <v>8</v>
      </c>
      <c r="B28" s="182" t="str">
        <f>Invoer_periode_2!B116</f>
        <v>Wittenbernds B</v>
      </c>
      <c r="C28" s="18" t="str">
        <f>IF(Invoer_periode_2!E116,"gespeeld","open")</f>
        <v>gespeeld</v>
      </c>
      <c r="D28" s="182" t="str">
        <f>Invoer_periode_2!B137</f>
        <v>Spieker Leo</v>
      </c>
      <c r="E28" s="18" t="str">
        <f>IF(Invoer_periode_2!E137,"gespeeld","open")</f>
        <v>gespeeld</v>
      </c>
      <c r="F28" s="182" t="str">
        <f>Invoer_periode_2!B158</f>
        <v>v.Schie Leo</v>
      </c>
      <c r="G28" s="18" t="str">
        <f>IF(Invoer_periode_2!E158,"gespeeld","open")</f>
        <v>gespeeld</v>
      </c>
      <c r="H28" s="182" t="str">
        <f>Invoer_periode_2!B179</f>
        <v>Wolterink Harrie</v>
      </c>
      <c r="I28" s="18" t="str">
        <f>IF(Invoer_periode_2!E179,"gespeeld","open")</f>
        <v>gespeeld</v>
      </c>
      <c r="J28" s="162" t="str">
        <f>Invoer_periode_2!B200</f>
        <v>Vermue Jack</v>
      </c>
      <c r="K28" s="18" t="str">
        <f>IF(Invoer_periode_2!E200,"gespeeld","open")</f>
        <v>gespeeld</v>
      </c>
    </row>
    <row r="29" spans="1:11" ht="17.25" customHeight="1">
      <c r="A29" s="13">
        <v>9</v>
      </c>
      <c r="B29" s="182" t="str">
        <f>Invoer_periode_2!B117</f>
        <v>Spieker Leo</v>
      </c>
      <c r="C29" s="18" t="str">
        <f>IF(Invoer_periode_2!E117,"gespeeld","open")</f>
        <v>gespeeld</v>
      </c>
      <c r="D29" s="182" t="str">
        <f>Invoer_periode_2!B138</f>
        <v>v.Schie Leo</v>
      </c>
      <c r="E29" s="18" t="str">
        <f>IF(Invoer_periode_2!E138,"gespeeld","open")</f>
        <v>gespeeld</v>
      </c>
      <c r="F29" s="182" t="str">
        <f>Invoer_periode_2!B159</f>
        <v>Wolterink Harrie</v>
      </c>
      <c r="G29" s="18" t="str">
        <f>IF(Invoer_periode_2!E159,"gespeeld","open")</f>
        <v>gespeeld</v>
      </c>
      <c r="H29" s="162" t="str">
        <f>Invoer_periode_2!B180</f>
        <v>Vermue Jack</v>
      </c>
      <c r="I29" s="18" t="str">
        <f>IF(Invoer_periode_2!E180,"gespeeld","open")</f>
        <v>gespeeld</v>
      </c>
      <c r="J29" s="162" t="str">
        <f>Invoer_periode_2!B201</f>
        <v>Slot Guus</v>
      </c>
      <c r="K29" s="18" t="str">
        <f>IF(Invoer_periode_2!E201,"gespeeld","open")</f>
        <v>gespeeld</v>
      </c>
    </row>
    <row r="30" spans="1:11" ht="17.25" customHeight="1">
      <c r="A30" s="13">
        <v>10</v>
      </c>
      <c r="B30" s="182" t="str">
        <f>Invoer_periode_2!B118</f>
        <v>v.Schie Leo</v>
      </c>
      <c r="C30" s="18" t="str">
        <f>IF(Invoer_periode_2!E118,"gespeeld","open")</f>
        <v>gespeeld</v>
      </c>
      <c r="D30" s="182" t="str">
        <f>Invoer_periode_2!B139</f>
        <v>Wolterink Harrie</v>
      </c>
      <c r="E30" s="18" t="str">
        <f>IF(Invoer_periode_2!E139,"gespeeld","open")</f>
        <v>gespeeld</v>
      </c>
      <c r="F30" s="162" t="str">
        <f>Invoer_periode_2!B160</f>
        <v>Vermue Jack</v>
      </c>
      <c r="G30" s="18" t="str">
        <f>IF(Invoer_periode_2!E160,"gespeeld","open")</f>
        <v>gespeeld</v>
      </c>
      <c r="H30" s="162" t="str">
        <f>Invoer_periode_2!B181</f>
        <v>Slot Guus</v>
      </c>
      <c r="I30" s="18" t="str">
        <f>IF(Invoer_periode_2!E181,"gespeeld","open")</f>
        <v>gespeeld</v>
      </c>
      <c r="J30" s="162" t="str">
        <f>Invoer_periode_2!B202</f>
        <v>Bennie Beerten Z</v>
      </c>
      <c r="K30" s="18" t="str">
        <f>IF(Invoer_periode_2!E202,"gespeeld","open")</f>
        <v>open</v>
      </c>
    </row>
    <row r="31" spans="1:11" ht="17.25" customHeight="1">
      <c r="A31" s="13">
        <v>11</v>
      </c>
      <c r="B31" s="182" t="str">
        <f>Invoer_periode_2!B119</f>
        <v>Wolterink Harrie</v>
      </c>
      <c r="C31" s="18" t="str">
        <f>IF(Invoer_periode_2!E119,"gespeeld","open")</f>
        <v>gespeeld</v>
      </c>
      <c r="D31" s="162" t="str">
        <f>Invoer_periode_2!B140</f>
        <v>Vermue Jack</v>
      </c>
      <c r="E31" s="18" t="str">
        <f>IF(Invoer_periode_2!E140,"gespeeld","open")</f>
        <v>gespeeld</v>
      </c>
      <c r="F31" s="162" t="str">
        <f>Invoer_periode_2!B161</f>
        <v>Slot Guus</v>
      </c>
      <c r="G31" s="18" t="str">
        <f>IF(Invoer_periode_2!E161,"gespeeld","open")</f>
        <v>gespeeld</v>
      </c>
      <c r="H31" s="162" t="str">
        <f>Invoer_periode_2!B182</f>
        <v>Bennie Beerten Z</v>
      </c>
      <c r="I31" s="18" t="str">
        <f>IF(Invoer_periode_2!E182,"gespeeld","open")</f>
        <v>open</v>
      </c>
      <c r="J31" s="162" t="str">
        <f>Invoer_periode_2!B203</f>
        <v>Cuppers Jan</v>
      </c>
      <c r="K31" s="18" t="str">
        <f>IF(Invoer_periode_2!E203,"gespeeld","open")</f>
        <v>open</v>
      </c>
    </row>
    <row r="32" spans="1:11" ht="17.25" customHeight="1">
      <c r="A32" s="13">
        <v>12</v>
      </c>
      <c r="B32" s="162" t="str">
        <f>Invoer_periode_2!B120</f>
        <v>Vermue Jack</v>
      </c>
      <c r="C32" s="18" t="str">
        <f>IF(Invoer_periode_2!E120,"gespeeld","open")</f>
        <v>gespeeld</v>
      </c>
      <c r="D32" s="162" t="str">
        <f>Invoer_periode_2!B141</f>
        <v>Slot Guus</v>
      </c>
      <c r="E32" s="18" t="str">
        <f>IF(Invoer_periode_2!E141,"gespeeld","open")</f>
        <v>gespeeld</v>
      </c>
      <c r="F32" s="162" t="str">
        <f>Invoer_periode_2!B162</f>
        <v>Bennie Beerten Z</v>
      </c>
      <c r="G32" s="18" t="str">
        <f>IF(Invoer_periode_2!E162,"gespeeld","open")</f>
        <v>open</v>
      </c>
      <c r="H32" s="162" t="str">
        <f>Invoer_periode_2!B183</f>
        <v>Cuppers Jan</v>
      </c>
      <c r="I32" s="18" t="str">
        <f>IF(Invoer_periode_2!E183,"gespeeld","open")</f>
        <v>open</v>
      </c>
      <c r="J32" s="162" t="str">
        <f>Invoer_periode_2!B204</f>
        <v>BouwmeesterJohan</v>
      </c>
      <c r="K32" s="18" t="str">
        <f>IF(Invoer_periode_2!E204,"gespeeld","open")</f>
        <v>gespeeld</v>
      </c>
    </row>
    <row r="33" spans="1:11" ht="17.25" customHeight="1">
      <c r="A33" s="13">
        <v>13</v>
      </c>
      <c r="B33" s="162" t="str">
        <f>Invoer_periode_2!B121</f>
        <v>Slot Guus</v>
      </c>
      <c r="C33" s="18" t="str">
        <f>IF(Invoer_periode_2!E121,"gespeeld","open")</f>
        <v>gespeeld</v>
      </c>
      <c r="D33" s="162" t="str">
        <f>Invoer_periode_2!B142</f>
        <v>Bennie Beerten Z</v>
      </c>
      <c r="E33" s="18" t="str">
        <f>IF(Invoer_periode_2!E142,"gespeeld","open")</f>
        <v>open</v>
      </c>
      <c r="F33" s="162" t="str">
        <f>Invoer_periode_2!B163</f>
        <v>Cuppers Jan</v>
      </c>
      <c r="G33" s="18" t="str">
        <f>IF(Invoer_periode_2!E163,"gespeeld","open")</f>
        <v>open</v>
      </c>
      <c r="H33" s="162" t="str">
        <f>Invoer_periode_2!B184</f>
        <v>BouwmeesterJohan</v>
      </c>
      <c r="I33" s="18" t="str">
        <f>IF(Invoer_periode_2!E184,"gespeeld","open")</f>
        <v>gespeeld</v>
      </c>
      <c r="J33" s="162" t="str">
        <f>Invoer_periode_2!B205</f>
        <v>Cattier Theo</v>
      </c>
      <c r="K33" s="18" t="str">
        <f>IF(Invoer_periode_2!E205,"gespeeld","open")</f>
        <v>gespeeld</v>
      </c>
    </row>
    <row r="34" spans="1:11" ht="17.25" customHeight="1">
      <c r="A34" s="13">
        <v>14</v>
      </c>
      <c r="B34" s="162" t="str">
        <f>Invoer_periode_2!B122</f>
        <v>Bennie Beerten Z</v>
      </c>
      <c r="C34" s="18" t="str">
        <f>IF(Invoer_periode_2!E122,"gespeeld","open")</f>
        <v>open</v>
      </c>
      <c r="D34" s="162" t="str">
        <f>Invoer_periode_2!B143</f>
        <v>Cuppers Jan</v>
      </c>
      <c r="E34" s="18" t="str">
        <f>IF(Invoer_periode_2!E143,"gespeeld","open")</f>
        <v>open</v>
      </c>
      <c r="F34" s="162" t="str">
        <f>Invoer_periode_2!B164</f>
        <v>BouwmeesterJohan</v>
      </c>
      <c r="G34" s="18" t="str">
        <f>IF(Invoer_periode_2!E164,"gespeeld","open")</f>
        <v>gespeeld</v>
      </c>
      <c r="H34" s="162" t="str">
        <f>Invoer_periode_2!B185</f>
        <v>Cattier Theo</v>
      </c>
      <c r="I34" s="18" t="str">
        <f>IF(Invoer_periode_2!E185,"gespeeld","open")</f>
        <v>gespeeld</v>
      </c>
      <c r="J34" s="162" t="str">
        <f>Invoer_periode_2!B206</f>
        <v>Huinink Jan</v>
      </c>
      <c r="K34" s="18" t="str">
        <f>IF(Invoer_periode_2!E206,"gespeeld","open")</f>
        <v>gespeeld</v>
      </c>
    </row>
    <row r="35" spans="1:11" ht="17.25" customHeight="1">
      <c r="A35" s="13">
        <v>15</v>
      </c>
      <c r="B35" s="162" t="str">
        <f>Invoer_periode_2!B123</f>
        <v>Cuppers Jan</v>
      </c>
      <c r="C35" s="18" t="str">
        <f>IF(Invoer_periode_2!E123,"gespeeld","open")</f>
        <v>open</v>
      </c>
      <c r="D35" s="162" t="str">
        <f>Invoer_periode_2!B144</f>
        <v>BouwmeesterJohan</v>
      </c>
      <c r="E35" s="18" t="str">
        <f>IF(Invoer_periode_2!E144,"gespeeld","open")</f>
        <v>gespeeld</v>
      </c>
      <c r="F35" s="162" t="str">
        <f>Invoer_periode_2!B165</f>
        <v>Cattier Theo</v>
      </c>
      <c r="G35" s="18" t="str">
        <f>IF(Invoer_periode_2!E165,"gespeeld","open")</f>
        <v>gespeeld</v>
      </c>
      <c r="H35" s="162" t="str">
        <f>Invoer_periode_2!B186</f>
        <v>Huinink Jan</v>
      </c>
      <c r="I35" s="18" t="str">
        <f>IF(Invoer_periode_2!E186,"gespeeld","open")</f>
        <v>gespeeld</v>
      </c>
      <c r="J35" s="162" t="str">
        <f>Invoer_periode_2!B207</f>
        <v>Koppele Theo</v>
      </c>
      <c r="K35" s="18" t="str">
        <f>IF(Invoer_periode_2!E207,"gespeeld","open")</f>
        <v>gespeeld</v>
      </c>
    </row>
    <row r="36" spans="1:11" ht="17.25" customHeight="1">
      <c r="A36" s="13">
        <v>16</v>
      </c>
      <c r="B36" s="162" t="str">
        <f>Invoer_periode_2!B124</f>
        <v>BouwmeesterJohan</v>
      </c>
      <c r="C36" s="18" t="str">
        <f>IF(Invoer_periode_2!E124,"gespeeld","open")</f>
        <v>gespeeld</v>
      </c>
      <c r="D36" s="162" t="str">
        <f>Invoer_periode_2!B145</f>
        <v>Cattier Theo</v>
      </c>
      <c r="E36" s="18" t="str">
        <f>IF(Invoer_periode_2!E145,"gespeeld","open")</f>
        <v>gespeeld</v>
      </c>
      <c r="F36" s="162" t="str">
        <f>Invoer_periode_2!B166</f>
        <v>Huinink Jan</v>
      </c>
      <c r="G36" s="18" t="str">
        <f>IF(Invoer_periode_2!E166,"gespeeld","open")</f>
        <v>gespeeld</v>
      </c>
      <c r="H36" s="162" t="str">
        <f>Invoer_periode_2!B187</f>
        <v>Koppele Theo</v>
      </c>
      <c r="I36" s="18" t="str">
        <f>IF(Invoer_periode_2!E187,"gespeeld","open")</f>
        <v>gespeeld</v>
      </c>
      <c r="J36" s="162" t="str">
        <f>Invoer_periode_2!B208</f>
        <v>Melgers Willy</v>
      </c>
      <c r="K36" s="18" t="str">
        <f>IF(Invoer_periode_2!E208,"gespeeld","open")</f>
        <v>gespeeld</v>
      </c>
    </row>
    <row r="37" spans="1:11" ht="17.25" customHeight="1">
      <c r="A37" s="13">
        <v>17</v>
      </c>
      <c r="B37" s="162" t="str">
        <f>Invoer_periode_2!B125</f>
        <v>Cattier Theo</v>
      </c>
      <c r="C37" s="18" t="str">
        <f>IF(Invoer_periode_2!E125,"gespeeld","open")</f>
        <v>gespeeld</v>
      </c>
      <c r="D37" s="162" t="str">
        <f>Invoer_periode_2!B146</f>
        <v>Huinink Jan</v>
      </c>
      <c r="E37" s="18" t="str">
        <f>IF(Invoer_periode_2!E146,"gespeeld","open")</f>
        <v>gespeeld</v>
      </c>
      <c r="F37" s="162" t="str">
        <f>Invoer_periode_2!B167</f>
        <v>Koppele Theo</v>
      </c>
      <c r="G37" s="18" t="str">
        <f>IF(Invoer_periode_2!E167,"gespeeld","open")</f>
        <v>gespeeld</v>
      </c>
      <c r="H37" s="162" t="str">
        <f>Invoer_periode_2!B188</f>
        <v>Melgers Willy</v>
      </c>
      <c r="I37" s="18" t="str">
        <f>IF(Invoer_periode_2!E188,"gespeeld","open")</f>
        <v>gespeeld</v>
      </c>
      <c r="J37" s="162" t="str">
        <f>Invoer_periode_2!B209</f>
        <v>Piepers Arnold</v>
      </c>
      <c r="K37" s="18" t="str">
        <f>IF(Invoer_periode_2!E209,"gespeeld","open")</f>
        <v>gespeeld</v>
      </c>
    </row>
    <row r="38" spans="1:11" ht="33" customHeight="1">
      <c r="B38" t="str">
        <f>Invoer_periode_2!B125</f>
        <v>Cattier Theo</v>
      </c>
      <c r="D38" t="str">
        <f>Invoer_periode_2!B146</f>
        <v>Huinink Jan</v>
      </c>
      <c r="F38" t="str">
        <f>Invoer_periode_2!B167</f>
        <v>Koppele Theo</v>
      </c>
      <c r="H38" t="str">
        <f>Invoer_periode_2!B188</f>
        <v>Melgers Willy</v>
      </c>
      <c r="J38" t="str">
        <f>Invoer_periode_2!B209</f>
        <v>Piepers Arnold</v>
      </c>
    </row>
    <row r="39" spans="1:11" s="23" customFormat="1" ht="17.25" customHeight="1">
      <c r="A39" s="13">
        <v>1</v>
      </c>
      <c r="B39" s="207" t="str">
        <f>J22</f>
        <v>Rots Jan</v>
      </c>
      <c r="D39" s="207" t="str">
        <f>B40</f>
        <v>Rouwhorst Bennie</v>
      </c>
      <c r="E39" s="27"/>
      <c r="F39" s="207" t="str">
        <f>D40</f>
        <v>Wittenbernds B</v>
      </c>
      <c r="H39" s="207" t="str">
        <f>F40</f>
        <v>Spieker Leo</v>
      </c>
      <c r="J39" s="207" t="str">
        <f>H40</f>
        <v>v.Schie Leo</v>
      </c>
    </row>
    <row r="40" spans="1:11" ht="17.25" customHeight="1">
      <c r="A40" s="13">
        <v>2</v>
      </c>
      <c r="B40" s="182" t="str">
        <f>Invoer_periode_2!B215</f>
        <v>Rouwhorst Bennie</v>
      </c>
      <c r="C40" s="18" t="str">
        <f>IF(Invoer_periode_2!E215,"gespeeld","open")</f>
        <v>open</v>
      </c>
      <c r="D40" s="182" t="str">
        <f>Invoer_periode_2!B236</f>
        <v>Wittenbernds B</v>
      </c>
      <c r="E40" s="18" t="str">
        <f>IF(Invoer_periode_2!E236,"gespeeld","open")</f>
        <v>gespeeld</v>
      </c>
      <c r="F40" s="182" t="str">
        <f>Invoer_periode_2!B257</f>
        <v>Spieker Leo</v>
      </c>
      <c r="G40" s="18" t="str">
        <f>IF(Invoer_periode_2!E257,"gespeeld","open")</f>
        <v>gespeeld</v>
      </c>
      <c r="H40" s="182" t="str">
        <f>Invoer_periode_2!B278</f>
        <v>v.Schie Leo</v>
      </c>
      <c r="I40" s="18" t="str">
        <f>IF(Invoer_periode_2!E278,"gespeeld","open")</f>
        <v>gespeeld</v>
      </c>
      <c r="J40" s="182" t="str">
        <f>Invoer_periode_2!B299</f>
        <v>Wolterink Harrie</v>
      </c>
      <c r="K40" s="18" t="str">
        <f>IF(Invoer_periode_2!E299,"gespeeld","open")</f>
        <v>gespeeld</v>
      </c>
    </row>
    <row r="41" spans="1:11" ht="17.25" customHeight="1">
      <c r="A41" s="13">
        <v>3</v>
      </c>
      <c r="B41" s="182" t="str">
        <f>Invoer_periode_2!B216</f>
        <v>Wittenbernds B</v>
      </c>
      <c r="C41" s="18" t="str">
        <f>IF(Invoer_periode_2!E216,"gespeeld","open")</f>
        <v>open</v>
      </c>
      <c r="D41" s="182" t="str">
        <f>Invoer_periode_2!B237</f>
        <v>Spieker Leo</v>
      </c>
      <c r="E41" s="18" t="str">
        <f>IF(Invoer_periode_2!E237,"gespeeld","open")</f>
        <v>gespeeld</v>
      </c>
      <c r="F41" s="182" t="str">
        <f>Invoer_periode_2!B258</f>
        <v>v.Schie Leo</v>
      </c>
      <c r="G41" s="18" t="str">
        <f>IF(Invoer_periode_2!E258,"gespeeld","open")</f>
        <v>gespeeld</v>
      </c>
      <c r="H41" s="182" t="str">
        <f>Invoer_periode_2!B279</f>
        <v>Wolterink Harrie</v>
      </c>
      <c r="I41" s="18" t="str">
        <f>IF(Invoer_periode_2!E279,"gespeeld","open")</f>
        <v>gespeeld</v>
      </c>
      <c r="J41" s="182" t="str">
        <f>Invoer_periode_2!B300</f>
        <v>Vermue Jack</v>
      </c>
      <c r="K41" s="18" t="str">
        <f>IF(Invoer_periode_2!E300,"gespeeld","open")</f>
        <v>gespeeld</v>
      </c>
    </row>
    <row r="42" spans="1:11" ht="17.25" customHeight="1">
      <c r="A42" s="13">
        <v>4</v>
      </c>
      <c r="B42" s="182" t="str">
        <f>Invoer_periode_2!B217</f>
        <v>Spieker Leo</v>
      </c>
      <c r="C42" s="18" t="str">
        <f>IF(Invoer_periode_2!E217,"gespeeld","open")</f>
        <v>open</v>
      </c>
      <c r="D42" s="182" t="str">
        <f>Invoer_periode_2!B238</f>
        <v>v.Schie Leo</v>
      </c>
      <c r="E42" s="18" t="str">
        <f>IF(Invoer_periode_2!E238,"gespeeld","open")</f>
        <v>gespeeld</v>
      </c>
      <c r="F42" s="182" t="str">
        <f>Invoer_periode_2!B259</f>
        <v>Wolterink Harrie</v>
      </c>
      <c r="G42" s="18" t="str">
        <f>IF(Invoer_periode_2!E259,"gespeeld","open")</f>
        <v>gespeeld</v>
      </c>
      <c r="H42" s="162" t="str">
        <f>Invoer_periode_2!B280</f>
        <v>Vermue Jack</v>
      </c>
      <c r="I42" s="18" t="str">
        <f>IF(Invoer_periode_2!E280,"gespeeld","open")</f>
        <v>gespeeld</v>
      </c>
      <c r="J42" s="182" t="str">
        <f>Invoer_periode_2!B301</f>
        <v>Slot Guus</v>
      </c>
      <c r="K42" s="18" t="str">
        <f>IF(Invoer_periode_2!E301,"gespeeld","open")</f>
        <v>gespeeld</v>
      </c>
    </row>
    <row r="43" spans="1:11" ht="17.25" customHeight="1">
      <c r="A43" s="13">
        <v>5</v>
      </c>
      <c r="B43" s="182" t="str">
        <f>Invoer_periode_2!B218</f>
        <v>v.Schie Leo</v>
      </c>
      <c r="C43" s="18" t="str">
        <f>IF(Invoer_periode_2!E218,"gespeeld","open")</f>
        <v>open</v>
      </c>
      <c r="D43" s="182" t="str">
        <f>Invoer_periode_2!B239</f>
        <v>Wolterink Harrie</v>
      </c>
      <c r="E43" s="18" t="str">
        <f>IF(Invoer_periode_2!E239,"gespeeld","open")</f>
        <v>gespeeld</v>
      </c>
      <c r="F43" s="162" t="str">
        <f>Invoer_periode_2!B260</f>
        <v>Vermue Jack</v>
      </c>
      <c r="G43" s="18" t="str">
        <f>IF(Invoer_periode_2!E260,"gespeeld","open")</f>
        <v>gespeeld</v>
      </c>
      <c r="H43" s="162" t="str">
        <f>Invoer_periode_2!B281</f>
        <v>Slot Guus</v>
      </c>
      <c r="I43" s="18" t="str">
        <f>IF(Invoer_periode_2!E281,"gespeeld","open")</f>
        <v>gespeeld</v>
      </c>
      <c r="J43" s="182" t="str">
        <f>Invoer_periode_2!B302</f>
        <v>Bennie Beerten Z</v>
      </c>
      <c r="K43" s="18" t="str">
        <f>IF(Invoer_periode_2!E302,"gespeeld","open")</f>
        <v>open</v>
      </c>
    </row>
    <row r="44" spans="1:11" ht="17.25" customHeight="1">
      <c r="A44" s="13">
        <v>6</v>
      </c>
      <c r="B44" s="182" t="str">
        <f>Invoer_periode_2!B219</f>
        <v>Wolterink Harrie</v>
      </c>
      <c r="C44" s="18" t="str">
        <f>IF(Invoer_periode_2!E219,"gespeeld","open")</f>
        <v>open</v>
      </c>
      <c r="D44" s="162" t="str">
        <f>Invoer_periode_2!B240</f>
        <v>Vermue Jack</v>
      </c>
      <c r="E44" s="18" t="str">
        <f>IF(Invoer_periode_2!E240,"gespeeld","open")</f>
        <v>gespeeld</v>
      </c>
      <c r="F44" s="162" t="str">
        <f>Invoer_periode_2!B261</f>
        <v>Slot Guus</v>
      </c>
      <c r="G44" s="18" t="str">
        <f>IF(Invoer_periode_2!E261,"gespeeld","open")</f>
        <v>gespeeld</v>
      </c>
      <c r="H44" s="162" t="str">
        <f>Invoer_periode_2!B282</f>
        <v>Bennie Beerten Z</v>
      </c>
      <c r="I44" s="18" t="str">
        <f>IF(Invoer_periode_2!E282,"gespeeld","open")</f>
        <v>open</v>
      </c>
      <c r="J44" s="182" t="str">
        <f>Invoer_periode_2!B303</f>
        <v>Cuppers Jan</v>
      </c>
      <c r="K44" s="18" t="str">
        <f>IF(Invoer_periode_2!E303,"gespeeld","open")</f>
        <v>open</v>
      </c>
    </row>
    <row r="45" spans="1:11" ht="17.25" customHeight="1">
      <c r="A45" s="13">
        <v>7</v>
      </c>
      <c r="B45" s="162" t="str">
        <f>Invoer_periode_2!B220</f>
        <v>Vermue Jack</v>
      </c>
      <c r="C45" s="18" t="str">
        <f>IF(Invoer_periode_2!E220,"gespeeld","open")</f>
        <v>open</v>
      </c>
      <c r="D45" s="162" t="str">
        <f>Invoer_periode_2!B241</f>
        <v>Slot Guus</v>
      </c>
      <c r="E45" s="18" t="str">
        <f>IF(Invoer_periode_2!E241,"gespeeld","open")</f>
        <v>gespeeld</v>
      </c>
      <c r="F45" s="162" t="str">
        <f>Invoer_periode_2!B262</f>
        <v>Bennie Beerten Z</v>
      </c>
      <c r="G45" s="18" t="str">
        <f>IF(Invoer_periode_2!E262,"gespeeld","open")</f>
        <v>open</v>
      </c>
      <c r="H45" s="162" t="str">
        <f>Invoer_periode_2!B283</f>
        <v>Cuppers Jan</v>
      </c>
      <c r="I45" s="18" t="str">
        <f>IF(Invoer_periode_2!E283,"gespeeld","open")</f>
        <v>open</v>
      </c>
      <c r="J45" s="182" t="str">
        <f>Invoer_periode_2!B304</f>
        <v>BouwmeesterJohan</v>
      </c>
      <c r="K45" s="18" t="str">
        <f>IF(Invoer_periode_2!E304,"gespeeld","open")</f>
        <v>gespeeld</v>
      </c>
    </row>
    <row r="46" spans="1:11" ht="17.25" customHeight="1">
      <c r="A46" s="13">
        <v>8</v>
      </c>
      <c r="B46" s="162" t="str">
        <f>Invoer_periode_2!B221</f>
        <v>Slot Guus</v>
      </c>
      <c r="C46" s="18" t="str">
        <f>IF(Invoer_periode_2!E221,"gespeeld","open")</f>
        <v>open</v>
      </c>
      <c r="D46" s="162" t="str">
        <f>Invoer_periode_2!B242</f>
        <v>Bennie Beerten Z</v>
      </c>
      <c r="E46" s="18" t="str">
        <f>IF(Invoer_periode_2!E242,"gespeeld","open")</f>
        <v>open</v>
      </c>
      <c r="F46" s="162" t="str">
        <f>Invoer_periode_2!B263</f>
        <v>Cuppers Jan</v>
      </c>
      <c r="G46" s="18" t="str">
        <f>IF(Invoer_periode_2!E263,"gespeeld","open")</f>
        <v>open</v>
      </c>
      <c r="H46" s="162" t="str">
        <f>Invoer_periode_2!B284</f>
        <v>BouwmeesterJohan</v>
      </c>
      <c r="I46" s="18" t="str">
        <f>IF(Invoer_periode_2!E284,"gespeeld","open")</f>
        <v>gespeeld</v>
      </c>
      <c r="J46" s="182" t="str">
        <f>Invoer_periode_2!B305</f>
        <v>Cattier Theo</v>
      </c>
      <c r="K46" s="18" t="str">
        <f>IF(Invoer_periode_2!E305,"gespeeld","open")</f>
        <v>gespeeld</v>
      </c>
    </row>
    <row r="47" spans="1:11" ht="17.25" customHeight="1">
      <c r="A47" s="13">
        <v>9</v>
      </c>
      <c r="B47" s="162" t="str">
        <f>Invoer_periode_2!B222</f>
        <v>Bennie Beerten Z</v>
      </c>
      <c r="C47" s="18" t="str">
        <f>IF(Invoer_periode_2!E222,"gespeeld","open")</f>
        <v>open</v>
      </c>
      <c r="D47" s="162" t="str">
        <f>Invoer_periode_2!B243</f>
        <v>Cuppers Jan</v>
      </c>
      <c r="E47" s="18" t="str">
        <f>IF(Invoer_periode_2!E243,"gespeeld","open")</f>
        <v>open</v>
      </c>
      <c r="F47" s="162" t="str">
        <f>Invoer_periode_2!B264</f>
        <v>BouwmeesterJohan</v>
      </c>
      <c r="G47" s="18" t="str">
        <f>IF(Invoer_periode_2!E264,"gespeeld","open")</f>
        <v>gespeeld</v>
      </c>
      <c r="H47" s="162" t="str">
        <f>Invoer_periode_2!B285</f>
        <v>Cattier Theo</v>
      </c>
      <c r="I47" s="18" t="str">
        <f>IF(Invoer_periode_2!E285,"gespeeld","open")</f>
        <v>gespeeld</v>
      </c>
      <c r="J47" s="182" t="str">
        <f>Invoer_periode_2!B306</f>
        <v>Huinink Jan</v>
      </c>
      <c r="K47" s="18" t="str">
        <f>IF(Invoer_periode_2!E306,"gespeeld","open")</f>
        <v>gespeeld</v>
      </c>
    </row>
    <row r="48" spans="1:11" ht="17.25" customHeight="1">
      <c r="A48" s="13">
        <v>10</v>
      </c>
      <c r="B48" s="162" t="str">
        <f>Invoer_periode_2!B223</f>
        <v>Cuppers Jan</v>
      </c>
      <c r="C48" s="18" t="str">
        <f>IF(Invoer_periode_2!E223,"gespeeld","open")</f>
        <v>open</v>
      </c>
      <c r="D48" s="162" t="str">
        <f>Invoer_periode_2!B244</f>
        <v>BouwmeesterJohan</v>
      </c>
      <c r="E48" s="18" t="str">
        <f>IF(Invoer_periode_2!E244,"gespeeld","open")</f>
        <v>gespeeld</v>
      </c>
      <c r="F48" s="162" t="str">
        <f>Invoer_periode_2!B265</f>
        <v>Cattier Theo</v>
      </c>
      <c r="G48" s="18" t="str">
        <f>IF(Invoer_periode_2!E265,"gespeeld","open")</f>
        <v>gespeeld</v>
      </c>
      <c r="H48" s="162" t="str">
        <f>Invoer_periode_2!B286</f>
        <v>Huinink Jan</v>
      </c>
      <c r="I48" s="18" t="str">
        <f>IF(Invoer_periode_2!E286,"gespeeld","open")</f>
        <v>gespeeld</v>
      </c>
      <c r="J48" s="182" t="str">
        <f>Invoer_periode_2!B307</f>
        <v>Koppele Theo</v>
      </c>
      <c r="K48" s="18" t="str">
        <f>IF(Invoer_periode_2!E307,"gespeeld","open")</f>
        <v>gespeeld</v>
      </c>
    </row>
    <row r="49" spans="1:11" ht="17.25" customHeight="1">
      <c r="A49" s="13">
        <v>11</v>
      </c>
      <c r="B49" s="162" t="str">
        <f>Invoer_periode_2!B224</f>
        <v>BouwmeesterJohan</v>
      </c>
      <c r="C49" s="18" t="str">
        <f>IF(Invoer_periode_2!E224,"gespeeld","open")</f>
        <v>open</v>
      </c>
      <c r="D49" s="162" t="str">
        <f>Invoer_periode_2!B245</f>
        <v>Cattier Theo</v>
      </c>
      <c r="E49" s="18" t="str">
        <f>IF(Invoer_periode_2!E245,"gespeeld","open")</f>
        <v>gespeeld</v>
      </c>
      <c r="F49" s="162" t="str">
        <f>Invoer_periode_2!B266</f>
        <v>Huinink Jan</v>
      </c>
      <c r="G49" s="18" t="str">
        <f>IF(Invoer_periode_2!E266,"gespeeld","open")</f>
        <v>gespeeld</v>
      </c>
      <c r="H49" s="162" t="str">
        <f>Invoer_periode_2!B287</f>
        <v>Koppele Theo</v>
      </c>
      <c r="I49" s="18" t="str">
        <f>IF(Invoer_periode_2!E287,"gespeeld","open")</f>
        <v>gespeeld</v>
      </c>
      <c r="J49" s="182" t="str">
        <f>Invoer_periode_2!B308</f>
        <v>Melgers Willy</v>
      </c>
      <c r="K49" s="18" t="str">
        <f>IF(Invoer_periode_2!E308,"gespeeld","open")</f>
        <v>gespeeld</v>
      </c>
    </row>
    <row r="50" spans="1:11" ht="17.25" customHeight="1">
      <c r="A50" s="13">
        <v>12</v>
      </c>
      <c r="B50" s="162" t="str">
        <f>Invoer_periode_2!B225</f>
        <v>Cattier Theo</v>
      </c>
      <c r="C50" s="18" t="str">
        <f>IF(Invoer_periode_2!E225,"gespeeld","open")</f>
        <v>open</v>
      </c>
      <c r="D50" s="162" t="str">
        <f>Invoer_periode_2!B246</f>
        <v>Huinink Jan</v>
      </c>
      <c r="E50" s="18" t="str">
        <f>IF(Invoer_periode_2!E246,"gespeeld","open")</f>
        <v>gespeeld</v>
      </c>
      <c r="F50" s="162" t="str">
        <f>Invoer_periode_2!B267</f>
        <v>Koppele Theo</v>
      </c>
      <c r="G50" s="18" t="str">
        <f>IF(Invoer_periode_2!E267,"gespeeld","open")</f>
        <v>gespeeld</v>
      </c>
      <c r="H50" s="162" t="str">
        <f>Invoer_periode_2!B288</f>
        <v>Melgers Willy</v>
      </c>
      <c r="I50" s="18" t="str">
        <f>IF(Invoer_periode_2!E288,"gespeeld","open")</f>
        <v>gespeeld</v>
      </c>
      <c r="J50" s="182" t="str">
        <f>Invoer_periode_2!B309</f>
        <v>Piepers Arnold</v>
      </c>
      <c r="K50" s="18" t="str">
        <f>IF(Invoer_periode_2!E309,"gespeeld","open")</f>
        <v>gespeeld</v>
      </c>
    </row>
    <row r="51" spans="1:11" ht="17.25" customHeight="1">
      <c r="A51" s="13">
        <v>13</v>
      </c>
      <c r="B51" s="162" t="str">
        <f>Invoer_periode_2!B226</f>
        <v>Huinink Jan</v>
      </c>
      <c r="C51" s="18" t="str">
        <f>IF(Invoer_periode_2!E226,"gespeeld","open")</f>
        <v>open</v>
      </c>
      <c r="D51" s="162" t="str">
        <f>Invoer_periode_2!B247</f>
        <v>Koppele Theo</v>
      </c>
      <c r="E51" s="18" t="str">
        <f>IF(Invoer_periode_2!E247,"gespeeld","open")</f>
        <v>gespeeld</v>
      </c>
      <c r="F51" s="162" t="str">
        <f>Invoer_periode_2!B268</f>
        <v>Melgers Willy</v>
      </c>
      <c r="G51" s="18" t="str">
        <f>IF(Invoer_periode_2!E268,"gespeeld","open")</f>
        <v>gespeeld</v>
      </c>
      <c r="H51" s="162" t="str">
        <f>Invoer_periode_2!B289</f>
        <v>Piepers Arnold</v>
      </c>
      <c r="I51" s="18" t="str">
        <f>IF(Invoer_periode_2!E289,"gespeeld","open")</f>
        <v>gespeeld</v>
      </c>
      <c r="J51" s="182" t="str">
        <f>Invoer_periode_2!B310</f>
        <v>Jos Stortelder</v>
      </c>
      <c r="K51" s="18" t="str">
        <f>IF(Invoer_periode_2!E310,"gespeeld","open")</f>
        <v>gespeeld</v>
      </c>
    </row>
    <row r="52" spans="1:11" ht="17.25" customHeight="1">
      <c r="A52" s="13">
        <v>14</v>
      </c>
      <c r="B52" s="162" t="str">
        <f>Invoer_periode_2!B227</f>
        <v>Koppele Theo</v>
      </c>
      <c r="C52" s="18" t="str">
        <f>IF(Invoer_periode_2!E227,"gespeeld","open")</f>
        <v>open</v>
      </c>
      <c r="D52" s="162" t="str">
        <f>Invoer_periode_2!B248</f>
        <v>Melgers Willy</v>
      </c>
      <c r="E52" s="18" t="str">
        <f>IF(Invoer_periode_2!E248,"gespeeld","open")</f>
        <v>gespeeld</v>
      </c>
      <c r="F52" s="162" t="str">
        <f>Invoer_periode_2!B269</f>
        <v>Piepers Arnold</v>
      </c>
      <c r="G52" s="18" t="str">
        <f>IF(Invoer_periode_2!E269,"gespeeld","open")</f>
        <v>gespeeld</v>
      </c>
      <c r="H52" s="162" t="str">
        <f>Invoer_periode_2!B290</f>
        <v>Jos Stortelder</v>
      </c>
      <c r="I52" s="18" t="str">
        <f>IF(Invoer_periode_2!E290,"gespeeld","open")</f>
        <v>gespeeld</v>
      </c>
      <c r="J52" s="182" t="str">
        <f>Invoer_periode_2!B311</f>
        <v>Rots Jan</v>
      </c>
      <c r="K52" s="18" t="str">
        <f>IF(Invoer_periode_2!E311,"gespeeld","open")</f>
        <v>open</v>
      </c>
    </row>
    <row r="53" spans="1:11" ht="17.25" customHeight="1">
      <c r="A53" s="13">
        <v>15</v>
      </c>
      <c r="B53" s="162" t="str">
        <f>Invoer_periode_2!B228</f>
        <v>Melgers Willy</v>
      </c>
      <c r="C53" s="18" t="str">
        <f>IF(Invoer_periode_2!E228,"gespeeld","open")</f>
        <v>open</v>
      </c>
      <c r="D53" s="162" t="str">
        <f>Invoer_periode_2!B249</f>
        <v>Piepers Arnold</v>
      </c>
      <c r="E53" s="18" t="str">
        <f>IF(Invoer_periode_2!E249,"gespeeld","open")</f>
        <v>gespeeld</v>
      </c>
      <c r="F53" s="162" t="str">
        <f>Invoer_periode_2!B270</f>
        <v>Jos Stortelder</v>
      </c>
      <c r="G53" s="18" t="str">
        <f>IF(Invoer_periode_2!E270,"gespeeld","open")</f>
        <v>gespeeld</v>
      </c>
      <c r="H53" s="162" t="str">
        <f>Invoer_periode_2!B291</f>
        <v>Rots Jan</v>
      </c>
      <c r="I53" s="18" t="str">
        <f>IF(Invoer_periode_2!E291,"gespeeld","open")</f>
        <v>open</v>
      </c>
      <c r="J53" s="182" t="str">
        <f>Invoer_periode_2!B312</f>
        <v>Rouwhorst Bennie</v>
      </c>
      <c r="K53" s="18" t="str">
        <f>IF(Invoer_periode_2!E312,"gespeeld","open")</f>
        <v>gespeeld</v>
      </c>
    </row>
    <row r="54" spans="1:11" ht="17.25" customHeight="1">
      <c r="A54" s="13">
        <v>16</v>
      </c>
      <c r="B54" s="162" t="str">
        <f>Invoer_periode_2!B229</f>
        <v>Piepers Arnold</v>
      </c>
      <c r="C54" s="18" t="str">
        <f>IF(Invoer_periode_2!E229,"gespeeld","open")</f>
        <v>open</v>
      </c>
      <c r="D54" s="162" t="str">
        <f>Invoer_periode_2!B250</f>
        <v>Jos Stortelder</v>
      </c>
      <c r="E54" s="18" t="str">
        <f>IF(Invoer_periode_2!E250,"gespeeld","open")</f>
        <v>gespeeld</v>
      </c>
      <c r="F54" s="162" t="str">
        <f>Invoer_periode_2!B271</f>
        <v>Rots Jan</v>
      </c>
      <c r="G54" s="18" t="str">
        <f>IF(Invoer_periode_2!E271,"gespeeld","open")</f>
        <v>open</v>
      </c>
      <c r="H54" s="162" t="str">
        <f>Invoer_periode_2!B292</f>
        <v>Rouwhorst Bennie</v>
      </c>
      <c r="I54" s="18" t="str">
        <f>IF(Invoer_periode_2!E292,"gespeeld","open")</f>
        <v>gespeeld</v>
      </c>
      <c r="J54" s="182" t="str">
        <f>Invoer_periode_2!B313</f>
        <v>Wittenbernds B</v>
      </c>
      <c r="K54" s="18" t="str">
        <f>IF(Invoer_periode_2!E313,"gespeeld","open")</f>
        <v>gespeeld</v>
      </c>
    </row>
    <row r="55" spans="1:11" ht="17.25" customHeight="1">
      <c r="A55" s="13">
        <v>17</v>
      </c>
      <c r="B55" t="str">
        <f>Invoer_periode_2!B230</f>
        <v>Jos Stortelder</v>
      </c>
      <c r="C55" s="18" t="str">
        <f>IF(Invoer_periode_2!E230,"gespeeld","open")</f>
        <v>open</v>
      </c>
      <c r="D55" s="162" t="str">
        <f>Invoer_periode_2!B251</f>
        <v>Rots Jan</v>
      </c>
      <c r="E55" s="18" t="str">
        <f>IF(Invoer_periode_2!E251,"gespeeld","open")</f>
        <v>open</v>
      </c>
      <c r="F55" t="str">
        <f>Invoer_periode_2!B272</f>
        <v>Rouwhorst Bennie</v>
      </c>
      <c r="G55" s="18" t="str">
        <f>IF(Invoer_periode_2!E272,"gespeeld","open")</f>
        <v>gespeeld</v>
      </c>
      <c r="H55" t="str">
        <f>Invoer_periode_2!B293</f>
        <v>Wittenbernds B</v>
      </c>
      <c r="I55" s="18" t="str">
        <f>IF(Invoer_periode_2!E293,"gespeeld","open")</f>
        <v>gespeeld</v>
      </c>
      <c r="J55" s="182" t="str">
        <f>Invoer_periode_2!B314</f>
        <v>Spieker Leo</v>
      </c>
      <c r="K55" s="18" t="str">
        <f>IF(Invoer_periode_2!E314,"gespeeld","open")</f>
        <v>gespeeld</v>
      </c>
    </row>
    <row r="56" spans="1:11" ht="17.25" customHeight="1">
      <c r="B56" s="53"/>
      <c r="C56" s="53"/>
      <c r="D56" s="53"/>
      <c r="E56" s="53"/>
    </row>
    <row r="57" spans="1:11" ht="17.25" customHeight="1">
      <c r="A57" s="13">
        <v>1</v>
      </c>
      <c r="B57" s="207" t="str">
        <f>$J$40</f>
        <v>Wolterink Harrie</v>
      </c>
      <c r="C57" s="162"/>
      <c r="D57" s="207" t="str">
        <f>Leden!B20</f>
        <v>Vermue Jack</v>
      </c>
      <c r="E57" s="25"/>
      <c r="F57" s="25"/>
      <c r="G57" s="25"/>
      <c r="H57" s="25"/>
      <c r="I57" s="25"/>
      <c r="J57" s="25"/>
      <c r="K57" s="25"/>
    </row>
    <row r="58" spans="1:11" ht="17.25" customHeight="1">
      <c r="A58" s="13">
        <v>2</v>
      </c>
      <c r="B58" s="25">
        <f>Invoer_periode_2!B320</f>
        <v>45115</v>
      </c>
      <c r="C58" s="18" t="str">
        <f>IF(Invoer_periode_2!E320,"gespeeld","open")</f>
        <v>gespeeld</v>
      </c>
      <c r="D58" s="162" t="str">
        <f>Invoer_periode_2!B340</f>
        <v>Slot Guus</v>
      </c>
      <c r="E58" s="18" t="str">
        <f>IF(Invoer_periode_2!E340,"gespeeld","open")</f>
        <v>gespeeld</v>
      </c>
      <c r="F58" s="25"/>
      <c r="G58" s="25"/>
      <c r="H58" s="25"/>
      <c r="I58" s="25"/>
      <c r="J58" s="25"/>
      <c r="K58" s="25"/>
    </row>
    <row r="59" spans="1:11" ht="17.25" customHeight="1">
      <c r="A59" s="13">
        <v>3</v>
      </c>
      <c r="B59" s="25" t="str">
        <f>Invoer_periode_2!B321</f>
        <v>Slot Guus</v>
      </c>
      <c r="C59" s="18" t="str">
        <f>IF(Invoer_periode_2!E321,"gespeeld","open")</f>
        <v>gespeeld</v>
      </c>
      <c r="D59" s="162" t="str">
        <f>Invoer_periode_2!B341</f>
        <v>Bennie Beerten Z</v>
      </c>
      <c r="E59" s="18" t="str">
        <f>IF(Invoer_periode_2!E341,"gespeeld","open")</f>
        <v>open</v>
      </c>
      <c r="F59" s="25"/>
      <c r="G59" s="25"/>
      <c r="H59" s="25"/>
      <c r="I59" s="25"/>
      <c r="J59" s="25"/>
      <c r="K59" s="25"/>
    </row>
    <row r="60" spans="1:11" ht="17.25" customHeight="1">
      <c r="A60" s="13">
        <v>4</v>
      </c>
      <c r="B60" s="25" t="str">
        <f>Invoer_periode_2!B322</f>
        <v>Bennie Beerten Z</v>
      </c>
      <c r="C60" s="18" t="str">
        <f>IF(Invoer_periode_2!E322,"gespeeld","open")</f>
        <v>open</v>
      </c>
      <c r="D60" s="162" t="str">
        <f>Invoer_periode_2!B342</f>
        <v>Cuppers Jan</v>
      </c>
      <c r="E60" s="18" t="str">
        <f>IF(Invoer_periode_2!E342,"gespeeld","open")</f>
        <v>open</v>
      </c>
      <c r="F60" s="25"/>
      <c r="G60" s="25"/>
      <c r="H60" s="25"/>
      <c r="I60" s="25"/>
      <c r="J60" s="25"/>
      <c r="K60" s="25"/>
    </row>
    <row r="61" spans="1:11" ht="17.25" customHeight="1">
      <c r="A61" s="13">
        <v>5</v>
      </c>
      <c r="B61" s="25" t="str">
        <f>Invoer_periode_2!B323</f>
        <v>Cuppers Jan</v>
      </c>
      <c r="C61" s="18" t="str">
        <f>IF(Invoer_periode_2!E323,"gespeeld","open")</f>
        <v>open</v>
      </c>
      <c r="D61" s="162" t="str">
        <f>Invoer_periode_2!B343</f>
        <v>BouwmeesterJohan</v>
      </c>
      <c r="E61" s="18" t="str">
        <f>IF(Invoer_periode_2!E343,"gespeeld","open")</f>
        <v>gespeeld</v>
      </c>
      <c r="F61" s="25"/>
      <c r="G61" s="25"/>
      <c r="H61" s="25"/>
      <c r="I61" s="25"/>
      <c r="J61" s="25"/>
      <c r="K61" s="25"/>
    </row>
    <row r="62" spans="1:11" ht="17.25" customHeight="1">
      <c r="A62" s="13">
        <v>6</v>
      </c>
      <c r="B62" s="25" t="str">
        <f>Invoer_periode_2!B324</f>
        <v>BouwmeesterJohan</v>
      </c>
      <c r="C62" s="18" t="str">
        <f>IF(Invoer_periode_2!E324,"gespeeld","open")</f>
        <v>gespeeld</v>
      </c>
      <c r="D62" s="162" t="str">
        <f>Invoer_periode_2!B344</f>
        <v>Cattier Theo</v>
      </c>
      <c r="E62" s="18" t="str">
        <f>IF(Invoer_periode_2!E344,"gespeeld","open")</f>
        <v>gespeeld</v>
      </c>
      <c r="F62" s="25"/>
      <c r="G62" s="25"/>
      <c r="H62" s="25"/>
      <c r="I62" s="25"/>
      <c r="J62" s="25"/>
      <c r="K62" s="25"/>
    </row>
    <row r="63" spans="1:11" ht="17.25" customHeight="1">
      <c r="A63" s="13">
        <v>7</v>
      </c>
      <c r="B63" s="25" t="str">
        <f>Invoer_periode_2!B325</f>
        <v>Cattier Theo</v>
      </c>
      <c r="C63" s="18" t="str">
        <f>IF(Invoer_periode_2!E325,"gespeeld","open")</f>
        <v>gespeeld</v>
      </c>
      <c r="D63" s="162" t="str">
        <f>Invoer_periode_2!B345</f>
        <v>Huinink Jan</v>
      </c>
      <c r="E63" s="18" t="str">
        <f>IF(Invoer_periode_2!E345,"gespeeld","open")</f>
        <v>gespeeld</v>
      </c>
      <c r="F63" s="25"/>
      <c r="G63" s="25"/>
      <c r="H63" s="25"/>
      <c r="I63" s="25"/>
      <c r="J63" s="25"/>
      <c r="K63" s="25"/>
    </row>
    <row r="64" spans="1:11" ht="17.25" customHeight="1">
      <c r="A64" s="13">
        <v>8</v>
      </c>
      <c r="B64" s="25" t="str">
        <f>Invoer_periode_2!B326</f>
        <v>Huinink Jan</v>
      </c>
      <c r="C64" s="18" t="str">
        <f>IF(Invoer_periode_2!E326,"gespeeld","open")</f>
        <v>gespeeld</v>
      </c>
      <c r="D64" s="162" t="str">
        <f>Invoer_periode_2!B346</f>
        <v>Koppele Theo</v>
      </c>
      <c r="E64" s="18" t="str">
        <f>IF(Invoer_periode_2!E346,"gespeeld","open")</f>
        <v>gespeeld</v>
      </c>
      <c r="F64" s="25"/>
      <c r="G64" s="25"/>
      <c r="H64" s="25"/>
      <c r="I64" s="25"/>
      <c r="J64" s="25"/>
      <c r="K64" s="25"/>
    </row>
    <row r="65" spans="1:11" ht="17.25" customHeight="1">
      <c r="A65" s="13">
        <v>9</v>
      </c>
      <c r="B65" s="25" t="str">
        <f>Invoer_periode_2!B327</f>
        <v>Koppele Theo</v>
      </c>
      <c r="C65" s="18" t="str">
        <f>IF(Invoer_periode_2!E327,"gespeeld","open")</f>
        <v>gespeeld</v>
      </c>
      <c r="D65" s="162" t="str">
        <f>Invoer_periode_2!B347</f>
        <v>Melgers Willy</v>
      </c>
      <c r="E65" s="18" t="str">
        <f>IF(Invoer_periode_2!E347,"gespeeld","open")</f>
        <v>gespeeld</v>
      </c>
      <c r="F65" s="25"/>
      <c r="G65" s="25"/>
      <c r="H65" s="25"/>
      <c r="I65" s="25"/>
      <c r="J65" s="25"/>
      <c r="K65" s="25"/>
    </row>
    <row r="66" spans="1:11" ht="17.25" customHeight="1">
      <c r="A66" s="13">
        <v>10</v>
      </c>
      <c r="B66" s="25" t="str">
        <f>Invoer_periode_2!B328</f>
        <v>Melgers Willy</v>
      </c>
      <c r="C66" s="18" t="str">
        <f>IF(Invoer_periode_2!E328,"gespeeld","open")</f>
        <v>gespeeld</v>
      </c>
      <c r="D66" s="162" t="str">
        <f>Invoer_periode_2!B348</f>
        <v>Piepers Arnold</v>
      </c>
      <c r="E66" s="18" t="str">
        <f>IF(Invoer_periode_2!E348,"gespeeld","open")</f>
        <v>gespeeld</v>
      </c>
      <c r="F66" s="25"/>
      <c r="G66" s="25"/>
      <c r="H66" s="25"/>
      <c r="I66" s="25"/>
      <c r="J66" s="25"/>
      <c r="K66" s="25"/>
    </row>
    <row r="67" spans="1:11" ht="17.25" customHeight="1">
      <c r="A67" s="13">
        <v>11</v>
      </c>
      <c r="B67" s="25" t="str">
        <f>Invoer_periode_2!B329</f>
        <v>Piepers Arnold</v>
      </c>
      <c r="C67" s="18" t="str">
        <f>IF(Invoer_periode_2!E329,"gespeeld","open")</f>
        <v>gespeeld</v>
      </c>
      <c r="D67" s="162" t="str">
        <f>Invoer_periode_2!B349</f>
        <v>Jos Stortelder</v>
      </c>
      <c r="E67" s="18" t="str">
        <f>IF(Invoer_periode_2!E349,"gespeeld","open")</f>
        <v>gespeeld</v>
      </c>
      <c r="F67" s="25"/>
      <c r="G67" s="25"/>
      <c r="H67" s="25"/>
      <c r="I67" s="25"/>
      <c r="J67" s="25"/>
      <c r="K67" s="25"/>
    </row>
    <row r="68" spans="1:11" ht="17.25" customHeight="1">
      <c r="A68" s="13">
        <v>12</v>
      </c>
      <c r="B68" s="25" t="str">
        <f>Invoer_periode_2!B330</f>
        <v>Jos Stortelder</v>
      </c>
      <c r="C68" s="18" t="str">
        <f>IF(Invoer_periode_2!E330,"gespeeld","open")</f>
        <v>gespeeld</v>
      </c>
      <c r="D68" s="162" t="str">
        <f>Invoer_periode_2!B350</f>
        <v>Rots Jan</v>
      </c>
      <c r="E68" s="18" t="str">
        <f>IF(Invoer_periode_2!E350,"gespeeld","open")</f>
        <v>open</v>
      </c>
      <c r="F68" s="25"/>
      <c r="G68" s="25"/>
      <c r="H68" s="25"/>
      <c r="I68" s="25"/>
      <c r="J68" s="25"/>
      <c r="K68" s="25"/>
    </row>
    <row r="69" spans="1:11" ht="17.25" customHeight="1">
      <c r="A69" s="13">
        <v>13</v>
      </c>
      <c r="B69" s="25" t="str">
        <f>Invoer_periode_2!B331</f>
        <v>Rots Jan</v>
      </c>
      <c r="C69" s="18" t="str">
        <f>IF(Invoer_periode_2!E331,"gespeeld","open")</f>
        <v>open</v>
      </c>
      <c r="D69" s="162" t="str">
        <f>Invoer_periode_2!B351</f>
        <v>Rouwhorst Bennie</v>
      </c>
      <c r="E69" s="18" t="str">
        <f>IF(Invoer_periode_2!E351,"gespeeld","open")</f>
        <v>gespeeld</v>
      </c>
      <c r="F69" s="25"/>
      <c r="G69" s="25"/>
      <c r="H69" s="25"/>
      <c r="I69" s="25"/>
      <c r="J69" s="25"/>
      <c r="K69" s="25"/>
    </row>
    <row r="70" spans="1:11" ht="17.25" customHeight="1">
      <c r="A70" s="13">
        <v>14</v>
      </c>
      <c r="B70" s="25" t="str">
        <f>Invoer_periode_2!B332</f>
        <v>Rouwhorst Bennie</v>
      </c>
      <c r="C70" s="18" t="str">
        <f>IF(Invoer_periode_2!E332,"gespeeld","open")</f>
        <v>gespeeld</v>
      </c>
      <c r="D70" s="162" t="str">
        <f>Invoer_periode_2!B352</f>
        <v>Wittenbernds B</v>
      </c>
      <c r="E70" s="18" t="str">
        <f>IF(Invoer_periode_2!E352,"gespeeld","open")</f>
        <v>gespeeld</v>
      </c>
      <c r="F70" s="25"/>
      <c r="G70" s="25"/>
      <c r="H70" s="25"/>
      <c r="I70" s="25"/>
      <c r="J70" s="25"/>
      <c r="K70" s="25"/>
    </row>
    <row r="71" spans="1:11" ht="17.25" customHeight="1">
      <c r="A71" s="13">
        <v>15</v>
      </c>
      <c r="B71" s="25" t="str">
        <f>Invoer_periode_2!B333</f>
        <v>Wittenbernds B</v>
      </c>
      <c r="C71" s="18" t="str">
        <f>IF(Invoer_periode_2!E333,"gespeeld","open")</f>
        <v>gespeeld</v>
      </c>
      <c r="D71" s="162" t="str">
        <f>Invoer_periode_2!B353</f>
        <v>Spieker Leo</v>
      </c>
      <c r="E71" s="18" t="str">
        <f>IF(Invoer_periode_2!E353,"gespeeld","open")</f>
        <v>gespeeld</v>
      </c>
      <c r="F71" s="25"/>
      <c r="G71" s="25"/>
      <c r="H71" s="25"/>
      <c r="I71" s="25"/>
      <c r="J71" s="25"/>
      <c r="K71" s="25"/>
    </row>
    <row r="72" spans="1:11" ht="17.25" customHeight="1">
      <c r="A72" s="13">
        <v>16</v>
      </c>
      <c r="B72" s="25" t="str">
        <f>Invoer_periode_2!B334</f>
        <v>Spieker Leo</v>
      </c>
      <c r="C72" s="18" t="str">
        <f>IF(Invoer_periode_2!E334,"gespeeld","open")</f>
        <v>gespeeld</v>
      </c>
      <c r="D72" s="162" t="str">
        <f>Invoer_periode_2!B354</f>
        <v>v.Schie Leo</v>
      </c>
      <c r="E72" s="18" t="str">
        <f>IF(Invoer_periode_2!E354,"gespeeld","open")</f>
        <v>gespeeld</v>
      </c>
      <c r="F72" s="25"/>
      <c r="G72" s="25"/>
      <c r="H72" s="25"/>
      <c r="I72" s="25"/>
      <c r="J72" s="25"/>
      <c r="K72" s="25"/>
    </row>
    <row r="73" spans="1:11" ht="12.75" customHeight="1">
      <c r="A73" s="13">
        <v>17</v>
      </c>
      <c r="B73" s="53" t="str">
        <f>Invoer_periode_2!B335</f>
        <v>v.Schie Leo</v>
      </c>
      <c r="C73" s="18" t="str">
        <f>IF(Invoer_periode_2!E335,"gespeeld","open")</f>
        <v>gespeeld</v>
      </c>
      <c r="D73" s="53" t="str">
        <f>Invoer_periode_2!B355</f>
        <v>Wolterink Harrie</v>
      </c>
      <c r="E73" s="18" t="str">
        <f>IF(Invoer_periode_2!E355,"gespeeld","open")</f>
        <v>gespeeld</v>
      </c>
    </row>
    <row r="76" spans="1:11" ht="33" customHeight="1">
      <c r="B76" s="1234" t="s">
        <v>0</v>
      </c>
      <c r="C76" s="1234"/>
    </row>
  </sheetData>
  <mergeCells count="2">
    <mergeCell ref="A1:B1"/>
    <mergeCell ref="B76:C76"/>
  </mergeCells>
  <conditionalFormatting sqref="C4:C20 E4:E20 G4:G20 I4:I20 K4:K20 C22:C37 E22:E37 G22:G37 I22:I37 K22:K37 C40:C55 E40:E55 G40:G55 I40:I55 K40:K55 C57:C73 E58:E73">
    <cfRule type="expression" dxfId="2" priority="2" stopIfTrue="1">
      <formula>NOT(ISERROR(SEARCH("open",C4)))</formula>
    </cfRule>
  </conditionalFormatting>
  <hyperlinks>
    <hyperlink ref="B76" location="Hoofdmenu!A1" display="Hoofdmenu" xr:uid="{00000000-0004-0000-1300-000000000000}"/>
  </hyperlinks>
  <pageMargins left="0.70826771653543308" right="0.70826771653543308" top="1.4366141732283451" bottom="1.4366141732283451" header="1.0429133858267701" footer="1.0429133858267701"/>
  <pageSetup paperSize="0" scale="75" fitToWidth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464"/>
  <sheetViews>
    <sheetView topLeftCell="A344" workbookViewId="0">
      <selection activeCell="A382" sqref="A382:B382"/>
    </sheetView>
  </sheetViews>
  <sheetFormatPr defaultRowHeight="12.75" customHeight="1"/>
  <cols>
    <col min="1" max="1" width="15" style="662" customWidth="1"/>
    <col min="2" max="2" width="21.5703125" style="774" customWidth="1"/>
    <col min="3" max="3" width="10" style="616" customWidth="1"/>
    <col min="4" max="4" width="10" style="64" customWidth="1"/>
    <col min="5" max="6" width="10" style="616" customWidth="1"/>
    <col min="7" max="7" width="10" style="64" customWidth="1"/>
    <col min="8" max="8" width="10" style="616" customWidth="1"/>
    <col min="9" max="9" width="10" style="689" customWidth="1"/>
    <col min="10" max="10" width="10" style="575" customWidth="1"/>
    <col min="11" max="11" width="7.5703125" style="729" customWidth="1"/>
    <col min="12" max="12" width="7.5703125" style="578" customWidth="1"/>
    <col min="13" max="13" width="7.5703125" style="689" customWidth="1"/>
    <col min="14" max="14" width="11.85546875" style="578" customWidth="1"/>
    <col min="15" max="15" width="21.28515625" style="591" customWidth="1"/>
    <col min="16" max="16" width="21.28515625" style="64" customWidth="1"/>
    <col min="17" max="20" width="12.42578125" style="64" customWidth="1"/>
    <col min="21" max="21" width="11.42578125" style="64" customWidth="1"/>
    <col min="22" max="22" width="11.140625" style="64" customWidth="1"/>
    <col min="23" max="23" width="14" style="64" customWidth="1"/>
    <col min="24" max="24" width="12.7109375" style="64" customWidth="1"/>
    <col min="25" max="25" width="21.42578125" style="64" customWidth="1"/>
    <col min="26" max="26" width="14.140625" style="64" customWidth="1"/>
    <col min="27" max="27" width="14.7109375" style="64" customWidth="1"/>
    <col min="28" max="28" width="13.42578125" style="64" customWidth="1"/>
    <col min="29" max="29" width="17.5703125" style="64" customWidth="1"/>
    <col min="30" max="30" width="15.85546875" style="64" customWidth="1"/>
    <col min="31" max="31" width="14" style="64" customWidth="1"/>
    <col min="32" max="33" width="15.42578125" style="64" customWidth="1"/>
    <col min="34" max="34" width="11.42578125" style="64" customWidth="1"/>
    <col min="35" max="35" width="13.5703125" style="64" customWidth="1"/>
    <col min="36" max="37" width="11.42578125" style="64" customWidth="1"/>
    <col min="38" max="38" width="14" style="64" customWidth="1"/>
    <col min="39" max="39" width="14.42578125" style="64" customWidth="1"/>
    <col min="40" max="40" width="14.7109375" style="64" customWidth="1"/>
    <col min="41" max="42" width="13.5703125" style="64" customWidth="1"/>
    <col min="43" max="43" width="12.85546875" style="64" customWidth="1"/>
    <col min="44" max="44" width="14.85546875" style="64" customWidth="1"/>
    <col min="45" max="45" width="11.42578125" style="64" customWidth="1"/>
    <col min="46" max="53" width="13.5703125" style="64" customWidth="1"/>
    <col min="54" max="54" width="12.7109375" style="581" customWidth="1"/>
    <col min="55" max="257" width="11.42578125" style="64" customWidth="1"/>
    <col min="258" max="1023" width="11.42578125" style="326" customWidth="1"/>
    <col min="1024" max="1024" width="9.140625" style="326" customWidth="1"/>
    <col min="1025" max="16384" width="9.140625" style="326"/>
  </cols>
  <sheetData>
    <row r="1" spans="1:23" ht="21.75" customHeight="1">
      <c r="A1" s="570"/>
      <c r="B1" s="571"/>
      <c r="C1" s="572"/>
      <c r="D1" s="61"/>
      <c r="E1" s="60"/>
      <c r="F1" s="572"/>
      <c r="G1" s="573"/>
      <c r="H1" s="572"/>
      <c r="I1" s="574"/>
      <c r="K1" s="576"/>
      <c r="L1" s="577"/>
      <c r="M1" s="574"/>
      <c r="O1" s="579"/>
      <c r="P1" s="580"/>
      <c r="W1" s="64" t="s">
        <v>92</v>
      </c>
    </row>
    <row r="2" spans="1:23" s="64" customFormat="1" ht="29.25" customHeight="1">
      <c r="A2" s="582" t="s">
        <v>93</v>
      </c>
      <c r="B2" s="583" t="s">
        <v>141</v>
      </c>
      <c r="C2" s="582"/>
      <c r="D2" s="584"/>
      <c r="E2" s="585"/>
      <c r="F2" s="582"/>
      <c r="G2" s="586"/>
      <c r="H2" s="585"/>
      <c r="I2" s="587"/>
      <c r="J2" s="588"/>
      <c r="K2" s="589"/>
      <c r="L2" s="590"/>
      <c r="M2" s="587"/>
      <c r="N2" s="590"/>
      <c r="O2" s="1188"/>
      <c r="P2" s="591"/>
      <c r="Q2" s="591"/>
      <c r="S2" s="578"/>
      <c r="T2" s="578"/>
    </row>
    <row r="3" spans="1:23" s="64" customFormat="1" ht="29.25" customHeight="1">
      <c r="A3" s="592">
        <f>VLOOKUP(B21,Tabellen!$B$6:$C$46,2)</f>
        <v>100</v>
      </c>
      <c r="B3" s="593" t="s">
        <v>37</v>
      </c>
      <c r="C3" s="582" t="s">
        <v>95</v>
      </c>
      <c r="D3" s="584" t="s">
        <v>96</v>
      </c>
      <c r="E3" s="582" t="s">
        <v>97</v>
      </c>
      <c r="F3" s="582" t="s">
        <v>98</v>
      </c>
      <c r="G3" s="584" t="s">
        <v>99</v>
      </c>
      <c r="H3" s="582" t="s">
        <v>100</v>
      </c>
      <c r="I3" s="594" t="s">
        <v>101</v>
      </c>
      <c r="J3" s="595">
        <v>10</v>
      </c>
      <c r="K3" s="596" t="s">
        <v>102</v>
      </c>
      <c r="L3" s="586" t="s">
        <v>103</v>
      </c>
      <c r="M3" s="594" t="s">
        <v>104</v>
      </c>
      <c r="N3" s="586" t="s">
        <v>105</v>
      </c>
      <c r="O3" s="1188"/>
      <c r="P3" s="591"/>
      <c r="Q3" s="591"/>
      <c r="S3" s="62"/>
      <c r="T3" s="62"/>
    </row>
    <row r="4" spans="1:23" s="64" customFormat="1" ht="29.25" customHeight="1">
      <c r="A4" s="597" t="s">
        <v>106</v>
      </c>
      <c r="B4" s="598" t="str">
        <f>Leden!B4</f>
        <v>Slot Guus</v>
      </c>
      <c r="C4" s="582" t="s">
        <v>107</v>
      </c>
      <c r="D4" s="586" t="s">
        <v>108</v>
      </c>
      <c r="E4" s="582" t="s">
        <v>109</v>
      </c>
      <c r="F4" s="582" t="s">
        <v>110</v>
      </c>
      <c r="G4" s="586" t="s">
        <v>111</v>
      </c>
      <c r="H4" s="582" t="s">
        <v>112</v>
      </c>
      <c r="I4" s="594" t="s">
        <v>109</v>
      </c>
      <c r="J4" s="595" t="s">
        <v>113</v>
      </c>
      <c r="K4" s="596"/>
      <c r="L4" s="586"/>
      <c r="M4" s="594"/>
      <c r="N4" s="586" t="s">
        <v>114</v>
      </c>
      <c r="O4" s="1188"/>
      <c r="P4" s="591"/>
      <c r="Q4" s="591"/>
      <c r="S4" s="578"/>
      <c r="T4" s="578"/>
    </row>
    <row r="5" spans="1:23" s="64" customFormat="1" ht="29.25" customHeight="1">
      <c r="A5" s="613"/>
      <c r="B5" s="600" t="str">
        <f>Leden!B5</f>
        <v>Bennie Beerten Z</v>
      </c>
      <c r="C5" s="601"/>
      <c r="D5" s="602" t="str">
        <f t="shared" ref="D5:D20" si="0">IF(ISBLANK(C5),"",IF(C5=1,$A$3,C5))</f>
        <v/>
      </c>
      <c r="E5" s="601"/>
      <c r="F5" s="601"/>
      <c r="G5" s="603" t="str">
        <f t="shared" ref="G5:G21" si="1">IF(ISBLANK(E5),"",E5/F5)</f>
        <v/>
      </c>
      <c r="H5" s="601"/>
      <c r="I5" s="604" t="str">
        <f t="shared" ref="I5:I21" si="2">IF(ISBLANK(E5),"",E5/D5)</f>
        <v/>
      </c>
      <c r="J5" s="575" t="str">
        <f>IF(ISBLANK(E5),"",VLOOKUP(I5,Tabellen!$F$7:$G$17,2))</f>
        <v/>
      </c>
      <c r="K5" s="605" t="str">
        <f>IF(ISBLANK(C5),"",ABS(IF($J$5&gt;J40,"1",0)))</f>
        <v/>
      </c>
      <c r="L5" s="606" t="str">
        <f>IF(ISBLANK(C5),"",ABS(IF($J$5&lt;J40,"1",0)))</f>
        <v/>
      </c>
      <c r="M5" s="607" t="str">
        <f>IF(ISBLANK(C5),"",ABS(IF($J$5=J40,"1")))</f>
        <v/>
      </c>
      <c r="N5" s="578"/>
      <c r="O5" s="608"/>
      <c r="P5" s="609"/>
      <c r="S5" s="578"/>
      <c r="T5" s="578"/>
    </row>
    <row r="6" spans="1:23" s="64" customFormat="1" ht="29.25" customHeight="1">
      <c r="A6" s="613"/>
      <c r="B6" s="600" t="str">
        <f>Leden!B6</f>
        <v>Cuppers Jan</v>
      </c>
      <c r="C6" s="601"/>
      <c r="D6" s="578" t="str">
        <f t="shared" si="0"/>
        <v/>
      </c>
      <c r="E6" s="601"/>
      <c r="F6" s="601"/>
      <c r="G6" s="610" t="str">
        <f t="shared" si="1"/>
        <v/>
      </c>
      <c r="H6" s="601"/>
      <c r="I6" s="611" t="str">
        <f t="shared" si="2"/>
        <v/>
      </c>
      <c r="J6" s="575" t="str">
        <f>IF(ISBLANK(E6),"",VLOOKUP(I6,Tabellen!$F$7:$G$17,2))</f>
        <v/>
      </c>
      <c r="K6" s="605" t="str">
        <f>IF(ISBLANK(C6),"",ABS(IF($J$6&gt;J60,"1",0)))</f>
        <v/>
      </c>
      <c r="L6" s="606" t="str">
        <f>IF(ISBLANK(C6),"",ABS(IF($J$6&lt;J60,"1",0)))</f>
        <v/>
      </c>
      <c r="M6" s="607" t="str">
        <f>IF(ISBLANK(C6),"",ABS(IF($J$6=J60,"1")))</f>
        <v/>
      </c>
      <c r="N6" s="578"/>
      <c r="O6" s="612"/>
      <c r="S6" s="578"/>
      <c r="T6" s="578"/>
    </row>
    <row r="7" spans="1:23" s="64" customFormat="1" ht="29.25" customHeight="1">
      <c r="A7" s="613">
        <v>45272</v>
      </c>
      <c r="B7" s="600" t="str">
        <f>Leden!B7</f>
        <v>BouwmeesterJohan</v>
      </c>
      <c r="C7" s="601">
        <v>1</v>
      </c>
      <c r="D7" s="578">
        <f t="shared" si="0"/>
        <v>100</v>
      </c>
      <c r="E7" s="601">
        <v>100</v>
      </c>
      <c r="F7" s="601">
        <v>19</v>
      </c>
      <c r="G7" s="610">
        <f t="shared" si="1"/>
        <v>5.2631578947368425</v>
      </c>
      <c r="H7" s="601">
        <v>32</v>
      </c>
      <c r="I7" s="611">
        <f t="shared" si="2"/>
        <v>1</v>
      </c>
      <c r="J7" s="575">
        <f>IF(ISBLANK(E7),"",VLOOKUP(I7,Tabellen!$F$7:$G$17,2))</f>
        <v>10</v>
      </c>
      <c r="K7" s="605">
        <f>IF(ISBLANK(C7),"",ABS(IF($J$7&gt;J80,"1",0)))</f>
        <v>1</v>
      </c>
      <c r="L7" s="606">
        <f>IF(ISBLANK(C7),"",ABS(IF($J$7&lt;J80,"1",0)))</f>
        <v>0</v>
      </c>
      <c r="M7" s="607">
        <f>IF(ISBLANK(C7),"",ABS(IF($J$7=J80,"1")))</f>
        <v>0</v>
      </c>
      <c r="N7" s="578"/>
      <c r="O7" s="612"/>
      <c r="S7" s="578"/>
      <c r="T7" s="578"/>
    </row>
    <row r="8" spans="1:23" s="64" customFormat="1" ht="29.25" customHeight="1">
      <c r="A8" s="613">
        <v>45314</v>
      </c>
      <c r="B8" s="600" t="str">
        <f>Leden!B8</f>
        <v>Cattier Theo</v>
      </c>
      <c r="C8" s="601">
        <v>1</v>
      </c>
      <c r="D8" s="578">
        <f t="shared" si="0"/>
        <v>100</v>
      </c>
      <c r="E8" s="601">
        <v>60</v>
      </c>
      <c r="F8" s="601">
        <v>29</v>
      </c>
      <c r="G8" s="610">
        <f t="shared" si="1"/>
        <v>2.0689655172413794</v>
      </c>
      <c r="H8" s="601">
        <v>10</v>
      </c>
      <c r="I8" s="611">
        <f t="shared" si="2"/>
        <v>0.6</v>
      </c>
      <c r="J8" s="575">
        <f>IF(ISBLANK(E8),"",VLOOKUP(I8,Tabellen!$F$7:$G$17,2))</f>
        <v>6</v>
      </c>
      <c r="K8" s="605">
        <f>IF(ISBLANK(C8),"",ABS(IF($J$8&gt;J101,"1",0)))</f>
        <v>0</v>
      </c>
      <c r="L8" s="606">
        <f>IF(ISBLANK(C8),"",ABS(IF($J$8&lt;J101,"1",0)))</f>
        <v>1</v>
      </c>
      <c r="M8" s="607">
        <f>IF(ISBLANK(C8),"",ABS(IF($J$8=J101,"1")))</f>
        <v>0</v>
      </c>
      <c r="N8" s="614"/>
      <c r="O8" s="615"/>
      <c r="S8" s="578"/>
      <c r="T8" s="578"/>
    </row>
    <row r="9" spans="1:23" s="64" customFormat="1" ht="29.25" customHeight="1">
      <c r="A9" s="613"/>
      <c r="B9" s="600" t="str">
        <f>Leden!B9</f>
        <v>Huinink Jan</v>
      </c>
      <c r="C9" s="601"/>
      <c r="D9" s="578" t="str">
        <f t="shared" si="0"/>
        <v/>
      </c>
      <c r="E9" s="601"/>
      <c r="F9" s="601"/>
      <c r="G9" s="610" t="str">
        <f t="shared" si="1"/>
        <v/>
      </c>
      <c r="H9" s="601"/>
      <c r="I9" s="611" t="str">
        <f t="shared" si="2"/>
        <v/>
      </c>
      <c r="J9" s="575" t="str">
        <f>IF(ISBLANK(E9),"",VLOOKUP(I9,Tabellen!$F$7:$G$17,2))</f>
        <v/>
      </c>
      <c r="K9" s="605" t="str">
        <f>IF(ISBLANK(C9),"",ABS(IF($J$9&gt;J121,"1",0)))</f>
        <v/>
      </c>
      <c r="L9" s="606" t="str">
        <f>IF(ISBLANK(C9),"",ABS(IF($J$9&lt;J121,"1",0)))</f>
        <v/>
      </c>
      <c r="M9" s="607" t="str">
        <f>IF(ISBLANK(C9),"",ABS(IF($J$9=J121,"1")))</f>
        <v/>
      </c>
      <c r="N9" s="578"/>
      <c r="O9" s="615"/>
      <c r="S9" s="578"/>
      <c r="T9" s="578"/>
    </row>
    <row r="10" spans="1:23" s="64" customFormat="1" ht="29.25" customHeight="1">
      <c r="A10" s="613">
        <v>45293</v>
      </c>
      <c r="B10" s="600" t="str">
        <f>Leden!B10</f>
        <v>Koppele Theo</v>
      </c>
      <c r="C10" s="601">
        <v>1</v>
      </c>
      <c r="D10" s="578">
        <f t="shared" si="0"/>
        <v>100</v>
      </c>
      <c r="E10" s="601">
        <v>81</v>
      </c>
      <c r="F10" s="601">
        <v>33</v>
      </c>
      <c r="G10" s="610">
        <f t="shared" si="1"/>
        <v>2.4545454545454546</v>
      </c>
      <c r="H10" s="601">
        <v>10</v>
      </c>
      <c r="I10" s="611">
        <f t="shared" si="2"/>
        <v>0.81</v>
      </c>
      <c r="J10" s="575">
        <f>IF(ISBLANK(E10),"",VLOOKUP(I10,Tabellen!$F$7:$G$17,2))</f>
        <v>8</v>
      </c>
      <c r="K10" s="605">
        <f>IF(ISBLANK(C10),"",ABS(IF($J$10&gt;J141,"1",0)))</f>
        <v>0</v>
      </c>
      <c r="L10" s="606">
        <f>IF(ISBLANK(C10),"",ABS(IF($J$10&lt;J141,"1",0)))</f>
        <v>1</v>
      </c>
      <c r="M10" s="607">
        <f>IF(ISBLANK(C10),"",ABS(IF($J$10=J141,"1")))</f>
        <v>0</v>
      </c>
      <c r="N10" s="578"/>
      <c r="O10" s="615"/>
      <c r="S10" s="578"/>
      <c r="T10" s="578"/>
    </row>
    <row r="11" spans="1:23" s="64" customFormat="1" ht="29.25" customHeight="1">
      <c r="A11" s="613">
        <v>45307</v>
      </c>
      <c r="B11" s="600" t="str">
        <f>Leden!B11</f>
        <v>Melgers Willy</v>
      </c>
      <c r="C11" s="601">
        <v>1</v>
      </c>
      <c r="D11" s="578">
        <f t="shared" si="0"/>
        <v>100</v>
      </c>
      <c r="E11" s="601">
        <v>100</v>
      </c>
      <c r="F11" s="601">
        <v>24</v>
      </c>
      <c r="G11" s="610">
        <f t="shared" si="1"/>
        <v>4.166666666666667</v>
      </c>
      <c r="H11" s="601">
        <v>22</v>
      </c>
      <c r="I11" s="611">
        <f t="shared" si="2"/>
        <v>1</v>
      </c>
      <c r="J11" s="575">
        <f>IF(ISBLANK(E11),"",VLOOKUP(I11,Tabellen!$F$7:$G$17,2))</f>
        <v>10</v>
      </c>
      <c r="K11" s="605">
        <f>IF(ISBLANK(C11),"",ABS(IF($J$11&gt;J161,"1",0)))</f>
        <v>1</v>
      </c>
      <c r="L11" s="606">
        <f>IF(ISBLANK(C11),"",ABS(IF($J$11&lt;J161,"1",0)))</f>
        <v>0</v>
      </c>
      <c r="M11" s="607">
        <f>IF(ISBLANK(C11),"",ABS(IF($J$11=J161,"1")))</f>
        <v>0</v>
      </c>
      <c r="N11" s="578"/>
      <c r="O11" s="615"/>
      <c r="S11" s="578"/>
      <c r="T11" s="578"/>
    </row>
    <row r="12" spans="1:23" s="64" customFormat="1" ht="29.25" customHeight="1">
      <c r="A12" s="613">
        <v>45279</v>
      </c>
      <c r="B12" s="600" t="str">
        <f>Leden!B12</f>
        <v>Piepers Arnold</v>
      </c>
      <c r="C12" s="601">
        <v>1</v>
      </c>
      <c r="D12" s="578">
        <f t="shared" si="0"/>
        <v>100</v>
      </c>
      <c r="E12" s="601">
        <v>90</v>
      </c>
      <c r="F12" s="601">
        <v>30</v>
      </c>
      <c r="G12" s="610">
        <f t="shared" si="1"/>
        <v>3</v>
      </c>
      <c r="H12" s="601">
        <v>15</v>
      </c>
      <c r="I12" s="611">
        <f t="shared" si="2"/>
        <v>0.9</v>
      </c>
      <c r="J12" s="575">
        <f>IF(ISBLANK(E12),"",VLOOKUP(I12,Tabellen!$F$7:$G$17,2))</f>
        <v>9</v>
      </c>
      <c r="K12" s="605">
        <f>IF(ISBLANK(C12),"",ABS(IF($J$12&gt;J181,"1",0)))</f>
        <v>0</v>
      </c>
      <c r="L12" s="606">
        <f>IF(ISBLANK(C12),"",ABS(IF($J$12&lt;J181,"1",0)))</f>
        <v>1</v>
      </c>
      <c r="M12" s="607">
        <f>IF(ISBLANK(C12),"",ABS(IF($J$12=J181,"1")))</f>
        <v>0</v>
      </c>
      <c r="N12" s="578"/>
      <c r="O12" s="615"/>
      <c r="S12" s="578"/>
      <c r="T12" s="578"/>
    </row>
    <row r="13" spans="1:23" s="64" customFormat="1" ht="29.25" customHeight="1">
      <c r="A13" s="613">
        <v>45314</v>
      </c>
      <c r="B13" s="600" t="str">
        <f>Leden!B13</f>
        <v>Jos Stortelder</v>
      </c>
      <c r="C13" s="601">
        <v>1</v>
      </c>
      <c r="D13" s="578">
        <f t="shared" si="0"/>
        <v>100</v>
      </c>
      <c r="E13" s="601">
        <v>69</v>
      </c>
      <c r="F13" s="601">
        <v>20</v>
      </c>
      <c r="G13" s="610">
        <f t="shared" si="1"/>
        <v>3.45</v>
      </c>
      <c r="H13" s="601">
        <v>12</v>
      </c>
      <c r="I13" s="611">
        <f t="shared" si="2"/>
        <v>0.69</v>
      </c>
      <c r="J13" s="575">
        <f>IF(ISBLANK(E13),"",VLOOKUP(I13,Tabellen!$F$7:$G$17,2))</f>
        <v>6</v>
      </c>
      <c r="K13" s="605">
        <f>IF(ISBLANK(C13),"",ABS(IF($J$13&gt;J201,"1",0)))</f>
        <v>0</v>
      </c>
      <c r="L13" s="606">
        <f>IF(ISBLANK(C13),"",ABS(IF($J$13&lt;J201,"1",0)))</f>
        <v>1</v>
      </c>
      <c r="M13" s="607">
        <f>IF(ISBLANK(C13),"",ABS(IF($J$13=J201,"1")))</f>
        <v>0</v>
      </c>
      <c r="N13" s="578"/>
      <c r="O13" s="615"/>
      <c r="S13" s="578"/>
      <c r="T13" s="578"/>
    </row>
    <row r="14" spans="1:23" s="64" customFormat="1" ht="29.25" customHeight="1">
      <c r="A14" s="613"/>
      <c r="B14" s="600" t="str">
        <f>Leden!B14</f>
        <v>Rots Jan</v>
      </c>
      <c r="C14" s="601"/>
      <c r="D14" s="578" t="str">
        <f t="shared" si="0"/>
        <v/>
      </c>
      <c r="E14" s="601"/>
      <c r="F14" s="601"/>
      <c r="G14" s="610" t="str">
        <f t="shared" si="1"/>
        <v/>
      </c>
      <c r="H14" s="601"/>
      <c r="I14" s="611" t="str">
        <f t="shared" si="2"/>
        <v/>
      </c>
      <c r="J14" s="575" t="str">
        <f>IF(ISBLANK(E14),"",VLOOKUP(I14,Tabellen!$F$7:$G$17,2))</f>
        <v/>
      </c>
      <c r="K14" s="605" t="str">
        <f>IF(ISBLANK(C14),"",ABS(IF($J$14&gt;J221,"1",0)))</f>
        <v/>
      </c>
      <c r="L14" s="606" t="str">
        <f>IF(ISBLANK(C14),"",ABS(IF($J$14&lt;J221,"1",0)))</f>
        <v/>
      </c>
      <c r="M14" s="607" t="str">
        <f>IF(ISBLANK(C14),"",ABS(IF($J$14=J221,"1")))</f>
        <v/>
      </c>
      <c r="N14" s="578"/>
      <c r="O14" s="615"/>
      <c r="S14" s="578"/>
      <c r="T14" s="578"/>
    </row>
    <row r="15" spans="1:23" s="64" customFormat="1" ht="29.25" customHeight="1">
      <c r="A15" s="613">
        <v>45293</v>
      </c>
      <c r="B15" s="600" t="str">
        <f>Leden!B15</f>
        <v>Rouwhorst Bennie</v>
      </c>
      <c r="C15" s="601">
        <v>1</v>
      </c>
      <c r="D15" s="578">
        <f t="shared" si="0"/>
        <v>100</v>
      </c>
      <c r="E15" s="601">
        <v>87</v>
      </c>
      <c r="F15" s="601">
        <v>17</v>
      </c>
      <c r="G15" s="610">
        <f t="shared" si="1"/>
        <v>5.117647058823529</v>
      </c>
      <c r="H15" s="601">
        <v>17</v>
      </c>
      <c r="I15" s="611">
        <f t="shared" si="2"/>
        <v>0.87</v>
      </c>
      <c r="J15" s="575">
        <f>IF(ISBLANK(E15),"",VLOOKUP(I15,Tabellen!$F$7:$G$17,2))</f>
        <v>8</v>
      </c>
      <c r="K15" s="605">
        <f>IF(ISBLANK(C15),"",ABS(IF($J$15&gt;J241,"1",0)))</f>
        <v>0</v>
      </c>
      <c r="L15" s="606">
        <f>IF(ISBLANK(C15),"",ABS(IF($J$15&lt;J241,"1",0)))</f>
        <v>1</v>
      </c>
      <c r="M15" s="607">
        <f>IF(ISBLANK(C15),"",ABS(IF($J$15=J241,"1")))</f>
        <v>0</v>
      </c>
      <c r="N15" s="578"/>
      <c r="O15" s="615"/>
      <c r="S15" s="578"/>
      <c r="T15" s="578"/>
    </row>
    <row r="16" spans="1:23" s="64" customFormat="1" ht="29.25" customHeight="1">
      <c r="A16" s="613"/>
      <c r="B16" s="600" t="str">
        <f>Leden!B16</f>
        <v>Wittenbernds B</v>
      </c>
      <c r="C16" s="601"/>
      <c r="D16" s="578" t="str">
        <f t="shared" si="0"/>
        <v/>
      </c>
      <c r="E16" s="601"/>
      <c r="F16" s="601"/>
      <c r="G16" s="610" t="str">
        <f t="shared" si="1"/>
        <v/>
      </c>
      <c r="H16" s="601"/>
      <c r="I16" s="611" t="str">
        <f t="shared" si="2"/>
        <v/>
      </c>
      <c r="J16" s="575" t="str">
        <f>IF(ISBLANK(E16),"",VLOOKUP(I16,Tabellen!$F$7:$G$17,2))</f>
        <v/>
      </c>
      <c r="K16" s="605" t="str">
        <f>IF(ISBLANK(C16),"",ABS(IF($J$16&gt;J261,"1",0)))</f>
        <v/>
      </c>
      <c r="L16" s="606" t="str">
        <f>IF(ISBLANK(C16),"",ABS(IF($J$16&lt;J261,"1",0)))</f>
        <v/>
      </c>
      <c r="M16" s="607" t="str">
        <f>IF(ISBLANK(C16),"",ABS(IF($J$16=J261,"1")))</f>
        <v/>
      </c>
      <c r="N16" s="578"/>
      <c r="O16" s="615"/>
      <c r="S16" s="578"/>
      <c r="T16" s="578"/>
    </row>
    <row r="17" spans="1:54" ht="29.25" customHeight="1">
      <c r="A17" s="613">
        <v>45279</v>
      </c>
      <c r="B17" s="600" t="str">
        <f>Leden!B17</f>
        <v>Spieker Leo</v>
      </c>
      <c r="C17" s="601">
        <v>1</v>
      </c>
      <c r="D17" s="578">
        <f t="shared" si="0"/>
        <v>100</v>
      </c>
      <c r="E17" s="601">
        <v>100</v>
      </c>
      <c r="F17" s="601">
        <v>30</v>
      </c>
      <c r="G17" s="610">
        <f t="shared" si="1"/>
        <v>3.3333333333333335</v>
      </c>
      <c r="H17" s="601">
        <v>12</v>
      </c>
      <c r="I17" s="611">
        <f t="shared" si="2"/>
        <v>1</v>
      </c>
      <c r="J17" s="575">
        <f>IF(ISBLANK(E17),"",VLOOKUP(I17,Tabellen!$F$7:$G$17,2))</f>
        <v>10</v>
      </c>
      <c r="K17" s="605">
        <f>IF(ISBLANK(C17),"",ABS(IF($J$17&gt;J281,"1",0)))</f>
        <v>0</v>
      </c>
      <c r="L17" s="606">
        <f>IF(ISBLANK(C17),"",ABS(IF($J$17&lt;J281,"1",0)))</f>
        <v>0</v>
      </c>
      <c r="M17" s="607">
        <f>IF(ISBLANK(C17),"",ABS(IF($J$17=J281,"1")))</f>
        <v>1</v>
      </c>
      <c r="O17" s="615"/>
      <c r="S17" s="578"/>
      <c r="T17" s="578"/>
      <c r="BB17" s="64"/>
    </row>
    <row r="18" spans="1:54" ht="29.25" customHeight="1">
      <c r="A18" s="613">
        <v>45307</v>
      </c>
      <c r="B18" s="600" t="str">
        <f>Leden!B18</f>
        <v>v.Schie Leo</v>
      </c>
      <c r="C18" s="601">
        <v>1</v>
      </c>
      <c r="D18" s="578">
        <f t="shared" si="0"/>
        <v>100</v>
      </c>
      <c r="E18" s="601">
        <v>100</v>
      </c>
      <c r="F18" s="601">
        <v>28</v>
      </c>
      <c r="G18" s="610">
        <f t="shared" si="1"/>
        <v>3.5714285714285716</v>
      </c>
      <c r="H18" s="601">
        <v>12</v>
      </c>
      <c r="I18" s="611">
        <f t="shared" si="2"/>
        <v>1</v>
      </c>
      <c r="J18" s="575">
        <f>IF(ISBLANK(E18),"",VLOOKUP(I18,Tabellen!$F$7:$G$17,2))</f>
        <v>10</v>
      </c>
      <c r="K18" s="605">
        <f>IF(ISBLANK(C18),"",ABS(IF($J$18&gt;J301,"1",0)))</f>
        <v>1</v>
      </c>
      <c r="L18" s="606">
        <f>IF(ISBLANK(C18),"",ABS(IF($J$18&lt;J301,"1",0)))</f>
        <v>0</v>
      </c>
      <c r="M18" s="607">
        <f>IF(ISBLANK(C18),"",ABS(IF($J$18=J301,"1")))</f>
        <v>0</v>
      </c>
      <c r="O18" s="615"/>
      <c r="S18" s="578"/>
      <c r="T18" s="578"/>
      <c r="BB18" s="64"/>
    </row>
    <row r="19" spans="1:54" ht="29.25" customHeight="1">
      <c r="A19" s="613"/>
      <c r="B19" s="600" t="str">
        <f>Leden!B19</f>
        <v>Wolterink Harrie</v>
      </c>
      <c r="D19" s="578" t="str">
        <f t="shared" si="0"/>
        <v/>
      </c>
      <c r="G19" s="610" t="str">
        <f t="shared" si="1"/>
        <v/>
      </c>
      <c r="I19" s="611" t="str">
        <f t="shared" si="2"/>
        <v/>
      </c>
      <c r="J19" s="575" t="str">
        <f>IF(ISBLANK(E19),"",VLOOKUP(I19,Tabellen!$F$7:$G$17,2))</f>
        <v/>
      </c>
      <c r="K19" s="605" t="str">
        <f>IF(ISBLANK(C19),"",ABS(IF($J$19&gt;J321,"1",0)))</f>
        <v/>
      </c>
      <c r="L19" s="606" t="str">
        <f>IF(ISBLANK(C19),"",ABS(IF($J$19&lt;J321,"1",0)))</f>
        <v/>
      </c>
      <c r="M19" s="607" t="str">
        <f>IF(ISBLANK(C19),"",ABS(IF($J$19=J321,"1")))</f>
        <v/>
      </c>
      <c r="N19" s="617"/>
      <c r="O19" s="615"/>
      <c r="S19" s="578"/>
      <c r="T19" s="578"/>
      <c r="BB19" s="64"/>
    </row>
    <row r="20" spans="1:54" ht="29.25" customHeight="1">
      <c r="A20" s="613">
        <v>45300</v>
      </c>
      <c r="B20" s="600" t="str">
        <f>Leden!B20</f>
        <v>Vermue Jack</v>
      </c>
      <c r="C20" s="616">
        <v>1</v>
      </c>
      <c r="D20" s="578">
        <f t="shared" si="0"/>
        <v>100</v>
      </c>
      <c r="E20" s="57">
        <v>100</v>
      </c>
      <c r="F20" s="57">
        <v>27</v>
      </c>
      <c r="G20" s="610">
        <f t="shared" si="1"/>
        <v>3.7037037037037037</v>
      </c>
      <c r="H20" s="616">
        <v>15</v>
      </c>
      <c r="I20" s="611">
        <f t="shared" si="2"/>
        <v>1</v>
      </c>
      <c r="J20" s="575">
        <f>IF(ISBLANK(E20),"",VLOOKUP(I20,Tabellen!$F$7:$G$17,2))</f>
        <v>10</v>
      </c>
      <c r="K20" s="618">
        <f>IF(ISBLANK(C20),"",ABS(IF($J$20&gt;$J$340,"1",0)))</f>
        <v>1</v>
      </c>
      <c r="L20" s="62">
        <f>IF(ISBLANK(C20),"",ABS(IF($J$20&lt;J340,"1",0)))</f>
        <v>0</v>
      </c>
      <c r="M20" s="619">
        <f>IF(ISBLANK(C20),"",ABS(IF($J$20=J340,"1")))</f>
        <v>0</v>
      </c>
      <c r="O20" s="615"/>
      <c r="S20" s="578"/>
      <c r="T20" s="578"/>
      <c r="BB20" s="64"/>
    </row>
    <row r="21" spans="1:54" ht="29.25" customHeight="1">
      <c r="A21" s="794" t="s">
        <v>115</v>
      </c>
      <c r="B21" s="621">
        <f>Leden!$I$4</f>
        <v>3.5</v>
      </c>
      <c r="C21" s="622">
        <f>SUBTOTAL(9,C5:C20)</f>
        <v>10</v>
      </c>
      <c r="D21" s="622">
        <f>SUM(D5:D20)</f>
        <v>1000</v>
      </c>
      <c r="E21" s="622">
        <f>SUBTOTAL(9,E5:E20)</f>
        <v>887</v>
      </c>
      <c r="F21" s="622">
        <f>SUBTOTAL(9,F5:F20)</f>
        <v>257</v>
      </c>
      <c r="G21" s="651">
        <f t="shared" si="1"/>
        <v>3.4513618677042803</v>
      </c>
      <c r="H21" s="623">
        <f>MAX(H5:H20)</f>
        <v>32</v>
      </c>
      <c r="I21" s="624">
        <f t="shared" si="2"/>
        <v>0.88700000000000001</v>
      </c>
      <c r="J21" s="625">
        <f>SUM(J5:J20)</f>
        <v>87</v>
      </c>
      <c r="K21" s="626">
        <f>SUM(K5:K20)</f>
        <v>4</v>
      </c>
      <c r="L21" s="627">
        <f>SUM(L5:L20)</f>
        <v>5</v>
      </c>
      <c r="M21" s="628">
        <f>SUM(M5:M20)</f>
        <v>1</v>
      </c>
      <c r="N21" s="627">
        <f>IF(ISBLANK(E21),"",VLOOKUP(G21,Tabellen!$D$7:$E$46,2))</f>
        <v>90</v>
      </c>
      <c r="O21" s="629" t="s">
        <v>116</v>
      </c>
      <c r="P21" s="630"/>
      <c r="Q21" s="591"/>
      <c r="R21" s="62"/>
      <c r="S21" s="62"/>
      <c r="T21" s="62"/>
      <c r="BB21" s="64"/>
    </row>
    <row r="22" spans="1:54" ht="29.25" customHeight="1">
      <c r="A22" s="631"/>
      <c r="B22" s="632"/>
      <c r="C22" s="633"/>
      <c r="D22" s="632"/>
      <c r="E22" s="632"/>
      <c r="F22" s="632"/>
      <c r="G22" s="632"/>
      <c r="H22" s="632"/>
      <c r="I22" s="632"/>
      <c r="J22" s="634"/>
      <c r="K22" s="632"/>
      <c r="L22" s="632"/>
      <c r="M22" s="632"/>
      <c r="N22" s="635"/>
      <c r="O22" s="632"/>
      <c r="P22" s="636"/>
      <c r="Q22" s="591"/>
      <c r="R22" s="62"/>
      <c r="S22" s="62"/>
      <c r="T22" s="62"/>
      <c r="BB22" s="64"/>
    </row>
    <row r="23" spans="1:54" ht="29.25" customHeight="1">
      <c r="A23" s="582" t="s">
        <v>93</v>
      </c>
      <c r="B23" s="583" t="s">
        <v>141</v>
      </c>
      <c r="C23" s="582"/>
      <c r="D23" s="584"/>
      <c r="E23" s="585"/>
      <c r="F23" s="582"/>
      <c r="G23" s="586"/>
      <c r="H23" s="585"/>
      <c r="I23" s="587"/>
      <c r="J23" s="588"/>
      <c r="K23" s="589"/>
      <c r="L23" s="590"/>
      <c r="M23" s="587"/>
      <c r="N23" s="590"/>
      <c r="O23" s="637"/>
      <c r="P23" s="586"/>
      <c r="Q23" s="591"/>
      <c r="R23" s="62"/>
      <c r="S23" s="62"/>
      <c r="T23" s="62"/>
      <c r="BB23" s="64"/>
    </row>
    <row r="24" spans="1:54" ht="29.25" customHeight="1">
      <c r="A24" s="592">
        <f>VLOOKUP(B42,Tabellen!$B$6:$C$46,2)</f>
        <v>80</v>
      </c>
      <c r="B24" s="583" t="s">
        <v>37</v>
      </c>
      <c r="C24" s="582" t="s">
        <v>95</v>
      </c>
      <c r="D24" s="584" t="s">
        <v>96</v>
      </c>
      <c r="E24" s="582" t="s">
        <v>97</v>
      </c>
      <c r="F24" s="582" t="s">
        <v>98</v>
      </c>
      <c r="G24" s="586" t="s">
        <v>99</v>
      </c>
      <c r="H24" s="582" t="s">
        <v>100</v>
      </c>
      <c r="I24" s="594" t="s">
        <v>101</v>
      </c>
      <c r="J24" s="595">
        <v>10</v>
      </c>
      <c r="K24" s="596" t="s">
        <v>102</v>
      </c>
      <c r="L24" s="586" t="s">
        <v>103</v>
      </c>
      <c r="M24" s="594" t="s">
        <v>104</v>
      </c>
      <c r="N24" s="586" t="s">
        <v>105</v>
      </c>
      <c r="O24" s="1187"/>
      <c r="P24" s="586"/>
      <c r="Q24" s="591"/>
      <c r="R24" s="62"/>
      <c r="S24" s="62"/>
      <c r="T24" s="62"/>
      <c r="BB24" s="64"/>
    </row>
    <row r="25" spans="1:54" ht="29.25" customHeight="1">
      <c r="A25" s="597" t="s">
        <v>106</v>
      </c>
      <c r="B25" s="639" t="str">
        <f>Leden!$B$5</f>
        <v>Bennie Beerten Z</v>
      </c>
      <c r="C25" s="582" t="s">
        <v>107</v>
      </c>
      <c r="D25" s="586" t="s">
        <v>108</v>
      </c>
      <c r="E25" s="582" t="s">
        <v>109</v>
      </c>
      <c r="F25" s="582" t="s">
        <v>110</v>
      </c>
      <c r="G25" s="586" t="s">
        <v>79</v>
      </c>
      <c r="H25" s="582" t="s">
        <v>112</v>
      </c>
      <c r="I25" s="594" t="s">
        <v>109</v>
      </c>
      <c r="J25" s="595" t="s">
        <v>113</v>
      </c>
      <c r="K25" s="596"/>
      <c r="L25" s="586"/>
      <c r="M25" s="594"/>
      <c r="N25" s="586" t="s">
        <v>114</v>
      </c>
      <c r="O25" s="1187"/>
      <c r="P25" s="586"/>
      <c r="Q25" s="591"/>
      <c r="R25" s="62"/>
      <c r="S25" s="62"/>
      <c r="T25" s="62"/>
      <c r="BB25" s="64"/>
    </row>
    <row r="26" spans="1:54" ht="29.25" customHeight="1">
      <c r="A26" s="796"/>
      <c r="B26" s="64" t="str">
        <f>Leden!B6</f>
        <v>Cuppers Jan</v>
      </c>
      <c r="C26" s="601"/>
      <c r="D26" s="602" t="str">
        <f t="shared" ref="D26:D41" si="3">IF(ISBLANK(C26),"",IF(C26=1,$A$24,C26))</f>
        <v/>
      </c>
      <c r="E26" s="601"/>
      <c r="F26" s="601"/>
      <c r="G26" s="641" t="str">
        <f t="shared" ref="G26:G42" si="4">IF(ISBLANK(E26),"",E26/F26)</f>
        <v/>
      </c>
      <c r="H26" s="601"/>
      <c r="I26" s="604" t="str">
        <f t="shared" ref="I26:I42" si="5">IF(ISBLANK(E26),"",E26/D26)</f>
        <v/>
      </c>
      <c r="J26" s="575" t="str">
        <f>IF(ISBLANK(E26),"",VLOOKUP(I26,Tabellen!$F$7:$G$17,2))</f>
        <v/>
      </c>
      <c r="K26" s="605" t="str">
        <f>IF(ISBLANK(C26),"",ABS(IF($J$26&gt;J61,"1",0)))</f>
        <v/>
      </c>
      <c r="L26" s="606" t="str">
        <f>IF(ISBLANK(C26),"",ABS(IF($J$26&lt;J61,"1",0)))</f>
        <v/>
      </c>
      <c r="M26" s="607" t="str">
        <f>IF(ISBLANK(C26),"",ABS(IF($J$26=J61,"1")))</f>
        <v/>
      </c>
      <c r="O26" s="608"/>
      <c r="P26" s="606"/>
      <c r="R26" s="62"/>
      <c r="S26" s="62"/>
      <c r="T26" s="62"/>
      <c r="BB26" s="64"/>
    </row>
    <row r="27" spans="1:54" ht="29.25" customHeight="1">
      <c r="A27" s="673"/>
      <c r="B27" s="64" t="str">
        <f>Leden!B7</f>
        <v>BouwmeesterJohan</v>
      </c>
      <c r="C27" s="601"/>
      <c r="D27" s="578" t="str">
        <f t="shared" si="3"/>
        <v/>
      </c>
      <c r="E27" s="601"/>
      <c r="F27" s="601"/>
      <c r="G27" s="643" t="str">
        <f t="shared" si="4"/>
        <v/>
      </c>
      <c r="I27" s="611" t="str">
        <f t="shared" si="5"/>
        <v/>
      </c>
      <c r="J27" s="575" t="str">
        <f>IF(ISBLANK(E27),"",VLOOKUP(I27,Tabellen!$F$7:$G$17,2))</f>
        <v/>
      </c>
      <c r="K27" s="618" t="str">
        <f>IF(ISBLANK(C27),"",ABS(IF($J$27&gt;J81,"1",0)))</f>
        <v/>
      </c>
      <c r="L27" s="62" t="str">
        <f>IF(ISBLANK(C27),"",ABS(IF($J$27&lt;J81,"1",0)))</f>
        <v/>
      </c>
      <c r="M27" s="619" t="str">
        <f>IF(ISBLANK(C27),"",ABS(IF($J$27=J81,"1")))</f>
        <v/>
      </c>
      <c r="O27" s="612"/>
      <c r="P27" s="62"/>
      <c r="R27" s="62"/>
      <c r="S27" s="62"/>
      <c r="T27" s="62"/>
      <c r="BB27" s="64"/>
    </row>
    <row r="28" spans="1:54" ht="29.25" customHeight="1">
      <c r="A28" s="673"/>
      <c r="B28" s="64" t="str">
        <f>Leden!B8</f>
        <v>Cattier Theo</v>
      </c>
      <c r="C28" s="601"/>
      <c r="D28" s="578" t="str">
        <f t="shared" si="3"/>
        <v/>
      </c>
      <c r="E28" s="601"/>
      <c r="F28" s="601"/>
      <c r="G28" s="643" t="str">
        <f t="shared" si="4"/>
        <v/>
      </c>
      <c r="I28" s="611" t="str">
        <f t="shared" si="5"/>
        <v/>
      </c>
      <c r="J28" s="575" t="str">
        <f>IF(ISBLANK(E28),"",VLOOKUP(I28,Tabellen!$F$7:$G$17,2))</f>
        <v/>
      </c>
      <c r="K28" s="618" t="str">
        <f>IF(ISBLANK(C28),"",ABS(IF($J$28&gt;J102,"1",0)))</f>
        <v/>
      </c>
      <c r="L28" s="62" t="str">
        <f>IF(ISBLANK(C28),"",ABS(IF($J$28&lt;J102,"1",0)))</f>
        <v/>
      </c>
      <c r="M28" s="619" t="str">
        <f>IF(ISBLANK(C28),"",ABS(IF($J$28=J102,"1")))</f>
        <v/>
      </c>
      <c r="O28" s="615"/>
      <c r="P28" s="62"/>
      <c r="R28" s="62"/>
      <c r="S28" s="62"/>
      <c r="T28" s="62"/>
      <c r="BB28" s="64"/>
    </row>
    <row r="29" spans="1:54" ht="29.25" customHeight="1">
      <c r="A29" s="673"/>
      <c r="B29" s="64" t="str">
        <f>Leden!B9</f>
        <v>Huinink Jan</v>
      </c>
      <c r="C29" s="601"/>
      <c r="D29" s="578" t="str">
        <f t="shared" si="3"/>
        <v/>
      </c>
      <c r="E29" s="601"/>
      <c r="F29" s="601"/>
      <c r="G29" s="643" t="str">
        <f t="shared" si="4"/>
        <v/>
      </c>
      <c r="I29" s="611" t="str">
        <f t="shared" si="5"/>
        <v/>
      </c>
      <c r="J29" s="575" t="str">
        <f>IF(ISBLANK(E29),"",VLOOKUP(I29,Tabellen!$F$7:$G$17,2))</f>
        <v/>
      </c>
      <c r="K29" s="618" t="str">
        <f>IF(ISBLANK(C29),"",ABS(IF($J$29&gt;J122,"1",0)))</f>
        <v/>
      </c>
      <c r="L29" s="62" t="str">
        <f>IF(ISBLANK(C29),"",ABS(IF($J$29&lt;J122,"1",0)))</f>
        <v/>
      </c>
      <c r="M29" s="619" t="str">
        <f>IF(ISBLANK(C29),"",ABS(IF($J$29=J122,"1")))</f>
        <v/>
      </c>
      <c r="O29" s="615"/>
      <c r="P29" s="62"/>
      <c r="R29" s="62"/>
      <c r="S29" s="62"/>
      <c r="T29" s="62"/>
      <c r="BB29" s="64"/>
    </row>
    <row r="30" spans="1:54" ht="29.25" customHeight="1">
      <c r="A30" s="673"/>
      <c r="B30" s="64" t="str">
        <f>Leden!B10</f>
        <v>Koppele Theo</v>
      </c>
      <c r="C30" s="601"/>
      <c r="D30" s="578" t="str">
        <f t="shared" si="3"/>
        <v/>
      </c>
      <c r="E30" s="601"/>
      <c r="F30" s="601"/>
      <c r="G30" s="643" t="str">
        <f t="shared" si="4"/>
        <v/>
      </c>
      <c r="I30" s="611" t="str">
        <f t="shared" si="5"/>
        <v/>
      </c>
      <c r="J30" s="575" t="str">
        <f>IF(ISBLANK(E30),"",VLOOKUP(I30,Tabellen!$F$7:$G$17,2))</f>
        <v/>
      </c>
      <c r="K30" s="618" t="str">
        <f>IF(ISBLANK(C30),"",ABS(IF($J$30&gt;J142,"1",0)))</f>
        <v/>
      </c>
      <c r="L30" s="62" t="str">
        <f>IF(ISBLANK(C30),"",ABS(IF($J$30&lt;J142,"1",0)))</f>
        <v/>
      </c>
      <c r="M30" s="619" t="str">
        <f>IF(ISBLANK(C30),"",ABS(IF($J$30=J142,"1")))</f>
        <v/>
      </c>
      <c r="O30" s="615"/>
      <c r="P30" s="62"/>
      <c r="R30" s="62"/>
      <c r="S30" s="62"/>
      <c r="T30" s="62"/>
      <c r="BB30" s="64"/>
    </row>
    <row r="31" spans="1:54" ht="29.25" customHeight="1">
      <c r="A31" s="673"/>
      <c r="B31" s="64" t="str">
        <f>Leden!B11</f>
        <v>Melgers Willy</v>
      </c>
      <c r="C31" s="601"/>
      <c r="D31" s="578" t="str">
        <f t="shared" si="3"/>
        <v/>
      </c>
      <c r="F31" s="601"/>
      <c r="G31" s="643" t="str">
        <f t="shared" si="4"/>
        <v/>
      </c>
      <c r="I31" s="611" t="str">
        <f t="shared" si="5"/>
        <v/>
      </c>
      <c r="J31" s="575" t="str">
        <f>IF(ISBLANK(E31),"",VLOOKUP(I31,Tabellen!$F$7:$G$17,2))</f>
        <v/>
      </c>
      <c r="K31" s="618" t="str">
        <f>IF(ISBLANK(C31),"",ABS(IF($J$31&gt;J162,"1",0)))</f>
        <v/>
      </c>
      <c r="L31" s="62" t="str">
        <f>IF(ISBLANK(C31),"",ABS(IF($J$31&lt;J162,"1",0)))</f>
        <v/>
      </c>
      <c r="M31" s="619" t="str">
        <f>IF(ISBLANK(C31),"",ABS(IF($J$31=J162,"1")))</f>
        <v/>
      </c>
      <c r="O31" s="615"/>
      <c r="P31" s="62"/>
      <c r="R31" s="62"/>
      <c r="S31" s="62"/>
      <c r="T31" s="62"/>
      <c r="BB31" s="64"/>
    </row>
    <row r="32" spans="1:54" ht="29.25" customHeight="1">
      <c r="A32" s="673"/>
      <c r="B32" s="64" t="str">
        <f>Leden!B12</f>
        <v>Piepers Arnold</v>
      </c>
      <c r="C32" s="601"/>
      <c r="D32" s="578" t="str">
        <f t="shared" si="3"/>
        <v/>
      </c>
      <c r="F32" s="601"/>
      <c r="G32" s="643" t="str">
        <f t="shared" si="4"/>
        <v/>
      </c>
      <c r="I32" s="611" t="str">
        <f t="shared" si="5"/>
        <v/>
      </c>
      <c r="J32" s="575" t="str">
        <f>IF(ISBLANK(E32),"",VLOOKUP(I32,Tabellen!$F$7:$G$17,2))</f>
        <v/>
      </c>
      <c r="K32" s="618" t="str">
        <f>IF(ISBLANK(C32),"",ABS(IF($J$32&gt;J182,"1",0)))</f>
        <v/>
      </c>
      <c r="L32" s="62" t="str">
        <f>IF(ISBLANK(C32),"",ABS(IF($J$32&lt;J182,"1",0)))</f>
        <v/>
      </c>
      <c r="M32" s="619" t="str">
        <f>IF(ISBLANK(C32),"",ABS(IF($J$32=J182,"1")))</f>
        <v/>
      </c>
      <c r="O32" s="612"/>
      <c r="P32" s="62"/>
      <c r="R32" s="62"/>
      <c r="S32" s="62"/>
      <c r="T32" s="62"/>
      <c r="BB32" s="64"/>
    </row>
    <row r="33" spans="1:54" ht="29.25" customHeight="1">
      <c r="A33" s="673"/>
      <c r="B33" s="64" t="str">
        <f>Leden!B13</f>
        <v>Jos Stortelder</v>
      </c>
      <c r="C33" s="601"/>
      <c r="D33" s="578" t="str">
        <f t="shared" si="3"/>
        <v/>
      </c>
      <c r="F33" s="601"/>
      <c r="G33" s="643" t="str">
        <f t="shared" si="4"/>
        <v/>
      </c>
      <c r="I33" s="611" t="str">
        <f t="shared" si="5"/>
        <v/>
      </c>
      <c r="J33" s="575" t="str">
        <f>IF(ISBLANK(E33),"",VLOOKUP(I33,Tabellen!$F$7:$G$17,2))</f>
        <v/>
      </c>
      <c r="K33" s="618" t="str">
        <f>IF(ISBLANK(C33),"",ABS(IF($J$33&gt;J202,"1",0)))</f>
        <v/>
      </c>
      <c r="L33" s="62" t="str">
        <f>IF(ISBLANK(C33),"",ABS(IF($J$33&lt;J202,"1",0)))</f>
        <v/>
      </c>
      <c r="M33" s="619" t="str">
        <f>IF(ISBLANK(C33),"",ABS(IF($J$33=J202,"1")))</f>
        <v/>
      </c>
      <c r="O33" s="615"/>
      <c r="P33" s="62"/>
      <c r="R33" s="62"/>
      <c r="S33" s="62"/>
      <c r="T33" s="62"/>
      <c r="BB33" s="64"/>
    </row>
    <row r="34" spans="1:54" ht="29.25" customHeight="1">
      <c r="A34" s="673"/>
      <c r="B34" s="64" t="str">
        <f>Leden!B14</f>
        <v>Rots Jan</v>
      </c>
      <c r="C34" s="601"/>
      <c r="D34" s="578" t="str">
        <f t="shared" si="3"/>
        <v/>
      </c>
      <c r="F34" s="601"/>
      <c r="G34" s="643" t="str">
        <f t="shared" si="4"/>
        <v/>
      </c>
      <c r="I34" s="611" t="str">
        <f t="shared" si="5"/>
        <v/>
      </c>
      <c r="J34" s="575" t="str">
        <f>IF(ISBLANK(E34),"",VLOOKUP(I34,Tabellen!$F$7:$G$17,2))</f>
        <v/>
      </c>
      <c r="K34" s="618" t="str">
        <f>IF(ISBLANK(C34),"",ABS(IF($J$34&gt;J222,"1",0)))</f>
        <v/>
      </c>
      <c r="L34" s="62" t="str">
        <f>IF(ISBLANK(C34),"",ABS(IF($J$34&lt;J222,"1",0)))</f>
        <v/>
      </c>
      <c r="M34" s="619" t="str">
        <f>IF(ISBLANK(C34),"",ABS(IF($J$34=J222,"1")))</f>
        <v/>
      </c>
      <c r="O34" s="615"/>
      <c r="P34" s="62"/>
      <c r="R34" s="62"/>
      <c r="S34" s="62"/>
      <c r="T34" s="62"/>
      <c r="BB34" s="64"/>
    </row>
    <row r="35" spans="1:54" ht="29.25" customHeight="1">
      <c r="A35" s="673"/>
      <c r="B35" s="64" t="str">
        <f>Leden!B15</f>
        <v>Rouwhorst Bennie</v>
      </c>
      <c r="C35" s="601"/>
      <c r="D35" s="578" t="str">
        <f t="shared" si="3"/>
        <v/>
      </c>
      <c r="F35" s="601"/>
      <c r="G35" s="643" t="str">
        <f t="shared" si="4"/>
        <v/>
      </c>
      <c r="I35" s="611" t="str">
        <f t="shared" si="5"/>
        <v/>
      </c>
      <c r="J35" s="575" t="str">
        <f>IF(ISBLANK(E35),"",VLOOKUP(I35,Tabellen!$F$7:$G$17,2))</f>
        <v/>
      </c>
      <c r="K35" s="618" t="str">
        <f>IF(ISBLANK(C35),"",ABS(IF($J$35&gt;J242,"1",0)))</f>
        <v/>
      </c>
      <c r="L35" s="62" t="str">
        <f>IF(ISBLANK(C35),"",ABS(IF($J$35&lt;J242,"1",0)))</f>
        <v/>
      </c>
      <c r="M35" s="619" t="str">
        <f>IF(ISBLANK(C35),"",ABS(IF($J$35=J242,"1")))</f>
        <v/>
      </c>
      <c r="O35" s="615"/>
      <c r="P35" s="62"/>
      <c r="R35" s="62"/>
      <c r="S35" s="62"/>
      <c r="T35" s="62"/>
      <c r="BB35" s="64"/>
    </row>
    <row r="36" spans="1:54" ht="29.25" customHeight="1">
      <c r="A36" s="673"/>
      <c r="B36" s="64" t="str">
        <f>Leden!B16</f>
        <v>Wittenbernds B</v>
      </c>
      <c r="C36" s="601"/>
      <c r="D36" s="578" t="str">
        <f t="shared" si="3"/>
        <v/>
      </c>
      <c r="F36" s="601"/>
      <c r="G36" s="643" t="str">
        <f t="shared" si="4"/>
        <v/>
      </c>
      <c r="I36" s="611" t="str">
        <f t="shared" si="5"/>
        <v/>
      </c>
      <c r="J36" s="575" t="str">
        <f>IF(ISBLANK(E36),"",VLOOKUP(I36,Tabellen!$F$7:$G$17,2))</f>
        <v/>
      </c>
      <c r="K36" s="618" t="str">
        <f>IF(ISBLANK(C36),"",ABS(IF($J$36&gt;J262,"1",0)))</f>
        <v/>
      </c>
      <c r="L36" s="62" t="str">
        <f>IF(ISBLANK(C36),"",ABS(IF($J$36&lt;J262,"1",0)))</f>
        <v/>
      </c>
      <c r="M36" s="619" t="str">
        <f>IF(ISBLANK(C36),"",ABS(IF($J$36=J262,"1")))</f>
        <v/>
      </c>
      <c r="O36" s="615"/>
      <c r="P36" s="62"/>
      <c r="R36" s="62"/>
      <c r="S36" s="62"/>
      <c r="T36" s="62"/>
      <c r="BB36" s="64"/>
    </row>
    <row r="37" spans="1:54" ht="29.25" customHeight="1">
      <c r="A37" s="673"/>
      <c r="B37" s="64" t="str">
        <f>Leden!B17</f>
        <v>Spieker Leo</v>
      </c>
      <c r="C37" s="601"/>
      <c r="D37" s="578" t="str">
        <f t="shared" si="3"/>
        <v/>
      </c>
      <c r="F37" s="601"/>
      <c r="G37" s="643" t="str">
        <f t="shared" si="4"/>
        <v/>
      </c>
      <c r="I37" s="611" t="str">
        <f t="shared" si="5"/>
        <v/>
      </c>
      <c r="J37" s="575" t="str">
        <f>IF(ISBLANK(E37),"",VLOOKUP(I37,Tabellen!$F$7:$G$17,2))</f>
        <v/>
      </c>
      <c r="K37" s="618" t="str">
        <f>IF(ISBLANK(C37),"",ABS(IF($J$37&gt;J282,"1",0)))</f>
        <v/>
      </c>
      <c r="L37" s="62" t="str">
        <f>IF(ISBLANK(C37),"",ABS(IF($J$37&lt;J282,"1",0)))</f>
        <v/>
      </c>
      <c r="M37" s="619" t="str">
        <f>IF(ISBLANK(C37),"",ABS(IF($J$37=J282,"1")))</f>
        <v/>
      </c>
      <c r="O37" s="615"/>
      <c r="R37" s="62"/>
      <c r="S37" s="62"/>
      <c r="T37" s="62"/>
      <c r="BB37" s="64"/>
    </row>
    <row r="38" spans="1:54" ht="29.25" customHeight="1">
      <c r="A38" s="677"/>
      <c r="B38" s="64" t="str">
        <f>Leden!B18</f>
        <v>v.Schie Leo</v>
      </c>
      <c r="D38" s="578" t="str">
        <f t="shared" si="3"/>
        <v/>
      </c>
      <c r="G38" s="643" t="str">
        <f t="shared" si="4"/>
        <v/>
      </c>
      <c r="I38" s="611" t="str">
        <f t="shared" si="5"/>
        <v/>
      </c>
      <c r="J38" s="575" t="str">
        <f>IF(ISBLANK(E38),"",VLOOKUP(I38,Tabellen!$F$7:$G$17,2))</f>
        <v/>
      </c>
      <c r="K38" s="618" t="str">
        <f>IF(ISBLANK(C38),"",ABS(IF(J38&gt;J302,"1",0)))</f>
        <v/>
      </c>
      <c r="L38" s="62" t="str">
        <f>IF(ISBLANK(C38),"",ABS(IF(J38&lt;J302,"1",0)))</f>
        <v/>
      </c>
      <c r="M38" s="619" t="str">
        <f>IF(ISBLANK(C38),"",ABS(IF(J38=J302,"1")))</f>
        <v/>
      </c>
      <c r="O38" s="615"/>
      <c r="P38" s="62"/>
      <c r="R38" s="62"/>
      <c r="S38" s="62"/>
      <c r="T38" s="62"/>
      <c r="BB38" s="64"/>
    </row>
    <row r="39" spans="1:54" ht="29.25" customHeight="1">
      <c r="A39" s="797"/>
      <c r="B39" s="64" t="str">
        <f>Leden!B19</f>
        <v>Wolterink Harrie</v>
      </c>
      <c r="D39" s="578" t="str">
        <f t="shared" si="3"/>
        <v/>
      </c>
      <c r="G39" s="643" t="str">
        <f t="shared" si="4"/>
        <v/>
      </c>
      <c r="I39" s="611" t="str">
        <f t="shared" si="5"/>
        <v/>
      </c>
      <c r="J39" s="575" t="str">
        <f>IF(ISBLANK(E39),"",VLOOKUP(I39,Tabellen!$F$7:$G$17,2))</f>
        <v/>
      </c>
      <c r="K39" s="618" t="str">
        <f>IF(ISBLANK(C39),"",ABS(IF(J39&gt;J322,"1",0)))</f>
        <v/>
      </c>
      <c r="L39" s="62" t="str">
        <f>IF(ISBLANK(C39),"",ABS(IF(J39&lt;J322,"1",0)))</f>
        <v/>
      </c>
      <c r="M39" s="619" t="str">
        <f>IF(ISBLANK(C39),"",ABS(IF(J39=J322,"1")))</f>
        <v/>
      </c>
      <c r="O39" s="615"/>
      <c r="P39" s="62"/>
      <c r="R39" s="62"/>
      <c r="S39" s="62"/>
      <c r="T39" s="62"/>
      <c r="BB39" s="64"/>
    </row>
    <row r="40" spans="1:54" ht="29.25" customHeight="1">
      <c r="A40" s="663" t="str">
        <f>IF(ISBLANK(A5),"",$A$5)</f>
        <v/>
      </c>
      <c r="B40" s="64" t="str">
        <f>Leden!B20</f>
        <v>Vermue Jack</v>
      </c>
      <c r="C40" s="578" t="str">
        <f>IF(ISBLANK(C5),"",$C$5)</f>
        <v/>
      </c>
      <c r="D40" s="578" t="str">
        <f t="shared" si="3"/>
        <v/>
      </c>
      <c r="F40" s="578" t="str">
        <f>IF(ISBLANK(F5),"",$F$5)</f>
        <v/>
      </c>
      <c r="G40" s="643" t="str">
        <f t="shared" si="4"/>
        <v/>
      </c>
      <c r="I40" s="611" t="str">
        <f t="shared" si="5"/>
        <v/>
      </c>
      <c r="J40" s="575" t="str">
        <f>IF(ISBLANK(E40),"",VLOOKUP(I40,Tabellen!$F$7:$G$17,2))</f>
        <v/>
      </c>
      <c r="K40" s="618" t="str">
        <f>IF(ISBLANK(E40),"",ABS(IF($J$40&gt;$J$44,"1",0)))</f>
        <v/>
      </c>
      <c r="L40" s="62" t="str">
        <f>IF(ISBLANK(E40),"",ABS(IF($J$40&lt;$J$341,"1",0)))</f>
        <v/>
      </c>
      <c r="M40" s="619" t="str">
        <f>IF(ISBLANK(E40),"",ABS(IF($J$40=$J$341,"1")))</f>
        <v/>
      </c>
      <c r="O40" s="615"/>
      <c r="P40" s="62"/>
      <c r="R40" s="62"/>
      <c r="S40" s="62"/>
      <c r="T40" s="62"/>
      <c r="BB40" s="64"/>
    </row>
    <row r="41" spans="1:54" ht="29.25" customHeight="1">
      <c r="A41" s="664"/>
      <c r="B41" s="64" t="str">
        <f>Leden!B4</f>
        <v>Slot Guus</v>
      </c>
      <c r="C41" s="572"/>
      <c r="D41" s="577" t="str">
        <f t="shared" si="3"/>
        <v/>
      </c>
      <c r="E41" s="572"/>
      <c r="F41" s="572"/>
      <c r="G41" s="648" t="str">
        <f t="shared" si="4"/>
        <v/>
      </c>
      <c r="H41" s="572"/>
      <c r="I41" s="649" t="str">
        <f t="shared" si="5"/>
        <v/>
      </c>
      <c r="J41" s="575" t="str">
        <f>IF(ISBLANK(E41),"",VLOOKUP(I41,Tabellen!$F$7:$G$17,2))</f>
        <v/>
      </c>
      <c r="K41" s="650" t="str">
        <f>IF(ISBLANK(H41),"",ABS(IF($J$41&gt;$J$340,"1",0)))</f>
        <v/>
      </c>
      <c r="L41" s="62" t="str">
        <f>IF(ISBLANK(H41),"",ABS(IF($J$41&lt;$J$340,"1",0)))</f>
        <v/>
      </c>
      <c r="M41" s="619" t="str">
        <f>IF(ISBLANK(H41),"",ABS(IF($J$41=$J$340,"1")))</f>
        <v/>
      </c>
      <c r="R41" s="62"/>
      <c r="S41" s="62"/>
      <c r="T41" s="62"/>
      <c r="BB41" s="64"/>
    </row>
    <row r="42" spans="1:54" ht="29.25" customHeight="1">
      <c r="A42" s="620" t="s">
        <v>115</v>
      </c>
      <c r="B42" s="621">
        <f>Leden!$I$5</f>
        <v>2.85</v>
      </c>
      <c r="C42" s="622">
        <f>SUBTOTAL(9,C26:C41)</f>
        <v>0</v>
      </c>
      <c r="D42" s="622">
        <f t="shared" ref="D42:F42" si="6">SUBTOTAL(9,D26:D41)</f>
        <v>0</v>
      </c>
      <c r="E42" s="622">
        <f t="shared" si="6"/>
        <v>0</v>
      </c>
      <c r="F42" s="622">
        <f t="shared" si="6"/>
        <v>0</v>
      </c>
      <c r="G42" s="651" t="e">
        <f t="shared" si="4"/>
        <v>#DIV/0!</v>
      </c>
      <c r="H42" s="622">
        <f>MAX(H26:H41)</f>
        <v>0</v>
      </c>
      <c r="I42" s="624" t="e">
        <f t="shared" si="5"/>
        <v>#DIV/0!</v>
      </c>
      <c r="J42" s="625">
        <f>SUM(J26:J41)</f>
        <v>0</v>
      </c>
      <c r="K42" s="625">
        <f t="shared" ref="K42:M42" si="7">SUM(K26:K41)</f>
        <v>0</v>
      </c>
      <c r="L42" s="625">
        <f t="shared" si="7"/>
        <v>0</v>
      </c>
      <c r="M42" s="625">
        <f t="shared" si="7"/>
        <v>0</v>
      </c>
      <c r="N42" s="652" t="e">
        <f>IF(ISBLANK(E42),"",VLOOKUP(G42,Tabellen!$D$7:$E$46,2))</f>
        <v>#DIV/0!</v>
      </c>
      <c r="O42" s="629" t="s">
        <v>116</v>
      </c>
      <c r="P42" s="630"/>
      <c r="Q42" s="591"/>
      <c r="R42" s="62"/>
      <c r="S42" s="62"/>
      <c r="T42" s="62"/>
      <c r="BB42" s="64"/>
    </row>
    <row r="43" spans="1:54" ht="29.25" customHeight="1">
      <c r="A43" s="653"/>
      <c r="B43" s="654"/>
      <c r="C43" s="655"/>
      <c r="D43" s="654"/>
      <c r="E43" s="654"/>
      <c r="F43" s="654"/>
      <c r="G43" s="654"/>
      <c r="H43" s="654"/>
      <c r="I43" s="654"/>
      <c r="J43" s="656"/>
      <c r="K43" s="654"/>
      <c r="L43" s="654"/>
      <c r="M43" s="654"/>
      <c r="N43" s="657"/>
      <c r="O43" s="654"/>
      <c r="P43" s="658"/>
      <c r="Q43" s="591"/>
      <c r="R43" s="62"/>
      <c r="S43" s="62"/>
      <c r="T43" s="62"/>
      <c r="BB43" s="64"/>
    </row>
    <row r="44" spans="1:54" ht="29.25" customHeight="1">
      <c r="A44" s="582" t="s">
        <v>93</v>
      </c>
      <c r="B44" s="583" t="s">
        <v>141</v>
      </c>
      <c r="C44" s="582"/>
      <c r="D44" s="584"/>
      <c r="E44" s="585"/>
      <c r="F44" s="582"/>
      <c r="G44" s="586"/>
      <c r="H44" s="585"/>
      <c r="I44" s="587"/>
      <c r="J44" s="588"/>
      <c r="K44" s="589"/>
      <c r="L44" s="590"/>
      <c r="M44" s="587"/>
      <c r="N44" s="590"/>
      <c r="O44" s="637"/>
      <c r="P44" s="638"/>
      <c r="Q44" s="591"/>
      <c r="S44" s="578"/>
      <c r="T44" s="578"/>
      <c r="BB44" s="64"/>
    </row>
    <row r="45" spans="1:54" ht="29.25" customHeight="1">
      <c r="A45" s="592">
        <f>VLOOKUP(B63,Tabellen!$B$6:$C$46,2)</f>
        <v>50</v>
      </c>
      <c r="B45" s="583" t="s">
        <v>37</v>
      </c>
      <c r="C45" s="582" t="s">
        <v>95</v>
      </c>
      <c r="D45" s="584" t="s">
        <v>117</v>
      </c>
      <c r="E45" s="582" t="s">
        <v>95</v>
      </c>
      <c r="F45" s="582" t="s">
        <v>98</v>
      </c>
      <c r="G45" s="659" t="s">
        <v>99</v>
      </c>
      <c r="H45" s="582" t="s">
        <v>100</v>
      </c>
      <c r="I45" s="594" t="s">
        <v>101</v>
      </c>
      <c r="J45" s="595">
        <v>10</v>
      </c>
      <c r="K45" s="596" t="s">
        <v>102</v>
      </c>
      <c r="L45" s="586" t="s">
        <v>103</v>
      </c>
      <c r="M45" s="594" t="s">
        <v>104</v>
      </c>
      <c r="N45" s="586" t="s">
        <v>105</v>
      </c>
      <c r="O45" s="637"/>
      <c r="P45" s="638"/>
      <c r="Q45" s="591"/>
      <c r="S45" s="62"/>
      <c r="T45" s="62"/>
      <c r="BB45" s="64"/>
    </row>
    <row r="46" spans="1:54" ht="29.25" customHeight="1">
      <c r="A46" s="597" t="s">
        <v>106</v>
      </c>
      <c r="B46" s="660" t="str">
        <f>Leden!$B$6</f>
        <v>Cuppers Jan</v>
      </c>
      <c r="C46" s="582" t="s">
        <v>118</v>
      </c>
      <c r="D46" s="586" t="s">
        <v>119</v>
      </c>
      <c r="E46" s="582" t="s">
        <v>120</v>
      </c>
      <c r="F46" s="582" t="s">
        <v>110</v>
      </c>
      <c r="G46" s="586" t="s">
        <v>79</v>
      </c>
      <c r="H46" s="582" t="s">
        <v>112</v>
      </c>
      <c r="I46" s="594" t="s">
        <v>119</v>
      </c>
      <c r="J46" s="595" t="s">
        <v>113</v>
      </c>
      <c r="K46" s="596"/>
      <c r="L46" s="586"/>
      <c r="M46" s="594"/>
      <c r="N46" s="586" t="s">
        <v>114</v>
      </c>
      <c r="O46" s="637"/>
      <c r="P46" s="638"/>
      <c r="Q46" s="591"/>
      <c r="S46" s="578"/>
      <c r="T46" s="578"/>
      <c r="BB46" s="64"/>
    </row>
    <row r="47" spans="1:54" ht="29.25" customHeight="1">
      <c r="A47" s="613"/>
      <c r="B47" s="661" t="str">
        <f>Leden!B7</f>
        <v>BouwmeesterJohan</v>
      </c>
      <c r="C47" s="601"/>
      <c r="D47" s="602" t="str">
        <f t="shared" ref="D47:D62" si="8">IF(ISBLANK(C47),"",IF(C47=1,$A$45,C47))</f>
        <v/>
      </c>
      <c r="E47" s="601"/>
      <c r="F47" s="601"/>
      <c r="G47" s="641" t="str">
        <f t="shared" ref="G47:G62" si="9">IF(ISBLANK(E47),"",E47/F47)</f>
        <v/>
      </c>
      <c r="H47" s="601"/>
      <c r="I47" s="604" t="str">
        <f t="shared" ref="I47:I62" si="10">IF(ISBLANK(E47),"",E47/D47)</f>
        <v/>
      </c>
      <c r="J47" s="575" t="str">
        <f>IF(ISBLANK(E47),"",VLOOKUP(I47,Tabellen!$F$7:$G$17,2))</f>
        <v/>
      </c>
      <c r="K47" s="605" t="str">
        <f>IF(ISBLANK(C47),"",ABS(IF($J$47&gt;J82,"1",0)))</f>
        <v/>
      </c>
      <c r="L47" s="606" t="str">
        <f>IF(ISBLANK(C47),"",ABS(IF($J$47&lt;J82,"1",0)))</f>
        <v/>
      </c>
      <c r="M47" s="607" t="str">
        <f>IF(ISBLANK(C47),"",ABS(IF($J$47=J82,"1")))</f>
        <v/>
      </c>
      <c r="O47" s="608"/>
      <c r="P47" s="606"/>
      <c r="S47" s="578"/>
      <c r="T47" s="578"/>
      <c r="BB47" s="64"/>
    </row>
    <row r="48" spans="1:54" ht="29.25" customHeight="1">
      <c r="A48" s="613"/>
      <c r="B48" s="661" t="str">
        <f>Leden!B8</f>
        <v>Cattier Theo</v>
      </c>
      <c r="C48" s="601"/>
      <c r="D48" s="602" t="str">
        <f t="shared" si="8"/>
        <v/>
      </c>
      <c r="E48" s="601"/>
      <c r="F48" s="601"/>
      <c r="G48" s="643" t="str">
        <f t="shared" si="9"/>
        <v/>
      </c>
      <c r="I48" s="611" t="str">
        <f t="shared" si="10"/>
        <v/>
      </c>
      <c r="J48" s="575" t="str">
        <f>IF(ISBLANK(E48),"",VLOOKUP(I48,Tabellen!$F$7:$G$17,2))</f>
        <v/>
      </c>
      <c r="K48" s="618" t="str">
        <f>IF(ISBLANK(C48),"",ABS(IF($J$48&gt;J103,"1",0)))</f>
        <v/>
      </c>
      <c r="L48" s="62" t="str">
        <f>IF(ISBLANK(C48),"",ABS(IF($J$48&lt;J103,"1",0)))</f>
        <v/>
      </c>
      <c r="M48" s="619" t="str">
        <f>IF(ISBLANK(C48),"",ABS(IF($J$48=J103,"1")))</f>
        <v/>
      </c>
      <c r="O48" s="615"/>
      <c r="P48" s="62"/>
      <c r="S48" s="578"/>
      <c r="T48" s="578"/>
      <c r="BB48" s="64"/>
    </row>
    <row r="49" spans="1:54" ht="29.25" customHeight="1">
      <c r="A49" s="613"/>
      <c r="B49" s="661" t="str">
        <f>Leden!B9</f>
        <v>Huinink Jan</v>
      </c>
      <c r="C49" s="601"/>
      <c r="D49" s="578" t="str">
        <f t="shared" si="8"/>
        <v/>
      </c>
      <c r="E49" s="601"/>
      <c r="F49" s="601"/>
      <c r="G49" s="643" t="str">
        <f t="shared" si="9"/>
        <v/>
      </c>
      <c r="I49" s="611" t="str">
        <f t="shared" si="10"/>
        <v/>
      </c>
      <c r="J49" s="575" t="str">
        <f>IF(ISBLANK(E49),"",VLOOKUP(I49,Tabellen!$F$7:$G$17,2))</f>
        <v/>
      </c>
      <c r="K49" s="618" t="str">
        <f>IF(ISBLANK(C49),"",ABS(IF($J$49&gt;J123,"1",0)))</f>
        <v/>
      </c>
      <c r="L49" s="62" t="str">
        <f>IF(ISBLANK(C49),"",ABS(IF($J$49&lt;J123,"1",0)))</f>
        <v/>
      </c>
      <c r="M49" s="619" t="str">
        <f>IF(ISBLANK(C49),"",ABS(IF($J$49=J123,"1")))</f>
        <v/>
      </c>
      <c r="O49" s="615"/>
      <c r="P49" s="62"/>
      <c r="S49" s="578"/>
      <c r="T49" s="578"/>
      <c r="BB49" s="64"/>
    </row>
    <row r="50" spans="1:54" ht="29.25" customHeight="1">
      <c r="A50" s="613"/>
      <c r="B50" s="661" t="str">
        <f>Leden!B10</f>
        <v>Koppele Theo</v>
      </c>
      <c r="C50" s="601"/>
      <c r="D50" s="578" t="str">
        <f t="shared" si="8"/>
        <v/>
      </c>
      <c r="E50" s="601"/>
      <c r="F50" s="601"/>
      <c r="G50" s="643" t="str">
        <f t="shared" si="9"/>
        <v/>
      </c>
      <c r="I50" s="611" t="str">
        <f t="shared" si="10"/>
        <v/>
      </c>
      <c r="J50" s="575" t="str">
        <f>IF(ISBLANK(E50),"",VLOOKUP(I50,Tabellen!$F$7:$G$17,2))</f>
        <v/>
      </c>
      <c r="K50" s="618" t="str">
        <f>IF(ISBLANK(C50),"",ABS(IF($J$50&gt;J143,"1",0)))</f>
        <v/>
      </c>
      <c r="L50" s="62" t="str">
        <f>IF(ISBLANK(C50),"",ABS(IF($J$50&lt;J143,"1",0)))</f>
        <v/>
      </c>
      <c r="M50" s="619" t="str">
        <f>IF(ISBLANK(C50),"",ABS(IF($J$50=J143,"1")))</f>
        <v/>
      </c>
      <c r="O50" s="615"/>
      <c r="P50" s="62"/>
      <c r="S50" s="578"/>
      <c r="T50" s="578"/>
      <c r="BB50" s="64"/>
    </row>
    <row r="51" spans="1:54" ht="29.25" customHeight="1">
      <c r="A51" s="613"/>
      <c r="B51" s="661" t="str">
        <f>Leden!B11</f>
        <v>Melgers Willy</v>
      </c>
      <c r="C51" s="601"/>
      <c r="D51" s="578" t="str">
        <f t="shared" si="8"/>
        <v/>
      </c>
      <c r="E51" s="601"/>
      <c r="F51" s="601"/>
      <c r="G51" s="643" t="str">
        <f t="shared" si="9"/>
        <v/>
      </c>
      <c r="I51" s="611" t="str">
        <f t="shared" si="10"/>
        <v/>
      </c>
      <c r="J51" s="575" t="str">
        <f>IF(ISBLANK(E51),"",VLOOKUP(I51,Tabellen!$F$7:$G$17,2))</f>
        <v/>
      </c>
      <c r="K51" s="618" t="str">
        <f>IF(ISBLANK(C51),"",ABS(IF($J$51&gt;J163,"1",0)))</f>
        <v/>
      </c>
      <c r="L51" s="62" t="str">
        <f>IF(ISBLANK(C51),"",ABS(IF($J$51&lt;J163,"1",0)))</f>
        <v/>
      </c>
      <c r="M51" s="619" t="str">
        <f>IF(ISBLANK(C51),"",ABS(IF($J$51=J163,"1")))</f>
        <v/>
      </c>
      <c r="O51" s="615"/>
      <c r="P51" s="62"/>
      <c r="S51" s="578"/>
      <c r="T51" s="578"/>
      <c r="BB51" s="64"/>
    </row>
    <row r="52" spans="1:54" ht="29.25" customHeight="1">
      <c r="A52" s="613"/>
      <c r="B52" s="661" t="str">
        <f>Leden!B12</f>
        <v>Piepers Arnold</v>
      </c>
      <c r="C52" s="601"/>
      <c r="D52" s="578" t="str">
        <f t="shared" si="8"/>
        <v/>
      </c>
      <c r="E52" s="601"/>
      <c r="F52" s="601"/>
      <c r="G52" s="643" t="str">
        <f t="shared" si="9"/>
        <v/>
      </c>
      <c r="I52" s="611" t="str">
        <f t="shared" si="10"/>
        <v/>
      </c>
      <c r="J52" s="575" t="str">
        <f>IF(ISBLANK(E52),"",VLOOKUP(I52,Tabellen!$F$7:$G$17,2))</f>
        <v/>
      </c>
      <c r="K52" s="618" t="str">
        <f>IF(ISBLANK(C52),"",ABS(IF($J$52&gt;J183,"1",0)))</f>
        <v/>
      </c>
      <c r="L52" s="62" t="str">
        <f>IF(ISBLANK(C52),"",ABS(IF($J$52&lt;J183,"1",0)))</f>
        <v/>
      </c>
      <c r="M52" s="619" t="str">
        <f>IF(ISBLANK(C52),"",ABS(IF($J$52=J183,"1")))</f>
        <v/>
      </c>
      <c r="O52" s="612"/>
      <c r="P52" s="62"/>
      <c r="S52" s="578"/>
      <c r="T52" s="578"/>
      <c r="BB52" s="64"/>
    </row>
    <row r="53" spans="1:54" ht="29.25" customHeight="1">
      <c r="A53" s="613"/>
      <c r="B53" s="661" t="str">
        <f>Leden!B13</f>
        <v>Jos Stortelder</v>
      </c>
      <c r="C53" s="601"/>
      <c r="D53" s="578" t="str">
        <f t="shared" si="8"/>
        <v/>
      </c>
      <c r="E53" s="601"/>
      <c r="F53" s="601"/>
      <c r="G53" s="643" t="str">
        <f t="shared" si="9"/>
        <v/>
      </c>
      <c r="I53" s="611" t="str">
        <f t="shared" si="10"/>
        <v/>
      </c>
      <c r="J53" s="575" t="str">
        <f>IF(ISBLANK(E53),"",VLOOKUP(I53,Tabellen!$F$7:$G$17,2))</f>
        <v/>
      </c>
      <c r="K53" s="618" t="str">
        <f>IF(ISBLANK(C53),"",ABS(IF($J$53&gt;J203,"1",0)))</f>
        <v/>
      </c>
      <c r="L53" s="62" t="str">
        <f>IF(ISBLANK(C53),"",ABS(IF($J$53&lt;J203,"1",0)))</f>
        <v/>
      </c>
      <c r="M53" s="619" t="str">
        <f>IF(ISBLANK(C53),"",ABS(IF($J$53=J203,"1")))</f>
        <v/>
      </c>
      <c r="O53" s="615"/>
      <c r="P53" s="62"/>
      <c r="S53" s="578"/>
      <c r="T53" s="578"/>
      <c r="BB53" s="64"/>
    </row>
    <row r="54" spans="1:54" ht="29.25" customHeight="1">
      <c r="A54" s="613"/>
      <c r="B54" s="661" t="str">
        <f>Leden!B14</f>
        <v>Rots Jan</v>
      </c>
      <c r="C54" s="601"/>
      <c r="D54" s="578" t="str">
        <f t="shared" si="8"/>
        <v/>
      </c>
      <c r="E54" s="601"/>
      <c r="F54" s="601"/>
      <c r="G54" s="643" t="str">
        <f t="shared" si="9"/>
        <v/>
      </c>
      <c r="I54" s="611" t="str">
        <f t="shared" si="10"/>
        <v/>
      </c>
      <c r="J54" s="575" t="str">
        <f>IF(ISBLANK(E54),"",VLOOKUP(I54,Tabellen!$F$7:$G$17,2))</f>
        <v/>
      </c>
      <c r="K54" s="618" t="str">
        <f>IF(ISBLANK(C54),"",ABS(IF($J$54&gt;J223,"1",0)))</f>
        <v/>
      </c>
      <c r="L54" s="62" t="str">
        <f>IF(ISBLANK(C54),"",ABS(IF($J$54&lt;J223,"1",0)))</f>
        <v/>
      </c>
      <c r="M54" s="619" t="str">
        <f>IF(ISBLANK(C54),"",ABS(IF($J$54=J223,"1")))</f>
        <v/>
      </c>
      <c r="O54" s="615"/>
      <c r="P54" s="62"/>
      <c r="S54" s="578"/>
      <c r="T54" s="578"/>
      <c r="BB54" s="64"/>
    </row>
    <row r="55" spans="1:54" ht="29.25" customHeight="1">
      <c r="A55" s="613"/>
      <c r="B55" s="661" t="str">
        <f>Leden!B15</f>
        <v>Rouwhorst Bennie</v>
      </c>
      <c r="C55" s="601"/>
      <c r="D55" s="578" t="str">
        <f t="shared" si="8"/>
        <v/>
      </c>
      <c r="E55" s="601"/>
      <c r="F55" s="601"/>
      <c r="G55" s="643" t="str">
        <f t="shared" si="9"/>
        <v/>
      </c>
      <c r="I55" s="611" t="str">
        <f t="shared" si="10"/>
        <v/>
      </c>
      <c r="J55" s="575" t="str">
        <f>IF(ISBLANK(E55),"",VLOOKUP(I55,Tabellen!$F$7:$G$17,2))</f>
        <v/>
      </c>
      <c r="K55" s="618" t="str">
        <f>IF(ISBLANK(C55),"",ABS(IF($J$55&gt;J243,"1",0)))</f>
        <v/>
      </c>
      <c r="L55" s="62" t="str">
        <f>IF(ISBLANK(C55),"",ABS(IF($J$55&lt;J243,"1",0)))</f>
        <v/>
      </c>
      <c r="M55" s="619" t="str">
        <f>IF(ISBLANK(C55),"",ABS(IF($J$55=J243,"1")))</f>
        <v/>
      </c>
      <c r="O55" s="615"/>
      <c r="P55" s="62"/>
      <c r="S55" s="578"/>
      <c r="T55" s="578"/>
      <c r="BB55" s="64"/>
    </row>
    <row r="56" spans="1:54" ht="29.25" customHeight="1">
      <c r="A56" s="613"/>
      <c r="B56" s="661" t="str">
        <f>Leden!B16</f>
        <v>Wittenbernds B</v>
      </c>
      <c r="C56" s="601"/>
      <c r="D56" s="578" t="str">
        <f t="shared" si="8"/>
        <v/>
      </c>
      <c r="E56" s="601"/>
      <c r="F56" s="601"/>
      <c r="G56" s="643" t="str">
        <f t="shared" si="9"/>
        <v/>
      </c>
      <c r="I56" s="611" t="str">
        <f t="shared" si="10"/>
        <v/>
      </c>
      <c r="J56" s="575" t="str">
        <f>IF(ISBLANK(E56),"",VLOOKUP(I56,Tabellen!$F$7:$G$17,2))</f>
        <v/>
      </c>
      <c r="K56" s="618" t="str">
        <f>IF(ISBLANK(C56),"",ABS(IF($J$56&gt;J263,"1",0)))</f>
        <v/>
      </c>
      <c r="L56" s="62" t="str">
        <f>IF(ISBLANK(C56),"",ABS(IF($J$56&lt;J263,"1",0)))</f>
        <v/>
      </c>
      <c r="M56" s="619" t="str">
        <f>IF(ISBLANK(C56),"",ABS(IF($J$56=J263,"1")))</f>
        <v/>
      </c>
      <c r="O56" s="615"/>
      <c r="P56" s="62"/>
      <c r="S56" s="578"/>
      <c r="T56" s="578"/>
      <c r="BB56" s="64"/>
    </row>
    <row r="57" spans="1:54" ht="29.25" customHeight="1">
      <c r="A57" s="613"/>
      <c r="B57" s="661" t="str">
        <f>Leden!B17</f>
        <v>Spieker Leo</v>
      </c>
      <c r="C57" s="601"/>
      <c r="D57" s="578" t="str">
        <f t="shared" si="8"/>
        <v/>
      </c>
      <c r="E57" s="601"/>
      <c r="F57" s="601"/>
      <c r="G57" s="643" t="str">
        <f t="shared" si="9"/>
        <v/>
      </c>
      <c r="I57" s="611" t="str">
        <f t="shared" si="10"/>
        <v/>
      </c>
      <c r="J57" s="575" t="str">
        <f>IF(ISBLANK(E57),"",VLOOKUP(I57,Tabellen!$F$7:$G$17,2))</f>
        <v/>
      </c>
      <c r="K57" s="618" t="str">
        <f>IF(ISBLANK(C57),"",ABS(IF(J57&gt;J283,"1",0)))</f>
        <v/>
      </c>
      <c r="L57" s="62" t="str">
        <f>IF(ISBLANK(C57),"",ABS(IF($J$57&lt;J283,"1",0)))</f>
        <v/>
      </c>
      <c r="M57" s="619" t="str">
        <f>IF(ISBLANK(C57),"",ABS(IF($J$57=J283,"1")))</f>
        <v/>
      </c>
      <c r="O57" s="615"/>
      <c r="S57" s="578"/>
      <c r="T57" s="578"/>
      <c r="BB57" s="64"/>
    </row>
    <row r="58" spans="1:54" ht="29.25" customHeight="1">
      <c r="B58" s="661" t="str">
        <f>Leden!B18</f>
        <v>v.Schie Leo</v>
      </c>
      <c r="C58" s="601"/>
      <c r="D58" s="578" t="str">
        <f t="shared" si="8"/>
        <v/>
      </c>
      <c r="G58" s="643" t="str">
        <f t="shared" si="9"/>
        <v/>
      </c>
      <c r="I58" s="611" t="str">
        <f t="shared" si="10"/>
        <v/>
      </c>
      <c r="J58" s="575" t="str">
        <f>IF(ISBLANK(E58),"",VLOOKUP(I58,Tabellen!$F$7:$G$17,2))</f>
        <v/>
      </c>
      <c r="K58" s="618" t="str">
        <f>IF(ISBLANK(C58),"",ABS(IF(J58&gt;J303,"1",0)))</f>
        <v/>
      </c>
      <c r="L58" s="62" t="str">
        <f>IF(ISBLANK(C58),"",ABS(IF($J$58&lt;J303,"1",0)))</f>
        <v/>
      </c>
      <c r="M58" s="619" t="str">
        <f>IF(ISBLANK(C58),"",ABS(IF($J$58=J303,"1")))</f>
        <v/>
      </c>
      <c r="O58" s="615"/>
      <c r="P58" s="62"/>
      <c r="S58" s="578"/>
      <c r="T58" s="578"/>
      <c r="BB58" s="64"/>
    </row>
    <row r="59" spans="1:54" ht="29.25" customHeight="1">
      <c r="B59" s="661" t="str">
        <f>Leden!B19</f>
        <v>Wolterink Harrie</v>
      </c>
      <c r="D59" s="578" t="str">
        <f t="shared" si="8"/>
        <v/>
      </c>
      <c r="G59" s="643" t="str">
        <f t="shared" si="9"/>
        <v/>
      </c>
      <c r="I59" s="611" t="str">
        <f t="shared" si="10"/>
        <v/>
      </c>
      <c r="J59" s="575" t="str">
        <f>IF(ISBLANK(E59),"",VLOOKUP(I59,Tabellen!$F$7:$G$17,2))</f>
        <v/>
      </c>
      <c r="K59" s="618" t="str">
        <f>IF(ISBLANK(C59),"",ABS(IF(J59&gt;J323,"1",0)))</f>
        <v/>
      </c>
      <c r="L59" s="62" t="str">
        <f>IF(ISBLANK(C59),"",ABS(IF($J$59&lt;J323,"1",0)))</f>
        <v/>
      </c>
      <c r="M59" s="619" t="str">
        <f>IF(ISBLANK(C59),"",ABS(IF($J$59=J323,"1")))</f>
        <v/>
      </c>
      <c r="O59" s="615"/>
      <c r="P59" s="62"/>
      <c r="S59" s="578"/>
      <c r="T59" s="578"/>
      <c r="BB59" s="64"/>
    </row>
    <row r="60" spans="1:54" ht="29.25" customHeight="1">
      <c r="A60" s="663"/>
      <c r="B60" s="661" t="str">
        <f>Leden!B20</f>
        <v>Vermue Jack</v>
      </c>
      <c r="C60" s="578"/>
      <c r="D60" s="578" t="str">
        <f t="shared" si="8"/>
        <v/>
      </c>
      <c r="F60" s="578"/>
      <c r="G60" s="643" t="str">
        <f t="shared" si="9"/>
        <v/>
      </c>
      <c r="I60" s="611" t="str">
        <f t="shared" si="10"/>
        <v/>
      </c>
      <c r="J60" s="575" t="str">
        <f>IF(ISBLANK(E60),"",VLOOKUP(I60,Tabellen!$F$7:$G$17,2))</f>
        <v/>
      </c>
      <c r="K60" s="618" t="str">
        <f>IF(ISBLANK(E60),"",ABS(IF($J$60&gt;J342,"1",0)))</f>
        <v/>
      </c>
      <c r="L60" s="62" t="str">
        <f>IF(ISBLANK(E60),"",ABS(IF($J$60&lt;J342,"1",0)))</f>
        <v/>
      </c>
      <c r="M60" s="619" t="str">
        <f>IF(ISBLANK(E60),"",ABS(IF($J$60=J342,"1")))</f>
        <v/>
      </c>
      <c r="O60" s="615"/>
      <c r="P60" s="62"/>
      <c r="S60" s="578"/>
      <c r="T60" s="578"/>
      <c r="BB60" s="64"/>
    </row>
    <row r="61" spans="1:54" ht="29.25" customHeight="1">
      <c r="A61" s="663" t="str">
        <f>IF(ISBLANK(A6),"",$A$6)</f>
        <v/>
      </c>
      <c r="B61" s="661" t="str">
        <f>Leden!B4</f>
        <v>Slot Guus</v>
      </c>
      <c r="C61" s="578" t="str">
        <f>IF(ISBLANK(C6),"",$C$6)</f>
        <v/>
      </c>
      <c r="D61" s="578" t="str">
        <f t="shared" si="8"/>
        <v/>
      </c>
      <c r="F61" s="663"/>
      <c r="G61" s="643" t="str">
        <f t="shared" si="9"/>
        <v/>
      </c>
      <c r="I61" s="611" t="str">
        <f t="shared" si="10"/>
        <v/>
      </c>
      <c r="J61" s="575" t="str">
        <f>IF(ISBLANK(E61),"",VLOOKUP(I61,Tabellen!$F$7:$G$17,2))</f>
        <v/>
      </c>
      <c r="K61" s="618" t="str">
        <f>IF(ISBLANK(E61),"",ABS(IF($J$61&gt;J26,"1",0)))</f>
        <v/>
      </c>
      <c r="L61" s="62" t="str">
        <f>IF(ISBLANK(E61),"",ABS(IF($J$61&lt;J26,"1",0)))</f>
        <v/>
      </c>
      <c r="M61" s="619" t="str">
        <f>IF(ISBLANK(E61),"",ABS(IF($J$61=J26,"1")))</f>
        <v/>
      </c>
      <c r="O61" s="615"/>
      <c r="S61" s="578"/>
      <c r="T61" s="578"/>
      <c r="BB61" s="64"/>
    </row>
    <row r="62" spans="1:54" ht="29.25" customHeight="1">
      <c r="A62" s="664"/>
      <c r="B62" s="661" t="str">
        <f>Leden!B5</f>
        <v>Bennie Beerten Z</v>
      </c>
      <c r="C62" s="572"/>
      <c r="D62" s="578" t="str">
        <f t="shared" si="8"/>
        <v/>
      </c>
      <c r="E62" s="572"/>
      <c r="F62" s="577"/>
      <c r="G62" s="665" t="str">
        <f t="shared" si="9"/>
        <v/>
      </c>
      <c r="H62" s="572"/>
      <c r="I62" s="666" t="str">
        <f t="shared" si="10"/>
        <v/>
      </c>
      <c r="J62" s="575" t="str">
        <f>IF(ISBLANK(E62),"",VLOOKUP(I62,Tabellen!$F$7:$G$17,2))</f>
        <v/>
      </c>
      <c r="K62" s="650" t="str">
        <f>IF(ISBLANK(E62),"",ABS(IF(J62&gt;J26,"1",0)))</f>
        <v/>
      </c>
      <c r="L62" s="61" t="str">
        <f>IF(ISBLANK(E62),"",ABS(IF($J$62&lt;J26,"1",0)))</f>
        <v/>
      </c>
      <c r="M62" s="667" t="str">
        <f>IF(ISBLANK(E62),"",ABS(IF($J$62=J26,"1")))</f>
        <v/>
      </c>
      <c r="S62" s="578"/>
      <c r="T62" s="578"/>
      <c r="BB62" s="64"/>
    </row>
    <row r="63" spans="1:54" ht="29.25" customHeight="1">
      <c r="A63" s="668" t="s">
        <v>115</v>
      </c>
      <c r="B63" s="669">
        <f>Leden!$C$6</f>
        <v>1.55</v>
      </c>
      <c r="C63" s="622">
        <f>SUBTOTAL(9,C47:C62)</f>
        <v>0</v>
      </c>
      <c r="D63" s="622">
        <f>SUBTOTAL(9,D47:D62)</f>
        <v>0</v>
      </c>
      <c r="E63" s="622">
        <f>SUBTOTAL(9,E47:E62)</f>
        <v>0</v>
      </c>
      <c r="F63" s="622">
        <f>SUBTOTAL(9,F47:F62)</f>
        <v>0</v>
      </c>
      <c r="G63" s="670" t="e">
        <f>E63/F63</f>
        <v>#DIV/0!</v>
      </c>
      <c r="H63" s="622">
        <f>MAX(H47:H62)</f>
        <v>0</v>
      </c>
      <c r="I63" s="671" t="e">
        <f>AVERAGE(I47:I62)</f>
        <v>#DIV/0!</v>
      </c>
      <c r="J63" s="625">
        <f>SUM(J47:J62)</f>
        <v>0</v>
      </c>
      <c r="K63" s="626">
        <f>SUM(K47:K62)</f>
        <v>0</v>
      </c>
      <c r="L63" s="627">
        <f>SUM(L47:L62)</f>
        <v>0</v>
      </c>
      <c r="M63" s="628">
        <f>SUM(M47:M62)</f>
        <v>0</v>
      </c>
      <c r="N63" s="652" t="e">
        <f>IF(ISBLANK(E63),"",VLOOKUP(G63,Tabellen!$D$7:$E$46,2))</f>
        <v>#DIV/0!</v>
      </c>
      <c r="O63" s="629" t="s">
        <v>116</v>
      </c>
      <c r="P63" s="630"/>
      <c r="Q63" s="591"/>
      <c r="R63" s="581"/>
      <c r="S63" s="62"/>
      <c r="T63" s="62"/>
      <c r="BB63" s="64"/>
    </row>
    <row r="64" spans="1:54" ht="29.25" customHeight="1">
      <c r="A64" s="631"/>
      <c r="B64" s="632"/>
      <c r="C64" s="633"/>
      <c r="D64" s="632"/>
      <c r="E64" s="632"/>
      <c r="F64" s="632"/>
      <c r="G64" s="632"/>
      <c r="H64" s="632"/>
      <c r="I64" s="632"/>
      <c r="J64" s="634"/>
      <c r="K64" s="632"/>
      <c r="L64" s="632"/>
      <c r="M64" s="632"/>
      <c r="N64" s="635"/>
      <c r="O64" s="632"/>
      <c r="P64" s="636"/>
      <c r="Q64" s="591"/>
      <c r="R64" s="581"/>
      <c r="S64" s="62"/>
      <c r="T64" s="62"/>
      <c r="BB64" s="64"/>
    </row>
    <row r="65" spans="1:54" ht="29.25" customHeight="1">
      <c r="A65" s="582" t="s">
        <v>93</v>
      </c>
      <c r="B65" s="583" t="s">
        <v>141</v>
      </c>
      <c r="C65" s="582"/>
      <c r="D65" s="584"/>
      <c r="E65" s="585"/>
      <c r="F65" s="582"/>
      <c r="G65" s="586"/>
      <c r="H65" s="585"/>
      <c r="I65" s="587"/>
      <c r="J65" s="588"/>
      <c r="K65" s="589"/>
      <c r="L65" s="590"/>
      <c r="M65" s="587"/>
      <c r="N65" s="590"/>
      <c r="O65" s="637"/>
      <c r="P65" s="584"/>
      <c r="Q65" s="591"/>
      <c r="R65" s="581"/>
      <c r="S65" s="62"/>
      <c r="T65" s="62"/>
      <c r="BB65" s="64"/>
    </row>
    <row r="66" spans="1:54" ht="29.25" customHeight="1">
      <c r="A66" s="592">
        <f>VLOOKUP(B84,Tabellen!$B$6:$C$46,2)</f>
        <v>70</v>
      </c>
      <c r="B66" s="583" t="s">
        <v>37</v>
      </c>
      <c r="C66" s="582" t="s">
        <v>95</v>
      </c>
      <c r="D66" s="584" t="s">
        <v>117</v>
      </c>
      <c r="E66" s="582" t="s">
        <v>95</v>
      </c>
      <c r="F66" s="582" t="s">
        <v>98</v>
      </c>
      <c r="G66" s="659" t="s">
        <v>99</v>
      </c>
      <c r="H66" s="582" t="s">
        <v>100</v>
      </c>
      <c r="I66" s="594" t="s">
        <v>101</v>
      </c>
      <c r="J66" s="595">
        <v>10</v>
      </c>
      <c r="K66" s="596" t="s">
        <v>102</v>
      </c>
      <c r="L66" s="586" t="s">
        <v>103</v>
      </c>
      <c r="M66" s="594" t="s">
        <v>104</v>
      </c>
      <c r="N66" s="586" t="s">
        <v>105</v>
      </c>
      <c r="O66" s="637"/>
      <c r="P66" s="584"/>
      <c r="Q66" s="591"/>
      <c r="R66" s="581"/>
      <c r="S66" s="62"/>
      <c r="T66" s="62"/>
      <c r="BB66" s="64"/>
    </row>
    <row r="67" spans="1:54" ht="29.25" customHeight="1">
      <c r="A67" s="597" t="s">
        <v>106</v>
      </c>
      <c r="B67" s="672" t="str">
        <f>Leden!$B$7</f>
        <v>BouwmeesterJohan</v>
      </c>
      <c r="C67" s="582" t="s">
        <v>118</v>
      </c>
      <c r="D67" s="586" t="s">
        <v>119</v>
      </c>
      <c r="E67" s="582" t="s">
        <v>120</v>
      </c>
      <c r="F67" s="582" t="s">
        <v>110</v>
      </c>
      <c r="G67" s="586" t="s">
        <v>79</v>
      </c>
      <c r="H67" s="582" t="s">
        <v>112</v>
      </c>
      <c r="I67" s="594" t="s">
        <v>119</v>
      </c>
      <c r="J67" s="595" t="s">
        <v>113</v>
      </c>
      <c r="K67" s="596"/>
      <c r="L67" s="586"/>
      <c r="M67" s="594"/>
      <c r="N67" s="586" t="s">
        <v>114</v>
      </c>
      <c r="O67" s="637"/>
      <c r="P67" s="584"/>
      <c r="Q67" s="591"/>
      <c r="R67" s="581"/>
      <c r="S67" s="62"/>
      <c r="T67" s="62"/>
      <c r="BB67" s="64"/>
    </row>
    <row r="68" spans="1:54" ht="29.25" customHeight="1">
      <c r="A68" s="673"/>
      <c r="B68" s="661" t="str">
        <f>Leden!B8</f>
        <v>Cattier Theo</v>
      </c>
      <c r="C68" s="601"/>
      <c r="D68" s="602" t="str">
        <f t="shared" ref="D68:D83" si="11">IF(ISBLANK(C68),"",IF(C68=1,$A$66,C68))</f>
        <v/>
      </c>
      <c r="E68" s="601"/>
      <c r="F68" s="601"/>
      <c r="G68" s="641" t="str">
        <f t="shared" ref="G68:G83" si="12">IF(ISBLANK(E68),"",E68/F68)</f>
        <v/>
      </c>
      <c r="H68" s="601"/>
      <c r="I68" s="604" t="str">
        <f t="shared" ref="I68:I83" si="13">IF(ISBLANK(E68),"",E68/D68)</f>
        <v/>
      </c>
      <c r="J68" s="575" t="str">
        <f>IF(ISBLANK(E68),"",VLOOKUP(I68,Tabellen!$F$7:$G$17,2))</f>
        <v/>
      </c>
      <c r="K68" s="605" t="str">
        <f>IF(ISBLANK(C68),"",ABS(IF($J$68&gt;J104,"1",0)))</f>
        <v/>
      </c>
      <c r="L68" s="606" t="str">
        <f>IF(ISBLANK(C68),"",ABS(IF($J$68&lt;J104,"1",0)))</f>
        <v/>
      </c>
      <c r="M68" s="607" t="str">
        <f>IF(ISBLANK(C68),"",ABS(IF($J$68=J104,"1")))</f>
        <v/>
      </c>
      <c r="O68" s="674"/>
      <c r="P68" s="675"/>
      <c r="R68" s="581"/>
      <c r="S68" s="62"/>
      <c r="T68" s="62"/>
      <c r="BB68" s="64"/>
    </row>
    <row r="69" spans="1:54" ht="29.25" customHeight="1">
      <c r="A69" s="673"/>
      <c r="B69" s="661" t="str">
        <f>Leden!B9</f>
        <v>Huinink Jan</v>
      </c>
      <c r="C69" s="601"/>
      <c r="D69" s="578" t="str">
        <f t="shared" si="11"/>
        <v/>
      </c>
      <c r="E69" s="601"/>
      <c r="F69" s="601"/>
      <c r="G69" s="643" t="str">
        <f t="shared" si="12"/>
        <v/>
      </c>
      <c r="I69" s="611" t="str">
        <f t="shared" si="13"/>
        <v/>
      </c>
      <c r="J69" s="575" t="str">
        <f>IF(ISBLANK(E69),"",VLOOKUP(I69,Tabellen!$F$7:$G$17,2))</f>
        <v/>
      </c>
      <c r="K69" s="618" t="str">
        <f>IF(ISBLANK(C69),"",ABS(IF($J$69&gt;J124,"1",0)))</f>
        <v/>
      </c>
      <c r="L69" s="62" t="str">
        <f>IF(ISBLANK(C69),"",ABS(IF($J$69&lt;J124,"1",0)))</f>
        <v/>
      </c>
      <c r="M69" s="619" t="str">
        <f>IF(ISBLANK(C69),"",ABS(IF($J$69=J124,"1")))</f>
        <v/>
      </c>
      <c r="O69" s="615"/>
      <c r="P69" s="581"/>
      <c r="R69" s="581"/>
      <c r="S69" s="62"/>
      <c r="T69" s="62"/>
      <c r="BB69" s="64"/>
    </row>
    <row r="70" spans="1:54" ht="29.25" customHeight="1">
      <c r="A70" s="673">
        <v>45265</v>
      </c>
      <c r="B70" s="661" t="str">
        <f>Leden!B10</f>
        <v>Koppele Theo</v>
      </c>
      <c r="C70" s="601">
        <v>1</v>
      </c>
      <c r="D70" s="578">
        <f t="shared" si="11"/>
        <v>70</v>
      </c>
      <c r="E70" s="601">
        <v>49</v>
      </c>
      <c r="F70" s="601">
        <v>27</v>
      </c>
      <c r="G70" s="643">
        <f t="shared" si="12"/>
        <v>1.8148148148148149</v>
      </c>
      <c r="H70" s="616">
        <v>7</v>
      </c>
      <c r="I70" s="611">
        <f t="shared" si="13"/>
        <v>0.7</v>
      </c>
      <c r="J70" s="575">
        <f>IF(ISBLANK(E70),"",VLOOKUP(I70,Tabellen!$F$7:$G$17,2))</f>
        <v>7</v>
      </c>
      <c r="K70" s="618">
        <f>IF(ISBLANK(C70),"",ABS(IF($J$70&gt;J144,"1",0)))</f>
        <v>0</v>
      </c>
      <c r="L70" s="62">
        <f>IF(ISBLANK(C70),"",ABS(IF($J$70&lt;J144,"1",0)))</f>
        <v>1</v>
      </c>
      <c r="M70" s="619">
        <f>IF(ISBLANK(C70),"",ABS(IF($J$70=J144,"1")))</f>
        <v>0</v>
      </c>
      <c r="O70" s="615"/>
      <c r="P70" s="581"/>
      <c r="R70" s="581"/>
      <c r="S70" s="62"/>
      <c r="T70" s="62"/>
      <c r="BB70" s="64"/>
    </row>
    <row r="71" spans="1:54" ht="29.25" customHeight="1">
      <c r="A71" s="673">
        <v>45279</v>
      </c>
      <c r="B71" s="661" t="str">
        <f>Leden!B11</f>
        <v>Melgers Willy</v>
      </c>
      <c r="C71" s="601">
        <v>1</v>
      </c>
      <c r="D71" s="578">
        <f t="shared" si="11"/>
        <v>70</v>
      </c>
      <c r="E71" s="601">
        <v>44</v>
      </c>
      <c r="F71" s="601">
        <v>25</v>
      </c>
      <c r="G71" s="643">
        <f t="shared" si="12"/>
        <v>1.76</v>
      </c>
      <c r="H71" s="616">
        <v>11</v>
      </c>
      <c r="I71" s="611">
        <f t="shared" si="13"/>
        <v>0.62857142857142856</v>
      </c>
      <c r="J71" s="575">
        <f>IF(ISBLANK(E71),"",VLOOKUP(I71,Tabellen!$F$7:$G$17,2))</f>
        <v>6</v>
      </c>
      <c r="K71" s="618">
        <f>IF(ISBLANK(C71),"",ABS(IF($J$71&gt;J164,"1",0)))</f>
        <v>0</v>
      </c>
      <c r="L71" s="62">
        <f>IF(ISBLANK(C71),"",ABS(IF($J$71&lt;J164,"1",0)))</f>
        <v>1</v>
      </c>
      <c r="M71" s="619">
        <f>IF(ISBLANK(C71),"",ABS(IF($J$71=J164,"1")))</f>
        <v>0</v>
      </c>
      <c r="O71" s="615"/>
      <c r="P71" s="581"/>
      <c r="R71" s="581"/>
      <c r="S71" s="62"/>
      <c r="T71" s="62"/>
      <c r="BB71" s="64"/>
    </row>
    <row r="72" spans="1:54" ht="29.25" customHeight="1">
      <c r="A72" s="673">
        <v>45293</v>
      </c>
      <c r="B72" s="661" t="str">
        <f>Leden!B12</f>
        <v>Piepers Arnold</v>
      </c>
      <c r="C72" s="601">
        <v>1</v>
      </c>
      <c r="D72" s="578">
        <f t="shared" si="11"/>
        <v>70</v>
      </c>
      <c r="E72" s="601">
        <v>52</v>
      </c>
      <c r="F72" s="601">
        <v>24</v>
      </c>
      <c r="G72" s="643">
        <f t="shared" si="12"/>
        <v>2.1666666666666665</v>
      </c>
      <c r="H72" s="616">
        <v>13</v>
      </c>
      <c r="I72" s="611">
        <f t="shared" si="13"/>
        <v>0.74285714285714288</v>
      </c>
      <c r="J72" s="575">
        <f>IF(ISBLANK(E72),"",VLOOKUP(I72,Tabellen!$F$7:$G$17,2))</f>
        <v>7</v>
      </c>
      <c r="K72" s="618">
        <f>IF(ISBLANK(C72),"",ABS(IF($J$72&gt;J184,"1",0)))</f>
        <v>0</v>
      </c>
      <c r="L72" s="62">
        <f>IF(ISBLANK(C72),"",ABS(IF($J$72&lt;J184,"1",0)))</f>
        <v>1</v>
      </c>
      <c r="M72" s="619">
        <f>IF(ISBLANK(C72),"",ABS(IF($J$72=J184,"1")))</f>
        <v>0</v>
      </c>
      <c r="O72" s="612"/>
      <c r="P72" s="581"/>
      <c r="R72" s="581"/>
      <c r="S72" s="62"/>
      <c r="T72" s="62"/>
      <c r="BB72" s="64"/>
    </row>
    <row r="73" spans="1:54" ht="29.25" customHeight="1">
      <c r="A73" s="673">
        <v>45293</v>
      </c>
      <c r="B73" s="661" t="str">
        <f>Leden!B13</f>
        <v>Jos Stortelder</v>
      </c>
      <c r="C73" s="601">
        <v>1</v>
      </c>
      <c r="D73" s="578">
        <f t="shared" si="11"/>
        <v>70</v>
      </c>
      <c r="E73" s="601">
        <v>53</v>
      </c>
      <c r="F73" s="601">
        <v>26</v>
      </c>
      <c r="G73" s="643">
        <f t="shared" si="12"/>
        <v>2.0384615384615383</v>
      </c>
      <c r="H73" s="616">
        <v>7</v>
      </c>
      <c r="I73" s="611">
        <f t="shared" si="13"/>
        <v>0.75714285714285712</v>
      </c>
      <c r="J73" s="575">
        <f>IF(ISBLANK(E73),"",VLOOKUP(I73,Tabellen!$F$7:$G$17,2))</f>
        <v>7</v>
      </c>
      <c r="K73" s="618">
        <f>IF(ISBLANK(C73),"",ABS(IF($J$73&gt;J204,"1",0)))</f>
        <v>0</v>
      </c>
      <c r="L73" s="62">
        <f>IF(ISBLANK(C73),"",ABS(IF($J$73&lt;J204,"1",0)))</f>
        <v>1</v>
      </c>
      <c r="M73" s="619">
        <f>IF(ISBLANK(C73),"",ABS(IF($J$73=J204,"1")))</f>
        <v>0</v>
      </c>
      <c r="O73" s="615"/>
      <c r="P73" s="581"/>
      <c r="R73" s="581"/>
      <c r="S73" s="62"/>
      <c r="T73" s="62"/>
      <c r="BB73" s="64"/>
    </row>
    <row r="74" spans="1:54" ht="29.25" customHeight="1">
      <c r="A74" s="673"/>
      <c r="B74" s="661" t="str">
        <f>Leden!B14</f>
        <v>Rots Jan</v>
      </c>
      <c r="C74" s="601"/>
      <c r="D74" s="578" t="str">
        <f t="shared" si="11"/>
        <v/>
      </c>
      <c r="E74" s="601"/>
      <c r="F74" s="601"/>
      <c r="G74" s="643" t="str">
        <f t="shared" si="12"/>
        <v/>
      </c>
      <c r="I74" s="611" t="str">
        <f t="shared" si="13"/>
        <v/>
      </c>
      <c r="J74" s="575" t="str">
        <f>IF(ISBLANK(E74),"",VLOOKUP(I74,Tabellen!$F$7:$G$17,2))</f>
        <v/>
      </c>
      <c r="K74" s="618" t="str">
        <f>IF(ISBLANK(C74),"",ABS(IF($J$74&gt;J224,"1",0)))</f>
        <v/>
      </c>
      <c r="L74" s="62" t="str">
        <f>IF(ISBLANK(C74),"",ABS(IF($J$74&lt;J224,"1",0)))</f>
        <v/>
      </c>
      <c r="M74" s="619" t="str">
        <f>IF(ISBLANK(C74),"",ABS(IF($J$74=J224,"1")))</f>
        <v/>
      </c>
      <c r="O74" s="615"/>
      <c r="P74" s="581"/>
      <c r="R74" s="581"/>
      <c r="S74" s="62"/>
      <c r="T74" s="62"/>
      <c r="BB74" s="64"/>
    </row>
    <row r="75" spans="1:54" ht="29.25" customHeight="1">
      <c r="A75" s="673"/>
      <c r="B75" s="661" t="str">
        <f>Leden!B15</f>
        <v>Rouwhorst Bennie</v>
      </c>
      <c r="C75" s="601"/>
      <c r="D75" s="578" t="str">
        <f t="shared" si="11"/>
        <v/>
      </c>
      <c r="E75" s="601"/>
      <c r="F75" s="601"/>
      <c r="G75" s="643" t="str">
        <f t="shared" si="12"/>
        <v/>
      </c>
      <c r="I75" s="611" t="str">
        <f t="shared" si="13"/>
        <v/>
      </c>
      <c r="J75" s="575" t="str">
        <f>IF(ISBLANK(E75),"",VLOOKUP(I75,Tabellen!$F$7:$G$17,2))</f>
        <v/>
      </c>
      <c r="K75" s="618" t="str">
        <f>IF(ISBLANK(C75),"",ABS(IF($J$75&gt;J244,"1",0)))</f>
        <v/>
      </c>
      <c r="L75" s="62" t="str">
        <f>IF(ISBLANK(C75),"",ABS(IF($J$75&lt;J244,"1",0)))</f>
        <v/>
      </c>
      <c r="M75" s="619" t="str">
        <f>IF(ISBLANK(C75),"",ABS(IF($J$75=J244,"1")))</f>
        <v/>
      </c>
      <c r="O75" s="615"/>
      <c r="P75" s="581"/>
      <c r="R75" s="581"/>
      <c r="S75" s="62"/>
      <c r="T75" s="62"/>
      <c r="BB75" s="64"/>
    </row>
    <row r="76" spans="1:54" ht="29.25" customHeight="1">
      <c r="A76" s="673"/>
      <c r="B76" s="661" t="str">
        <f>Leden!B16</f>
        <v>Wittenbernds B</v>
      </c>
      <c r="C76" s="601"/>
      <c r="D76" s="578" t="str">
        <f t="shared" si="11"/>
        <v/>
      </c>
      <c r="E76" s="601"/>
      <c r="F76" s="601"/>
      <c r="G76" s="643" t="str">
        <f t="shared" si="12"/>
        <v/>
      </c>
      <c r="I76" s="611" t="str">
        <f t="shared" si="13"/>
        <v/>
      </c>
      <c r="J76" s="575" t="str">
        <f>IF(ISBLANK(E76),"",VLOOKUP(I76,Tabellen!$F$7:$G$17,2))</f>
        <v/>
      </c>
      <c r="K76" s="618" t="str">
        <f>IF(ISBLANK(C76),"",ABS(IF($J$76&gt;J264,"1",0)))</f>
        <v/>
      </c>
      <c r="L76" s="62" t="str">
        <f>IF(ISBLANK(C76),"",ABS(IF($J$76&lt;J264,"1",0)))</f>
        <v/>
      </c>
      <c r="M76" s="619" t="str">
        <f>IF(ISBLANK(C76),"",ABS(IF($J$76=J264,"1")))</f>
        <v/>
      </c>
      <c r="O76" s="615"/>
      <c r="P76" s="581"/>
      <c r="R76" s="581"/>
      <c r="S76" s="62"/>
      <c r="T76" s="62"/>
      <c r="BB76" s="64"/>
    </row>
    <row r="77" spans="1:54" ht="29.25" customHeight="1">
      <c r="A77" s="673">
        <v>45251</v>
      </c>
      <c r="B77" s="661" t="str">
        <f>Leden!B17</f>
        <v>Spieker Leo</v>
      </c>
      <c r="C77" s="601">
        <v>1</v>
      </c>
      <c r="D77" s="578">
        <f t="shared" si="11"/>
        <v>70</v>
      </c>
      <c r="E77" s="601">
        <v>36</v>
      </c>
      <c r="F77" s="601">
        <v>16</v>
      </c>
      <c r="G77" s="643">
        <f t="shared" si="12"/>
        <v>2.25</v>
      </c>
      <c r="H77" s="616">
        <v>13</v>
      </c>
      <c r="I77" s="611">
        <f t="shared" si="13"/>
        <v>0.51428571428571423</v>
      </c>
      <c r="J77" s="575">
        <f>IF(ISBLANK(E77),"",VLOOKUP(I77,Tabellen!$F$7:$G$17,2))</f>
        <v>5</v>
      </c>
      <c r="K77" s="618">
        <f>IF(ISBLANK(C77),"",ABS(IF(J77&gt;J284,"1",0)))</f>
        <v>0</v>
      </c>
      <c r="L77" s="62">
        <f>IF(ISBLANK(C77),"",ABS(IF(J77&lt;J284,"1",0)))</f>
        <v>1</v>
      </c>
      <c r="M77" s="619">
        <f>IF(ISBLANK(C77),"",ABS(IF(J77=J284,"1")))</f>
        <v>0</v>
      </c>
      <c r="O77" s="615"/>
      <c r="P77" s="581"/>
      <c r="R77" s="581"/>
      <c r="S77" s="62"/>
      <c r="T77" s="62"/>
      <c r="BB77" s="64"/>
    </row>
    <row r="78" spans="1:54" ht="29.25" customHeight="1">
      <c r="A78" s="677">
        <v>45265</v>
      </c>
      <c r="B78" s="661" t="str">
        <f>Leden!B18</f>
        <v>v.Schie Leo</v>
      </c>
      <c r="C78" s="616">
        <v>1</v>
      </c>
      <c r="D78" s="578">
        <f t="shared" si="11"/>
        <v>70</v>
      </c>
      <c r="E78" s="616">
        <v>70</v>
      </c>
      <c r="F78" s="616">
        <v>25</v>
      </c>
      <c r="G78" s="643">
        <f t="shared" si="12"/>
        <v>2.8</v>
      </c>
      <c r="H78" s="616">
        <v>12</v>
      </c>
      <c r="I78" s="611">
        <f t="shared" si="13"/>
        <v>1</v>
      </c>
      <c r="J78" s="575">
        <f>IF(ISBLANK(E78),"",VLOOKUP(I78,Tabellen!$F$7:$G$17,2))</f>
        <v>10</v>
      </c>
      <c r="K78" s="618">
        <f>IF(ISBLANK(C78),"",ABS(IF(J78&gt;J304,"1",0)))</f>
        <v>1</v>
      </c>
      <c r="L78" s="62">
        <f>IF(ISBLANK(C78),"",ABS(IF(J78&lt;J304,"1",0)))</f>
        <v>0</v>
      </c>
      <c r="M78" s="619">
        <f>IF(ISBLANK(C78),"",ABS(IF(J78=J304,"1")))</f>
        <v>0</v>
      </c>
      <c r="O78" s="615"/>
      <c r="R78" s="581"/>
      <c r="S78" s="62"/>
      <c r="T78" s="62"/>
      <c r="BB78" s="64"/>
    </row>
    <row r="79" spans="1:54" ht="29.25" customHeight="1">
      <c r="A79" s="677">
        <v>45279</v>
      </c>
      <c r="B79" s="661" t="str">
        <f>Leden!B19</f>
        <v>Wolterink Harrie</v>
      </c>
      <c r="C79" s="616">
        <v>1</v>
      </c>
      <c r="D79" s="578">
        <f t="shared" si="11"/>
        <v>70</v>
      </c>
      <c r="E79" s="616">
        <v>70</v>
      </c>
      <c r="F79" s="616">
        <v>27</v>
      </c>
      <c r="G79" s="643">
        <f t="shared" si="12"/>
        <v>2.5925925925925926</v>
      </c>
      <c r="H79" s="616">
        <v>13</v>
      </c>
      <c r="I79" s="611">
        <f t="shared" si="13"/>
        <v>1</v>
      </c>
      <c r="J79" s="575">
        <f>IF(ISBLANK(E79),"",VLOOKUP(I79,Tabellen!$F$7:$G$17,2))</f>
        <v>10</v>
      </c>
      <c r="K79" s="618">
        <f>IF(ISBLANK(C79),"",ABS(IF(J79&gt;J324,"1",0)))</f>
        <v>1</v>
      </c>
      <c r="L79" s="62">
        <f>IF(ISBLANK(C79),"",ABS(IF(J79&lt;$J$324,"1",0)))</f>
        <v>0</v>
      </c>
      <c r="M79" s="619">
        <f>IF(ISBLANK(C79),"",ABS(IF(J79=J324,"1")))</f>
        <v>0</v>
      </c>
      <c r="O79" s="615"/>
      <c r="P79" s="581"/>
      <c r="R79" s="581"/>
      <c r="S79" s="62"/>
      <c r="T79" s="62"/>
      <c r="BB79" s="64"/>
    </row>
    <row r="80" spans="1:54" ht="29.25" customHeight="1">
      <c r="A80" s="663">
        <f>IF(ISBLANK(A7),"",$A$7)</f>
        <v>45272</v>
      </c>
      <c r="B80" s="661" t="str">
        <f>Leden!B20</f>
        <v>Vermue Jack</v>
      </c>
      <c r="C80" s="578">
        <f>IF(ISBLANK(C7),"",$C$7)</f>
        <v>1</v>
      </c>
      <c r="D80" s="578">
        <f t="shared" si="11"/>
        <v>70</v>
      </c>
      <c r="E80" s="616">
        <v>57</v>
      </c>
      <c r="F80" s="578">
        <f>IF(ISBLANK(F7),"",$F$7)</f>
        <v>19</v>
      </c>
      <c r="G80" s="643">
        <f t="shared" si="12"/>
        <v>3</v>
      </c>
      <c r="H80" s="616">
        <v>15</v>
      </c>
      <c r="I80" s="611">
        <f t="shared" si="13"/>
        <v>0.81428571428571428</v>
      </c>
      <c r="J80" s="575">
        <f>IF(ISBLANK(E80),"",VLOOKUP(I80,Tabellen!$F$7:$G$17,2))</f>
        <v>8</v>
      </c>
      <c r="K80" s="678">
        <f>IF(ISBLANK(E80),"",ABS(IF($J$80&gt;J343,"1",0)))</f>
        <v>0</v>
      </c>
      <c r="L80" s="679">
        <f>IF(ISBLANK(E80),"",ABS(IF($J$80&lt;J343,"1",0)))</f>
        <v>0</v>
      </c>
      <c r="M80" s="680">
        <f>IF(ISBLANK(E80),"",ABS(IF($J$80=J343,"1")))</f>
        <v>1</v>
      </c>
      <c r="O80" s="615"/>
      <c r="P80" s="581"/>
      <c r="R80" s="581"/>
      <c r="S80" s="62"/>
      <c r="T80" s="62"/>
      <c r="BB80" s="64"/>
    </row>
    <row r="81" spans="1:54" ht="29.25" customHeight="1">
      <c r="A81" s="663" t="str">
        <f>IF(ISBLANK(A27),"",$A$27)</f>
        <v/>
      </c>
      <c r="B81" s="661" t="str">
        <f>Leden!B4</f>
        <v>Slot Guus</v>
      </c>
      <c r="C81" s="578" t="str">
        <f>IF(ISBLANK(C27),"",$C$27)</f>
        <v/>
      </c>
      <c r="D81" s="578" t="str">
        <f t="shared" si="11"/>
        <v/>
      </c>
      <c r="F81" s="578" t="str">
        <f>IF(ISBLANK(F27),"",$F$27)</f>
        <v/>
      </c>
      <c r="G81" s="643" t="str">
        <f t="shared" si="12"/>
        <v/>
      </c>
      <c r="I81" s="611" t="str">
        <f t="shared" si="13"/>
        <v/>
      </c>
      <c r="J81" s="575" t="str">
        <f>IF(ISBLANK(E81),"",VLOOKUP(I81,Tabellen!$F$7:$G$17,2))</f>
        <v/>
      </c>
      <c r="K81" s="618" t="str">
        <f>IF(ISBLANK(E81),"",ABS(IF($J$81&gt;J27,"1",0)))</f>
        <v/>
      </c>
      <c r="L81" s="62" t="str">
        <f>IF(ISBLANK(E81),"",ABS(IF($J$81&lt;J27,"1",0)))</f>
        <v/>
      </c>
      <c r="M81" s="619" t="str">
        <f>IF(ISBLANK(E81),"",ABS(IF($J$81=J27,"1")))</f>
        <v/>
      </c>
      <c r="O81" s="615"/>
      <c r="P81" s="581"/>
      <c r="R81" s="581"/>
      <c r="S81" s="62"/>
      <c r="T81" s="62"/>
      <c r="BB81" s="64"/>
    </row>
    <row r="82" spans="1:54" ht="29.25" customHeight="1">
      <c r="A82" s="663" t="str">
        <f>IF(ISBLANK(A27),"",$A$27)</f>
        <v/>
      </c>
      <c r="B82" s="661" t="str">
        <f>Leden!B5</f>
        <v>Bennie Beerten Z</v>
      </c>
      <c r="C82" s="578" t="str">
        <f>IF(ISBLANK(C27),"",$C$27)</f>
        <v/>
      </c>
      <c r="D82" s="578" t="str">
        <f t="shared" si="11"/>
        <v/>
      </c>
      <c r="F82" s="578" t="str">
        <f>IF(ISBLANK(F27),"",$F$27)</f>
        <v/>
      </c>
      <c r="G82" s="643" t="str">
        <f t="shared" si="12"/>
        <v/>
      </c>
      <c r="I82" s="611" t="str">
        <f t="shared" si="13"/>
        <v/>
      </c>
      <c r="J82" s="575" t="str">
        <f>IF(ISBLANK(E82),"",VLOOKUP(I82,Tabellen!$F$7:$G$17,2))</f>
        <v/>
      </c>
      <c r="K82" s="618" t="str">
        <f>IF(ISBLANK(E82),"",ABS(IF($J$82&gt;J47,"1",0)))</f>
        <v/>
      </c>
      <c r="L82" s="62" t="str">
        <f>IF(ISBLANK(E82),"",ABS(IF($J$82&lt;J47,"1",0)))</f>
        <v/>
      </c>
      <c r="M82" s="619" t="str">
        <f>IF(ISBLANK(E82),"",ABS(IF($J$82=J47,"1")))</f>
        <v/>
      </c>
      <c r="O82" s="615"/>
      <c r="P82" s="581"/>
      <c r="R82" s="581"/>
      <c r="S82" s="62"/>
      <c r="T82" s="62"/>
      <c r="BB82" s="64"/>
    </row>
    <row r="83" spans="1:54" ht="29.25" customHeight="1">
      <c r="A83" s="663" t="str">
        <f>IF(ISBLANK(A47),"",$A$47)</f>
        <v/>
      </c>
      <c r="B83" s="661" t="str">
        <f>Leden!B6</f>
        <v>Cuppers Jan</v>
      </c>
      <c r="C83" s="578" t="str">
        <f>IF(ISBLANK(C47),"",$C$47)</f>
        <v/>
      </c>
      <c r="D83" s="577" t="str">
        <f t="shared" si="11"/>
        <v/>
      </c>
      <c r="E83" s="572"/>
      <c r="F83" s="578" t="str">
        <f>IF(ISBLANK(F47),"",$F$47)</f>
        <v/>
      </c>
      <c r="G83" s="665" t="str">
        <f t="shared" si="12"/>
        <v/>
      </c>
      <c r="H83" s="572"/>
      <c r="I83" s="666" t="str">
        <f t="shared" si="13"/>
        <v/>
      </c>
      <c r="J83" s="575" t="str">
        <f>IF(ISBLANK(E83),"",VLOOKUP(I83,Tabellen!$F$7:$G$17,2))</f>
        <v/>
      </c>
      <c r="K83" s="650" t="str">
        <f>IF(ISBLANK(E83),"",ABS(IF($J$83&gt;J47,"1",0)))</f>
        <v/>
      </c>
      <c r="L83" s="61" t="str">
        <f>IF(ISBLANK(E83),"",ABS(IF($J$83&lt;J47,"1",0)))</f>
        <v/>
      </c>
      <c r="M83" s="667" t="str">
        <f>IF(ISBLANK(E83),"",ABS(IF($J$83=J47,"1")))</f>
        <v/>
      </c>
      <c r="R83" s="581"/>
      <c r="S83" s="62"/>
      <c r="T83" s="62"/>
      <c r="BB83" s="64"/>
    </row>
    <row r="84" spans="1:54" ht="29.25" customHeight="1">
      <c r="A84" s="668" t="s">
        <v>115</v>
      </c>
      <c r="B84" s="669">
        <f>Leden!$I$7</f>
        <v>2.25</v>
      </c>
      <c r="C84" s="622">
        <f>SUBTOTAL(9,C68:C83)</f>
        <v>8</v>
      </c>
      <c r="D84" s="622">
        <f>SUBTOTAL(9,D68:D83)</f>
        <v>560</v>
      </c>
      <c r="E84" s="622">
        <f>SUBTOTAL(9,E68:E83)</f>
        <v>431</v>
      </c>
      <c r="F84" s="622">
        <f>SUBTOTAL(9,F68:F83)</f>
        <v>189</v>
      </c>
      <c r="G84" s="670">
        <f>E84/F84</f>
        <v>2.2804232804232805</v>
      </c>
      <c r="H84" s="622">
        <f>MAX(H68:H83)</f>
        <v>15</v>
      </c>
      <c r="I84" s="671">
        <f>AVERAGE(I68:I83)</f>
        <v>0.76964285714285707</v>
      </c>
      <c r="J84" s="625">
        <f>SUM(J68:J83)</f>
        <v>60</v>
      </c>
      <c r="K84" s="626">
        <f>SUM(K68:K83)</f>
        <v>2</v>
      </c>
      <c r="L84" s="627">
        <f>SUM(L68:L83)</f>
        <v>5</v>
      </c>
      <c r="M84" s="628">
        <f>SUM(M68:M83)</f>
        <v>1</v>
      </c>
      <c r="N84" s="652">
        <f>IF(ISBLANK(E84),"",VLOOKUP(G84,Tabellen!$D$7:$E$46,2))</f>
        <v>70</v>
      </c>
      <c r="O84" s="629" t="s">
        <v>116</v>
      </c>
      <c r="P84" s="630"/>
      <c r="Q84" s="591"/>
      <c r="R84" s="581"/>
      <c r="S84" s="62"/>
      <c r="T84" s="62"/>
      <c r="BB84" s="64"/>
    </row>
    <row r="85" spans="1:54" ht="29.25" customHeight="1">
      <c r="A85" s="681"/>
      <c r="B85" s="682"/>
      <c r="C85" s="683"/>
      <c r="D85" s="682"/>
      <c r="E85" s="682"/>
      <c r="F85" s="682"/>
      <c r="G85" s="682"/>
      <c r="H85" s="682"/>
      <c r="I85" s="682"/>
      <c r="J85" s="684"/>
      <c r="K85" s="682"/>
      <c r="L85" s="682"/>
      <c r="M85" s="682"/>
      <c r="N85" s="685"/>
      <c r="O85" s="682"/>
      <c r="P85" s="686"/>
      <c r="Q85" s="591"/>
      <c r="R85" s="581"/>
      <c r="S85" s="62"/>
      <c r="T85" s="62"/>
      <c r="BB85" s="64"/>
    </row>
    <row r="86" spans="1:54" s="64" customFormat="1" ht="29.25" customHeight="1">
      <c r="A86" s="582" t="s">
        <v>93</v>
      </c>
      <c r="B86" s="583" t="s">
        <v>141</v>
      </c>
      <c r="C86" s="582"/>
      <c r="D86" s="584"/>
      <c r="E86" s="585"/>
      <c r="F86" s="582"/>
      <c r="G86" s="586"/>
      <c r="H86" s="585"/>
      <c r="I86" s="587"/>
      <c r="J86" s="588"/>
      <c r="K86" s="589"/>
      <c r="L86" s="590"/>
      <c r="M86" s="587"/>
      <c r="N86" s="590"/>
      <c r="O86" s="637"/>
      <c r="P86" s="638"/>
      <c r="Q86" s="591"/>
      <c r="S86" s="578"/>
      <c r="T86" s="578"/>
    </row>
    <row r="87" spans="1:54" ht="29.25" customHeight="1">
      <c r="A87" s="592">
        <f>VLOOKUP(B105,Tabellen!$B$6:$C$46,2)</f>
        <v>50</v>
      </c>
      <c r="B87" s="583" t="s">
        <v>37</v>
      </c>
      <c r="C87" s="582" t="s">
        <v>95</v>
      </c>
      <c r="D87" s="584" t="s">
        <v>117</v>
      </c>
      <c r="E87" s="582" t="s">
        <v>95</v>
      </c>
      <c r="F87" s="582" t="s">
        <v>98</v>
      </c>
      <c r="G87" s="659" t="s">
        <v>99</v>
      </c>
      <c r="H87" s="582" t="s">
        <v>100</v>
      </c>
      <c r="I87" s="594" t="s">
        <v>101</v>
      </c>
      <c r="J87" s="595">
        <v>10</v>
      </c>
      <c r="K87" s="596" t="s">
        <v>102</v>
      </c>
      <c r="L87" s="586" t="s">
        <v>103</v>
      </c>
      <c r="M87" s="594" t="s">
        <v>104</v>
      </c>
      <c r="N87" s="586" t="s">
        <v>105</v>
      </c>
      <c r="O87" s="637"/>
      <c r="P87" s="638"/>
      <c r="Q87" s="591"/>
      <c r="S87" s="62"/>
      <c r="T87" s="62"/>
      <c r="BB87" s="64"/>
    </row>
    <row r="88" spans="1:54" ht="29.25" customHeight="1">
      <c r="A88" s="597" t="s">
        <v>106</v>
      </c>
      <c r="B88" s="639" t="str">
        <f>Leden!$B$8</f>
        <v>Cattier Theo</v>
      </c>
      <c r="C88" s="582" t="s">
        <v>118</v>
      </c>
      <c r="D88" s="586" t="s">
        <v>119</v>
      </c>
      <c r="E88" s="582" t="s">
        <v>119</v>
      </c>
      <c r="F88" s="582" t="s">
        <v>110</v>
      </c>
      <c r="G88" s="586" t="s">
        <v>79</v>
      </c>
      <c r="H88" s="601"/>
      <c r="I88" s="594" t="s">
        <v>119</v>
      </c>
      <c r="J88" s="595" t="s">
        <v>113</v>
      </c>
      <c r="K88" s="596"/>
      <c r="L88" s="586"/>
      <c r="M88" s="594"/>
      <c r="N88" s="586" t="s">
        <v>114</v>
      </c>
      <c r="O88" s="637"/>
      <c r="P88" s="638"/>
      <c r="Q88" s="591"/>
      <c r="S88" s="578"/>
      <c r="T88" s="578"/>
      <c r="BB88" s="64"/>
    </row>
    <row r="89" spans="1:54" ht="29.25" customHeight="1">
      <c r="A89" s="613">
        <v>45265</v>
      </c>
      <c r="B89" s="661" t="str">
        <f>Leden!B9</f>
        <v>Huinink Jan</v>
      </c>
      <c r="C89" s="601">
        <v>1</v>
      </c>
      <c r="D89" s="602">
        <f t="shared" ref="D89:D99" si="14">IF(ISBLANK(C89),"",IF(C89=1,$A$87,C89))</f>
        <v>50</v>
      </c>
      <c r="E89" s="601">
        <v>50</v>
      </c>
      <c r="F89" s="601">
        <v>33</v>
      </c>
      <c r="G89" s="641">
        <f t="shared" ref="G89:G99" si="15">IF(ISBLANK(E89),"",E89/F89)</f>
        <v>1.5151515151515151</v>
      </c>
      <c r="H89" s="616">
        <v>10</v>
      </c>
      <c r="I89" s="604">
        <f t="shared" ref="I89:I99" si="16">IF(ISBLANK(E89),"",E89/D89)</f>
        <v>1</v>
      </c>
      <c r="J89" s="575">
        <f>IF(ISBLANK(E89),"",VLOOKUP(I89,Tabellen!$F$7:$G$17,2))</f>
        <v>10</v>
      </c>
      <c r="K89" s="605">
        <f>IF(ISBLANK(C89),"",ABS(IF($J$89&gt;J125,"1",0)))</f>
        <v>1</v>
      </c>
      <c r="L89" s="606">
        <f>IF(ISBLANK(C89),"",ABS(IF($J$89&lt;J125,"1",0)))</f>
        <v>0</v>
      </c>
      <c r="M89" s="607">
        <f>IF(ISBLANK(C89),"",ABS(IF($J$89=J125,"1")))</f>
        <v>0</v>
      </c>
      <c r="O89" s="674"/>
      <c r="P89" s="675"/>
      <c r="S89" s="578"/>
      <c r="T89" s="578"/>
      <c r="BB89" s="64"/>
    </row>
    <row r="90" spans="1:54" ht="29.25" customHeight="1">
      <c r="A90" s="613" t="s">
        <v>238</v>
      </c>
      <c r="B90" s="661" t="str">
        <f>Leden!B10</f>
        <v>Koppele Theo</v>
      </c>
      <c r="C90" s="601">
        <v>1</v>
      </c>
      <c r="D90" s="578">
        <f t="shared" si="14"/>
        <v>50</v>
      </c>
      <c r="E90" s="601">
        <v>50</v>
      </c>
      <c r="F90" s="601">
        <v>32</v>
      </c>
      <c r="G90" s="643">
        <f t="shared" si="15"/>
        <v>1.5625</v>
      </c>
      <c r="H90" s="616">
        <v>9</v>
      </c>
      <c r="I90" s="611">
        <f t="shared" si="16"/>
        <v>1</v>
      </c>
      <c r="J90" s="575">
        <f>IF(ISBLANK(E90),"",VLOOKUP(I90,Tabellen!$F$7:$G$17,2))</f>
        <v>10</v>
      </c>
      <c r="K90" s="618">
        <f>IF(ISBLANK(C90),"",ABS(IF($J$90&gt;J145,"1",0)))</f>
        <v>1</v>
      </c>
      <c r="L90" s="62">
        <f>IF(ISBLANK(C90),"",ABS(IF($J$90&lt;J145,"1",0)))</f>
        <v>0</v>
      </c>
      <c r="M90" s="619">
        <f>IF(ISBLANK(C90),"",ABS(IF($J$90=J145,"1")))</f>
        <v>0</v>
      </c>
      <c r="O90" s="615"/>
      <c r="P90" s="581"/>
      <c r="S90" s="578"/>
      <c r="T90" s="578"/>
      <c r="BB90" s="64"/>
    </row>
    <row r="91" spans="1:54" ht="29.25" customHeight="1">
      <c r="A91" s="613">
        <v>45279</v>
      </c>
      <c r="B91" s="661" t="str">
        <f>Leden!B11</f>
        <v>Melgers Willy</v>
      </c>
      <c r="C91" s="601">
        <v>1</v>
      </c>
      <c r="D91" s="578">
        <f t="shared" si="14"/>
        <v>50</v>
      </c>
      <c r="E91" s="601">
        <v>32</v>
      </c>
      <c r="F91" s="601">
        <v>28</v>
      </c>
      <c r="G91" s="643">
        <f t="shared" si="15"/>
        <v>1.1428571428571428</v>
      </c>
      <c r="H91" s="616">
        <v>6</v>
      </c>
      <c r="I91" s="611">
        <f t="shared" si="16"/>
        <v>0.64</v>
      </c>
      <c r="J91" s="575">
        <f>IF(ISBLANK(E91),"",VLOOKUP(I91,Tabellen!$F$7:$G$17,2))</f>
        <v>6</v>
      </c>
      <c r="K91" s="618">
        <f>IF(ISBLANK(C91),"",ABS(IF($J$91&gt;J165,"1",0)))</f>
        <v>0</v>
      </c>
      <c r="L91" s="62">
        <f>IF(ISBLANK(C91),"",ABS(IF($J$91&lt;J165,"1",0)))</f>
        <v>1</v>
      </c>
      <c r="M91" s="619">
        <f>IF(ISBLANK(C91),"",ABS(IF($J$91=J165,"1")))</f>
        <v>0</v>
      </c>
      <c r="O91" s="615"/>
      <c r="P91" s="581"/>
      <c r="S91" s="578"/>
      <c r="T91" s="578"/>
      <c r="BB91" s="64"/>
    </row>
    <row r="92" spans="1:54" ht="29.25" customHeight="1">
      <c r="A92" s="613"/>
      <c r="B92" s="661" t="str">
        <f>Leden!B12</f>
        <v>Piepers Arnold</v>
      </c>
      <c r="C92" s="601"/>
      <c r="D92" s="578" t="str">
        <f t="shared" si="14"/>
        <v/>
      </c>
      <c r="E92" s="601"/>
      <c r="F92" s="601"/>
      <c r="G92" s="643" t="str">
        <f t="shared" si="15"/>
        <v/>
      </c>
      <c r="I92" s="611" t="str">
        <f t="shared" si="16"/>
        <v/>
      </c>
      <c r="J92" s="575" t="str">
        <f>IF(ISBLANK(E92),"",VLOOKUP(I92,Tabellen!$F$7:$G$17,2))</f>
        <v/>
      </c>
      <c r="K92" s="618" t="str">
        <f>IF(ISBLANK(C92),"",ABS(IF($J$92&gt;J185,"1",0)))</f>
        <v/>
      </c>
      <c r="L92" s="62" t="str">
        <f>IF(ISBLANK(C92),"",ABS(IF($J$92&lt;J185,"1",0)))</f>
        <v/>
      </c>
      <c r="M92" s="619" t="str">
        <f>IF(ISBLANK(C92),"",ABS(IF($J$92=J185,"1")))</f>
        <v/>
      </c>
      <c r="O92" s="612"/>
      <c r="P92" s="581"/>
      <c r="S92" s="578"/>
      <c r="T92" s="578"/>
      <c r="BB92" s="64"/>
    </row>
    <row r="93" spans="1:54" ht="29.25" customHeight="1">
      <c r="A93" s="613">
        <v>45314</v>
      </c>
      <c r="B93" s="661" t="str">
        <f>Leden!B13</f>
        <v>Jos Stortelder</v>
      </c>
      <c r="C93" s="601">
        <v>1</v>
      </c>
      <c r="D93" s="578">
        <f t="shared" si="14"/>
        <v>50</v>
      </c>
      <c r="E93" s="601">
        <v>28</v>
      </c>
      <c r="F93" s="601">
        <v>19</v>
      </c>
      <c r="G93" s="643">
        <f t="shared" si="15"/>
        <v>1.4736842105263157</v>
      </c>
      <c r="H93" s="616">
        <v>5</v>
      </c>
      <c r="I93" s="611">
        <f t="shared" si="16"/>
        <v>0.56000000000000005</v>
      </c>
      <c r="J93" s="575">
        <f>IF(ISBLANK(E93),"",VLOOKUP(I93,Tabellen!$F$7:$G$17,2))</f>
        <v>5</v>
      </c>
      <c r="K93" s="618">
        <f>IF(ISBLANK(C93),"",ABS(IF($J$93&gt;J205,"1",0)))</f>
        <v>0</v>
      </c>
      <c r="L93" s="62">
        <f>IF(ISBLANK(C93),"",ABS(IF($J$93&lt;J205,"1",0)))</f>
        <v>1</v>
      </c>
      <c r="M93" s="619">
        <f>IF(ISBLANK(C93),"",ABS(IF($J$93=J205,"1")))</f>
        <v>0</v>
      </c>
      <c r="O93" s="615"/>
      <c r="P93" s="581"/>
      <c r="S93" s="578"/>
      <c r="T93" s="578"/>
      <c r="BB93" s="64"/>
    </row>
    <row r="94" spans="1:54" ht="29.25" customHeight="1">
      <c r="A94" s="613"/>
      <c r="B94" s="661" t="str">
        <f>Leden!B14</f>
        <v>Rots Jan</v>
      </c>
      <c r="C94" s="601"/>
      <c r="D94" s="578" t="str">
        <f t="shared" si="14"/>
        <v/>
      </c>
      <c r="E94" s="601"/>
      <c r="F94" s="601"/>
      <c r="G94" s="643" t="str">
        <f t="shared" si="15"/>
        <v/>
      </c>
      <c r="I94" s="611" t="str">
        <f t="shared" si="16"/>
        <v/>
      </c>
      <c r="J94" s="575" t="str">
        <f>IF(ISBLANK(E94),"",VLOOKUP(I94,Tabellen!$F$7:$G$17,2))</f>
        <v/>
      </c>
      <c r="K94" s="618" t="str">
        <f>IF(ISBLANK(C94),"",ABS(IF($J$94&gt;J225,"1",0)))</f>
        <v/>
      </c>
      <c r="L94" s="62" t="str">
        <f>IF(ISBLANK(C94),"",ABS(IF($J$94&lt;J225,"1",0)))</f>
        <v/>
      </c>
      <c r="M94" s="619" t="str">
        <f>IF(ISBLANK(C94),"",ABS(IF($J$94=J225,"1")))</f>
        <v/>
      </c>
      <c r="O94" s="615"/>
      <c r="P94" s="581"/>
      <c r="S94" s="578"/>
      <c r="T94" s="578"/>
      <c r="BB94" s="64"/>
    </row>
    <row r="95" spans="1:54" ht="29.25" customHeight="1">
      <c r="A95" s="613">
        <v>45300</v>
      </c>
      <c r="B95" s="661" t="str">
        <f>Leden!B15</f>
        <v>Rouwhorst Bennie</v>
      </c>
      <c r="C95" s="601">
        <v>1</v>
      </c>
      <c r="D95" s="578">
        <f t="shared" si="14"/>
        <v>50</v>
      </c>
      <c r="E95" s="601">
        <v>24</v>
      </c>
      <c r="F95" s="601">
        <v>20</v>
      </c>
      <c r="G95" s="643">
        <f t="shared" si="15"/>
        <v>1.2</v>
      </c>
      <c r="H95" s="616">
        <v>8</v>
      </c>
      <c r="I95" s="611">
        <f t="shared" si="16"/>
        <v>0.48</v>
      </c>
      <c r="J95" s="575">
        <f>IF(ISBLANK(E95),"",VLOOKUP(I95,Tabellen!$F$7:$G$17,2))</f>
        <v>4</v>
      </c>
      <c r="K95" s="618">
        <f>IF(ISBLANK(C95),"",ABS(IF($J$95&gt;J245,"1",0)))</f>
        <v>0</v>
      </c>
      <c r="L95" s="62">
        <f>IF(ISBLANK(C95),"",ABS(IF($J$95&lt;J245,"1",0)))</f>
        <v>1</v>
      </c>
      <c r="M95" s="619">
        <f>IF(ISBLANK(C95),"",ABS(IF($J$95=J245,"1")))</f>
        <v>0</v>
      </c>
      <c r="O95" s="615"/>
      <c r="P95" s="581"/>
      <c r="S95" s="578"/>
      <c r="T95" s="578"/>
      <c r="BB95" s="64"/>
    </row>
    <row r="96" spans="1:54" ht="29.25" customHeight="1">
      <c r="A96" s="613">
        <v>45279</v>
      </c>
      <c r="B96" s="661" t="str">
        <f>Leden!B16</f>
        <v>Wittenbernds B</v>
      </c>
      <c r="C96" s="601">
        <v>1</v>
      </c>
      <c r="D96" s="578">
        <f t="shared" si="14"/>
        <v>50</v>
      </c>
      <c r="E96" s="601">
        <v>50</v>
      </c>
      <c r="F96" s="601">
        <v>32</v>
      </c>
      <c r="G96" s="687">
        <f t="shared" si="15"/>
        <v>1.5625</v>
      </c>
      <c r="H96" s="616">
        <v>12</v>
      </c>
      <c r="I96" s="688">
        <f t="shared" si="16"/>
        <v>1</v>
      </c>
      <c r="J96" s="575">
        <f>IF(ISBLANK(E96),"",VLOOKUP(I96,Tabellen!$F$7:$G$17,2))</f>
        <v>10</v>
      </c>
      <c r="K96" s="618">
        <f>IF(ISBLANK(C96),"",ABS(IF($J$96&gt;J265,"1",0)))</f>
        <v>1</v>
      </c>
      <c r="L96" s="62">
        <f>IF(ISBLANK(C96),"",ABS(IF($J$96&lt;J265,"1",0)))</f>
        <v>0</v>
      </c>
      <c r="M96" s="619">
        <f>IF(ISBLANK(C96),"",ABS(IF($J$96=J265,"1")))</f>
        <v>0</v>
      </c>
      <c r="O96" s="615"/>
      <c r="P96" s="581"/>
      <c r="S96" s="578"/>
      <c r="T96" s="578"/>
      <c r="BB96" s="64"/>
    </row>
    <row r="97" spans="1:54" ht="29.25" customHeight="1">
      <c r="A97" s="613">
        <v>45307</v>
      </c>
      <c r="B97" s="661" t="str">
        <f>Leden!B17</f>
        <v>Spieker Leo</v>
      </c>
      <c r="C97" s="601">
        <v>1</v>
      </c>
      <c r="D97" s="578">
        <f t="shared" si="14"/>
        <v>50</v>
      </c>
      <c r="E97" s="601">
        <v>42</v>
      </c>
      <c r="F97" s="601">
        <v>31</v>
      </c>
      <c r="G97" s="643">
        <f t="shared" si="15"/>
        <v>1.3548387096774193</v>
      </c>
      <c r="H97" s="616">
        <v>6</v>
      </c>
      <c r="I97" s="611">
        <f t="shared" si="16"/>
        <v>0.84</v>
      </c>
      <c r="J97" s="575">
        <f>IF(ISBLANK(E97),"",VLOOKUP(I97,Tabellen!$F$7:$G$17,2))</f>
        <v>8</v>
      </c>
      <c r="K97" s="618">
        <f>IF(ISBLANK(C97),"",ABS(IF($J$97&gt;J285,"1",0)))</f>
        <v>0</v>
      </c>
      <c r="L97" s="62">
        <f>IF(ISBLANK(C97),"",ABS(IF($J$97&lt;J285,"1",0)))</f>
        <v>1</v>
      </c>
      <c r="M97" s="619">
        <f>IF(ISBLANK(C97),"",ABS(IF($J$97=J285,"1")))</f>
        <v>0</v>
      </c>
      <c r="O97" s="615"/>
      <c r="P97" s="581"/>
      <c r="S97" s="578"/>
      <c r="T97" s="578"/>
      <c r="BB97" s="64"/>
    </row>
    <row r="98" spans="1:54" ht="29.25" customHeight="1">
      <c r="B98" s="661" t="str">
        <f>Leden!B18</f>
        <v>v.Schie Leo</v>
      </c>
      <c r="D98" s="578" t="str">
        <f t="shared" si="14"/>
        <v/>
      </c>
      <c r="G98" s="643" t="str">
        <f t="shared" si="15"/>
        <v/>
      </c>
      <c r="I98" s="611" t="str">
        <f t="shared" si="16"/>
        <v/>
      </c>
      <c r="J98" s="575" t="str">
        <f>IF(ISBLANK(E98),"",VLOOKUP(I98,Tabellen!$F$7:$G$17,2))</f>
        <v/>
      </c>
      <c r="K98" s="618" t="str">
        <f>IF(ISBLANK(C98),"",ABS(IF($J$98&gt;J305,"1",0)))</f>
        <v/>
      </c>
      <c r="L98" s="62" t="str">
        <f>IF(ISBLANK(C98),"",ABS(IF($J$98&lt;J305,"1",0)))</f>
        <v/>
      </c>
      <c r="M98" s="619" t="str">
        <f>IF(ISBLANK(C98),"",ABS(IF($J$98=J305,"1")))</f>
        <v/>
      </c>
      <c r="O98" s="615"/>
      <c r="S98" s="578"/>
      <c r="T98" s="578"/>
      <c r="BB98" s="64"/>
    </row>
    <row r="99" spans="1:54" ht="29.25" customHeight="1">
      <c r="A99" s="662">
        <v>45300</v>
      </c>
      <c r="B99" s="661" t="str">
        <f>Leden!B19</f>
        <v>Wolterink Harrie</v>
      </c>
      <c r="C99" s="616">
        <v>1</v>
      </c>
      <c r="D99" s="578">
        <f t="shared" si="14"/>
        <v>50</v>
      </c>
      <c r="E99" s="616">
        <v>33</v>
      </c>
      <c r="F99" s="616">
        <v>28</v>
      </c>
      <c r="G99" s="643">
        <f t="shared" si="15"/>
        <v>1.1785714285714286</v>
      </c>
      <c r="H99" s="616">
        <v>5</v>
      </c>
      <c r="I99" s="611">
        <f t="shared" si="16"/>
        <v>0.66</v>
      </c>
      <c r="J99" s="575">
        <f>IF(ISBLANK(E99),"",VLOOKUP(I99,Tabellen!$F$7:$G$17,2))</f>
        <v>6</v>
      </c>
      <c r="K99" s="618">
        <f>IF(ISBLANK(C99),"",ABS(IF($J$99&gt;J325,"1",0)))</f>
        <v>0</v>
      </c>
      <c r="L99" s="62">
        <f>IF(ISBLANK(C99),"",ABS(IF($J$99&lt;J325,"1",0)))</f>
        <v>1</v>
      </c>
      <c r="M99" s="619">
        <f>IF(ISBLANK(C99),"",ABS(IF($J$99=J325,"1")))</f>
        <v>0</v>
      </c>
      <c r="O99" s="615"/>
      <c r="P99" s="581"/>
      <c r="S99" s="578"/>
      <c r="T99" s="578"/>
      <c r="BB99" s="64"/>
    </row>
    <row r="100" spans="1:54" ht="29.25" customHeight="1">
      <c r="B100" s="661" t="str">
        <f>Leden!B20</f>
        <v>Vermue Jack</v>
      </c>
      <c r="K100" s="690" t="str">
        <f>IF(ISBLANK(C100),"",ABS(IF($J$100&gt;J344,"1",0)))</f>
        <v/>
      </c>
      <c r="L100" s="691" t="str">
        <f>IF(ISBLANK(C100),"",ABS(IF($J$100&lt;J344,"1",0)))</f>
        <v/>
      </c>
      <c r="M100" s="692" t="str">
        <f>IF(ISBLANK(C100),"",ABS(IF($J$100=J344,"1")))</f>
        <v/>
      </c>
      <c r="N100" s="451"/>
      <c r="O100" s="693"/>
      <c r="P100" s="581"/>
      <c r="S100" s="578"/>
      <c r="T100" s="578"/>
      <c r="BB100" s="64"/>
    </row>
    <row r="101" spans="1:54" ht="29.25" customHeight="1">
      <c r="A101" s="663">
        <f>IF(ISBLANK(A8),"",$A$8)</f>
        <v>45314</v>
      </c>
      <c r="B101" s="661" t="str">
        <f>Leden!B4</f>
        <v>Slot Guus</v>
      </c>
      <c r="C101" s="578">
        <f>IF(ISBLANK(C8),"",$C$8)</f>
        <v>1</v>
      </c>
      <c r="D101" s="578">
        <f>IF(C101=1,$A$87,C101)</f>
        <v>50</v>
      </c>
      <c r="E101" s="616">
        <v>50</v>
      </c>
      <c r="F101" s="578">
        <f>IF(ISBLANK(F8),"",$F$8)</f>
        <v>29</v>
      </c>
      <c r="G101" s="643">
        <f>IF(ISBLANK(E101),"",E101/F101)</f>
        <v>1.7241379310344827</v>
      </c>
      <c r="H101" s="616">
        <v>10</v>
      </c>
      <c r="I101" s="611">
        <f>IF(ISBLANK(E101),"",E101/D101)</f>
        <v>1</v>
      </c>
      <c r="J101" s="575">
        <f>IF(ISBLANK(E101),"",VLOOKUP(I101,Tabellen!$F$7:$G$17,2))</f>
        <v>10</v>
      </c>
      <c r="K101" s="618">
        <f>IF(ISBLANK(E101),"",ABS(IF($J$101&gt;J8,"1",0)))</f>
        <v>1</v>
      </c>
      <c r="L101" s="62">
        <f>IF(ISBLANK(E101),"",ABS(IF($J$101&lt;J8,"1",0)))</f>
        <v>0</v>
      </c>
      <c r="M101" s="619">
        <f>IF(ISBLANK(E101),"",ABS(IF($J$101=J8,"1")))</f>
        <v>0</v>
      </c>
      <c r="N101" s="614"/>
      <c r="O101" s="693"/>
      <c r="P101" s="581"/>
      <c r="S101" s="578"/>
      <c r="T101" s="578"/>
      <c r="BB101" s="64"/>
    </row>
    <row r="102" spans="1:54" ht="29.25" customHeight="1">
      <c r="A102" s="663" t="str">
        <f>IF(ISBLANK(A28),"",$A$28)</f>
        <v/>
      </c>
      <c r="B102" s="661" t="str">
        <f>Leden!B5</f>
        <v>Bennie Beerten Z</v>
      </c>
      <c r="C102" s="578" t="str">
        <f>IF(ISBLANK(C28),"",$C$28)</f>
        <v/>
      </c>
      <c r="D102" s="578" t="str">
        <f>IF(C102=1,$A$87,C102)</f>
        <v/>
      </c>
      <c r="F102" s="578" t="str">
        <f>IF(ISBLANK(F28),"",$F$28)</f>
        <v/>
      </c>
      <c r="G102" s="643" t="str">
        <f>IF(ISBLANK(E102),"",E102/F102)</f>
        <v/>
      </c>
      <c r="I102" s="611" t="str">
        <f>IF(ISBLANK(E102),"",E102/D102)</f>
        <v/>
      </c>
      <c r="J102" s="575" t="str">
        <f>IF(ISBLANK(E102),"",VLOOKUP(I102,Tabellen!$F$7:$G$17,2))</f>
        <v/>
      </c>
      <c r="K102" s="618" t="str">
        <f>IF(ISBLANK(E102),"",ABS(IF($J$102&gt;J28,"1",0)))</f>
        <v/>
      </c>
      <c r="L102" s="62" t="str">
        <f>IF(ISBLANK(E102),"",ABS(IF($J$102&lt;J28,"1",0)))</f>
        <v/>
      </c>
      <c r="M102" s="619" t="str">
        <f>IF(ISBLANK(E102),"",ABS(IF($J$102=J28,"1")))</f>
        <v/>
      </c>
      <c r="O102" s="693"/>
      <c r="Q102" s="591"/>
      <c r="S102" s="578"/>
      <c r="T102" s="578"/>
      <c r="BB102" s="64"/>
    </row>
    <row r="103" spans="1:54" ht="29.25" customHeight="1">
      <c r="A103" s="663" t="str">
        <f>IF(ISBLANK(A48),"",$A$48)</f>
        <v/>
      </c>
      <c r="B103" s="661" t="str">
        <f>Leden!B6</f>
        <v>Cuppers Jan</v>
      </c>
      <c r="C103" s="578" t="str">
        <f>IF(ISBLANK(C48),"",$C$48)</f>
        <v/>
      </c>
      <c r="D103" s="578" t="str">
        <f>IF(C103=1,$A$87,C103)</f>
        <v/>
      </c>
      <c r="F103" s="578" t="str">
        <f>IF(ISBLANK(F48),"",$F$48)</f>
        <v/>
      </c>
      <c r="G103" s="643" t="str">
        <f>IF(ISBLANK(E103),"",E103/F103)</f>
        <v/>
      </c>
      <c r="I103" s="611" t="str">
        <f>IF(ISBLANK(E103),"",E103/D103)</f>
        <v/>
      </c>
      <c r="J103" s="575" t="str">
        <f>IF(ISBLANK(E103),"",VLOOKUP(I103,Tabellen!$F$7:$G$17,2))</f>
        <v/>
      </c>
      <c r="K103" s="618" t="str">
        <f>IF(ISBLANK(E103),"",ABS(IF($J$103&gt;J48,"1",0)))</f>
        <v/>
      </c>
      <c r="L103" s="62" t="str">
        <f>IF(ISBLANK(E103),"",ABS(IF($J$103&lt;J48,"1",0)))</f>
        <v/>
      </c>
      <c r="M103" s="619" t="str">
        <f>IF(ISBLANK(E103),"",ABS(IF($J$103=J48,"1")))</f>
        <v/>
      </c>
      <c r="P103" s="694"/>
      <c r="Q103" s="591"/>
      <c r="S103" s="578"/>
      <c r="T103" s="578"/>
      <c r="BB103" s="64"/>
    </row>
    <row r="104" spans="1:54" ht="29.25" customHeight="1">
      <c r="A104" s="663" t="str">
        <f>IF(ISBLANK(A68),"",$A$68)</f>
        <v/>
      </c>
      <c r="B104" s="661" t="str">
        <f>Leden!B7</f>
        <v>BouwmeesterJohan</v>
      </c>
      <c r="C104" s="578" t="str">
        <f>IF(ISBLANK(C68),"",$C$68)</f>
        <v/>
      </c>
      <c r="D104" s="578" t="str">
        <f>IF(C104=1,$A$87,C104)</f>
        <v/>
      </c>
      <c r="F104" s="578" t="str">
        <f>IF(ISBLANK(F68),"",$F$68)</f>
        <v/>
      </c>
      <c r="G104" s="643" t="str">
        <f>IF(ISBLANK(E104),"",E104/F104)</f>
        <v/>
      </c>
      <c r="H104" s="695"/>
      <c r="I104" s="611"/>
      <c r="J104" s="575" t="str">
        <f>IF(ISBLANK(E104),"",VLOOKUP(I104,Tabellen!$F$7:$G$17,2))</f>
        <v/>
      </c>
      <c r="K104" s="618" t="str">
        <f>IF(ISBLANK(E104),"",ABS(IF($J$104&gt;J68,"1",0)))</f>
        <v/>
      </c>
      <c r="L104" s="62" t="str">
        <f>IF(ISBLANK(E104),"",ABS(IF($J$104&lt;J68,"1",0)))</f>
        <v/>
      </c>
      <c r="M104" s="619" t="str">
        <f>IF(ISBLANK(E104),"",ABS(IF($J$104=J68,"1")))</f>
        <v/>
      </c>
      <c r="P104" s="630"/>
      <c r="Q104" s="591"/>
      <c r="S104" s="578"/>
      <c r="T104" s="578"/>
      <c r="BB104" s="64"/>
    </row>
    <row r="105" spans="1:54" ht="29.25" customHeight="1">
      <c r="A105" s="620" t="s">
        <v>115</v>
      </c>
      <c r="B105" s="669">
        <f>Leden!$C$8</f>
        <v>1.55</v>
      </c>
      <c r="C105" s="622">
        <f>SUBTOTAL(9,C89:C104)</f>
        <v>9</v>
      </c>
      <c r="D105" s="622">
        <f>SUM(D89:D104)</f>
        <v>450</v>
      </c>
      <c r="E105" s="622">
        <f>SUBTOTAL(9,E89:E104)</f>
        <v>359</v>
      </c>
      <c r="F105" s="622">
        <f>SUBTOTAL(9,F89:F104)</f>
        <v>252</v>
      </c>
      <c r="G105" s="670">
        <f>E105/F105</f>
        <v>1.4246031746031746</v>
      </c>
      <c r="H105" s="622">
        <f>MAX(H88:H103)</f>
        <v>12</v>
      </c>
      <c r="I105" s="671">
        <f>AVERAGE(I89:I104)</f>
        <v>0.7977777777777777</v>
      </c>
      <c r="J105" s="625">
        <f>SUM(J89:J104)</f>
        <v>69</v>
      </c>
      <c r="K105" s="626">
        <f>SUM(K89:K104)</f>
        <v>4</v>
      </c>
      <c r="L105" s="627">
        <f>SUM(L89:L104)</f>
        <v>5</v>
      </c>
      <c r="M105" s="628">
        <f>SUM(M89:M104)</f>
        <v>0</v>
      </c>
      <c r="N105" s="652">
        <f>IF(ISBLANK(E105),"",VLOOKUP(G105,Tabellen!$D$7:$E$46,2))</f>
        <v>47</v>
      </c>
      <c r="O105" s="629" t="s">
        <v>116</v>
      </c>
      <c r="P105" s="696"/>
      <c r="Q105" s="591"/>
      <c r="S105" s="62"/>
      <c r="T105" s="62"/>
      <c r="BB105" s="64"/>
    </row>
    <row r="106" spans="1:54" s="64" customFormat="1" ht="29.25" customHeight="1">
      <c r="A106" s="697"/>
      <c r="B106" s="698"/>
      <c r="C106" s="699"/>
      <c r="D106" s="698"/>
      <c r="E106" s="698"/>
      <c r="F106" s="698"/>
      <c r="G106" s="698"/>
      <c r="H106" s="326"/>
      <c r="I106" s="698"/>
      <c r="J106" s="700"/>
      <c r="K106" s="698"/>
      <c r="L106" s="698"/>
      <c r="M106" s="698"/>
      <c r="N106" s="701"/>
      <c r="O106" s="698"/>
      <c r="P106" s="702"/>
      <c r="Q106" s="591"/>
    </row>
    <row r="107" spans="1:54" ht="29.25" customHeight="1">
      <c r="A107" s="582" t="s">
        <v>93</v>
      </c>
      <c r="B107" s="583" t="s">
        <v>141</v>
      </c>
      <c r="C107" s="582"/>
      <c r="D107" s="584"/>
      <c r="E107" s="585"/>
      <c r="F107" s="582"/>
      <c r="G107" s="586"/>
      <c r="H107" s="585"/>
      <c r="I107" s="587"/>
      <c r="J107" s="588"/>
      <c r="K107" s="589"/>
      <c r="L107" s="590"/>
      <c r="M107" s="587"/>
      <c r="N107" s="590"/>
      <c r="O107" s="637"/>
      <c r="P107" s="638"/>
      <c r="Q107" s="591"/>
      <c r="S107" s="62"/>
      <c r="T107" s="62"/>
      <c r="BB107" s="64"/>
    </row>
    <row r="108" spans="1:54" ht="29.25" customHeight="1">
      <c r="A108" s="592">
        <f>VLOOKUP(B126,Tabellen!$B$6:$C$46,2)</f>
        <v>56</v>
      </c>
      <c r="B108" s="583" t="s">
        <v>37</v>
      </c>
      <c r="C108" s="582" t="s">
        <v>95</v>
      </c>
      <c r="D108" s="584" t="s">
        <v>117</v>
      </c>
      <c r="E108" s="582" t="s">
        <v>95</v>
      </c>
      <c r="F108" s="582" t="s">
        <v>98</v>
      </c>
      <c r="G108" s="659" t="s">
        <v>99</v>
      </c>
      <c r="H108" s="582" t="s">
        <v>100</v>
      </c>
      <c r="I108" s="594" t="s">
        <v>101</v>
      </c>
      <c r="J108" s="595">
        <v>10</v>
      </c>
      <c r="K108" s="596" t="s">
        <v>102</v>
      </c>
      <c r="L108" s="586" t="s">
        <v>103</v>
      </c>
      <c r="M108" s="594" t="s">
        <v>104</v>
      </c>
      <c r="N108" s="586" t="s">
        <v>105</v>
      </c>
      <c r="O108" s="637"/>
      <c r="P108" s="638"/>
      <c r="Q108" s="591"/>
      <c r="S108" s="578"/>
      <c r="T108" s="578"/>
      <c r="BB108" s="64"/>
    </row>
    <row r="109" spans="1:54" ht="29.25" customHeight="1">
      <c r="A109" s="597" t="s">
        <v>106</v>
      </c>
      <c r="B109" s="672" t="str">
        <f>Leden!$B$9</f>
        <v>Huinink Jan</v>
      </c>
      <c r="C109" s="582" t="s">
        <v>118</v>
      </c>
      <c r="D109" s="586" t="s">
        <v>119</v>
      </c>
      <c r="E109" s="586" t="s">
        <v>119</v>
      </c>
      <c r="F109" s="582" t="s">
        <v>110</v>
      </c>
      <c r="G109" s="586" t="s">
        <v>79</v>
      </c>
      <c r="H109" s="582" t="s">
        <v>112</v>
      </c>
      <c r="I109" s="594" t="s">
        <v>119</v>
      </c>
      <c r="J109" s="595" t="s">
        <v>113</v>
      </c>
      <c r="K109" s="596"/>
      <c r="L109" s="586"/>
      <c r="M109" s="594"/>
      <c r="N109" s="586" t="s">
        <v>114</v>
      </c>
      <c r="O109" s="637"/>
      <c r="P109" s="638"/>
      <c r="Q109" s="591"/>
      <c r="S109" s="578"/>
      <c r="T109" s="578"/>
      <c r="BB109" s="64"/>
    </row>
    <row r="110" spans="1:54" ht="29.25" customHeight="1">
      <c r="A110" s="613"/>
      <c r="B110" s="661" t="str">
        <f>Leden!B10</f>
        <v>Koppele Theo</v>
      </c>
      <c r="C110" s="601"/>
      <c r="D110" s="602" t="str">
        <f t="shared" ref="D110:D118" si="17">IF(ISBLANK(C110),"",IF(C110=1,$A$108,C110))</f>
        <v/>
      </c>
      <c r="E110" s="703"/>
      <c r="F110" s="601"/>
      <c r="G110" s="641" t="str">
        <f t="shared" ref="G110:G118" si="18">IF(ISBLANK(E110),"",E110/F110)</f>
        <v/>
      </c>
      <c r="H110" s="601"/>
      <c r="I110" s="604" t="str">
        <f t="shared" ref="I110:I118" si="19">IF(ISBLANK(E110),"",E110/D110)</f>
        <v/>
      </c>
      <c r="J110" s="575" t="str">
        <f>IF(ISBLANK(E110),"",VLOOKUP(I110,Tabellen!$F$7:$G$17,2))</f>
        <v/>
      </c>
      <c r="K110" s="605" t="str">
        <f>IF(ISBLANK(C110),"",ABS(IF($J$110&gt;J146,"1",0)))</f>
        <v/>
      </c>
      <c r="L110" s="606" t="str">
        <f>IF(ISBLANK(C110),"",ABS(IF($J$110&lt;J146,"1",0)))</f>
        <v/>
      </c>
      <c r="M110" s="607" t="str">
        <f>IF(ISBLANK(C110),"",ABS(IF($J$110=J146,"1")))</f>
        <v/>
      </c>
      <c r="O110" s="674"/>
      <c r="P110" s="704"/>
      <c r="S110" s="578"/>
      <c r="T110" s="578"/>
      <c r="BB110" s="64"/>
    </row>
    <row r="111" spans="1:54" ht="29.25" customHeight="1">
      <c r="A111" s="613"/>
      <c r="B111" s="661" t="str">
        <f>Leden!B11</f>
        <v>Melgers Willy</v>
      </c>
      <c r="C111" s="601"/>
      <c r="D111" s="578" t="str">
        <f t="shared" si="17"/>
        <v/>
      </c>
      <c r="E111" s="601"/>
      <c r="F111" s="601"/>
      <c r="G111" s="641" t="str">
        <f t="shared" si="18"/>
        <v/>
      </c>
      <c r="I111" s="604" t="str">
        <f t="shared" si="19"/>
        <v/>
      </c>
      <c r="J111" s="575" t="str">
        <f>IF(ISBLANK(E111),"",VLOOKUP(I111,Tabellen!$F$7:$G$17,2))</f>
        <v/>
      </c>
      <c r="K111" s="618" t="str">
        <f>IF(ISBLANK(E111),"",ABS(IF($J$111&gt;J166,"1",0)))</f>
        <v/>
      </c>
      <c r="L111" s="62" t="str">
        <f>IF(ISBLANK(C111),"",ABS(IF($J$111&lt;J166,"1",0)))</f>
        <v/>
      </c>
      <c r="M111" s="619" t="str">
        <f>IF(ISBLANK(C111),"",ABS(IF($J$111=J166,"1")))</f>
        <v/>
      </c>
      <c r="O111" s="615"/>
      <c r="P111" s="705"/>
      <c r="S111" s="578"/>
      <c r="T111" s="578"/>
      <c r="BB111" s="64"/>
    </row>
    <row r="112" spans="1:54" ht="29.25" customHeight="1">
      <c r="A112" s="613"/>
      <c r="B112" s="661" t="str">
        <f>Leden!B12</f>
        <v>Piepers Arnold</v>
      </c>
      <c r="C112" s="601"/>
      <c r="D112" s="578" t="str">
        <f t="shared" si="17"/>
        <v/>
      </c>
      <c r="E112" s="601"/>
      <c r="F112" s="601"/>
      <c r="G112" s="641" t="str">
        <f t="shared" si="18"/>
        <v/>
      </c>
      <c r="I112" s="604" t="str">
        <f t="shared" si="19"/>
        <v/>
      </c>
      <c r="J112" s="575" t="str">
        <f>IF(ISBLANK(E112),"",VLOOKUP(I112,Tabellen!$F$7:$G$17,2))</f>
        <v/>
      </c>
      <c r="K112" s="618" t="str">
        <f>IF(ISBLANK(E112),"",ABS(IF($J$112&gt;J186,"1",0)))</f>
        <v/>
      </c>
      <c r="L112" s="62" t="str">
        <f>IF(ISBLANK(C112),"",ABS(IF($J$112&lt;J186,"1",0)))</f>
        <v/>
      </c>
      <c r="M112" s="619" t="str">
        <f>IF(ISBLANK(C112),"",ABS(IF(J112=$J$186,"1")))</f>
        <v/>
      </c>
      <c r="O112" s="612"/>
      <c r="P112" s="705"/>
      <c r="S112" s="578"/>
      <c r="T112" s="578"/>
      <c r="BB112" s="64"/>
    </row>
    <row r="113" spans="1:20" s="64" customFormat="1" ht="29.25" customHeight="1">
      <c r="A113" s="613"/>
      <c r="B113" s="661" t="str">
        <f>Leden!B13</f>
        <v>Jos Stortelder</v>
      </c>
      <c r="C113" s="601"/>
      <c r="D113" s="578" t="str">
        <f t="shared" si="17"/>
        <v/>
      </c>
      <c r="E113" s="601"/>
      <c r="F113" s="601"/>
      <c r="G113" s="641" t="str">
        <f t="shared" si="18"/>
        <v/>
      </c>
      <c r="H113" s="616"/>
      <c r="I113" s="611" t="str">
        <f t="shared" si="19"/>
        <v/>
      </c>
      <c r="J113" s="575" t="str">
        <f>IF(ISBLANK(E113),"",VLOOKUP(I113,Tabellen!$F$7:$G$17,2))</f>
        <v/>
      </c>
      <c r="K113" s="618" t="str">
        <f>IF(ISBLANK(E113),"",ABS(IF($J$113&gt;J206,"1",0)))</f>
        <v/>
      </c>
      <c r="L113" s="62" t="str">
        <f>IF(ISBLANK(C113),"",ABS(IF($J$113&lt;J206,"1",0)))</f>
        <v/>
      </c>
      <c r="M113" s="619" t="str">
        <f>IF(ISBLANK(C113),"",ABS(IF(J113=$J$206,"1")))</f>
        <v/>
      </c>
      <c r="N113" s="578"/>
      <c r="O113" s="615"/>
      <c r="P113" s="705"/>
      <c r="S113" s="578"/>
      <c r="T113" s="578"/>
    </row>
    <row r="114" spans="1:20" s="64" customFormat="1" ht="29.25" customHeight="1">
      <c r="A114" s="613"/>
      <c r="B114" s="661" t="str">
        <f>Leden!B14</f>
        <v>Rots Jan</v>
      </c>
      <c r="C114" s="601"/>
      <c r="D114" s="578" t="str">
        <f t="shared" si="17"/>
        <v/>
      </c>
      <c r="E114" s="601"/>
      <c r="F114" s="601"/>
      <c r="G114" s="641" t="str">
        <f t="shared" si="18"/>
        <v/>
      </c>
      <c r="H114" s="616"/>
      <c r="I114" s="611" t="str">
        <f t="shared" si="19"/>
        <v/>
      </c>
      <c r="J114" s="575" t="str">
        <f>IF(ISBLANK(E114),"",VLOOKUP(I114,Tabellen!$F$7:$G$17,2))</f>
        <v/>
      </c>
      <c r="K114" s="618" t="str">
        <f>IF(ISBLANK(E114),"",ABS(IF($J$114&gt;J226,"1",0)))</f>
        <v/>
      </c>
      <c r="L114" s="62" t="str">
        <f>IF(ISBLANK(C114),"",ABS(IF($J$114&lt;J226,"1",0)))</f>
        <v/>
      </c>
      <c r="M114" s="619" t="str">
        <f>IF(ISBLANK(C114),"",ABS(IF(J114=$J$226,"1")))</f>
        <v/>
      </c>
      <c r="N114" s="578"/>
      <c r="O114" s="615"/>
      <c r="P114" s="705"/>
      <c r="S114" s="578"/>
      <c r="T114" s="578"/>
    </row>
    <row r="115" spans="1:20" s="64" customFormat="1" ht="29.25" customHeight="1">
      <c r="A115" s="613"/>
      <c r="B115" s="661" t="str">
        <f>Leden!B15</f>
        <v>Rouwhorst Bennie</v>
      </c>
      <c r="C115" s="601"/>
      <c r="D115" s="578" t="str">
        <f t="shared" si="17"/>
        <v/>
      </c>
      <c r="E115" s="601"/>
      <c r="F115" s="601"/>
      <c r="G115" s="641" t="str">
        <f t="shared" si="18"/>
        <v/>
      </c>
      <c r="H115" s="616"/>
      <c r="I115" s="611" t="str">
        <f t="shared" si="19"/>
        <v/>
      </c>
      <c r="J115" s="575" t="str">
        <f>IF(ISBLANK(E115),"",VLOOKUP(I115,Tabellen!$F$7:$G$17,2))</f>
        <v/>
      </c>
      <c r="K115" s="618" t="str">
        <f>IF(ISBLANK(E115),"",ABS(IF($J$115&gt;J251,"1",0)))</f>
        <v/>
      </c>
      <c r="L115" s="62" t="str">
        <f>IF(ISBLANK(C115),"",ABS(IF($J$115&lt;J251,"1",0)))</f>
        <v/>
      </c>
      <c r="M115" s="619" t="str">
        <f>IF(ISBLANK(C115),"",ABS(IF(J115=$J$251,"1")))</f>
        <v/>
      </c>
      <c r="N115" s="578"/>
      <c r="O115" s="615"/>
      <c r="P115" s="705"/>
      <c r="S115" s="578"/>
      <c r="T115" s="578"/>
    </row>
    <row r="116" spans="1:20" s="64" customFormat="1" ht="29.25" customHeight="1">
      <c r="A116" s="613"/>
      <c r="B116" s="661" t="str">
        <f>Leden!B16</f>
        <v>Wittenbernds B</v>
      </c>
      <c r="C116" s="601"/>
      <c r="D116" s="578" t="str">
        <f t="shared" si="17"/>
        <v/>
      </c>
      <c r="E116" s="601"/>
      <c r="F116" s="601"/>
      <c r="G116" s="641" t="str">
        <f t="shared" si="18"/>
        <v/>
      </c>
      <c r="H116" s="616"/>
      <c r="I116" s="611" t="str">
        <f t="shared" si="19"/>
        <v/>
      </c>
      <c r="J116" s="575" t="str">
        <f>IF(ISBLANK(E116),"",VLOOKUP(I116,Tabellen!$F$7:$G$17,2))</f>
        <v/>
      </c>
      <c r="K116" s="618" t="str">
        <f>IF(ISBLANK(E116),"",ABS(IF($J$116&gt;J266,"1",0)))</f>
        <v/>
      </c>
      <c r="L116" s="62" t="str">
        <f>IF(ISBLANK(C116),"",ABS(IF($J$116&lt;J266,"1",0)))</f>
        <v/>
      </c>
      <c r="M116" s="619" t="str">
        <f>IF(ISBLANK(C116),"",ABS(IF(J116=$J$266,"1")))</f>
        <v/>
      </c>
      <c r="N116" s="578"/>
      <c r="O116" s="615"/>
      <c r="P116" s="705"/>
      <c r="S116" s="578"/>
      <c r="T116" s="578"/>
    </row>
    <row r="117" spans="1:20" s="64" customFormat="1" ht="29.25" customHeight="1">
      <c r="A117" s="613"/>
      <c r="B117" s="661" t="str">
        <f>Leden!B17</f>
        <v>Spieker Leo</v>
      </c>
      <c r="C117" s="601"/>
      <c r="D117" s="578" t="str">
        <f t="shared" si="17"/>
        <v/>
      </c>
      <c r="E117" s="601"/>
      <c r="F117" s="601"/>
      <c r="G117" s="641" t="str">
        <f t="shared" si="18"/>
        <v/>
      </c>
      <c r="H117" s="616"/>
      <c r="I117" s="611" t="str">
        <f t="shared" si="19"/>
        <v/>
      </c>
      <c r="J117" s="575" t="str">
        <f>IF(ISBLANK(E117),"",VLOOKUP(I117,Tabellen!$F$7:$G$17,2))</f>
        <v/>
      </c>
      <c r="K117" s="618" t="str">
        <f>IF(ISBLANK(E117),"",ABS(IF($J$117&gt;J286,"1",0)))</f>
        <v/>
      </c>
      <c r="L117" s="62" t="str">
        <f>IF(ISBLANK(C117),"",ABS(IF($J$117&lt;J286,"1",0)))</f>
        <v/>
      </c>
      <c r="M117" s="619" t="str">
        <f>IF(ISBLANK(C117),"",ABS(IF($J$117=J286,"1")))</f>
        <v/>
      </c>
      <c r="N117" s="578"/>
      <c r="O117" s="615"/>
      <c r="P117" s="705"/>
      <c r="S117" s="578"/>
      <c r="T117" s="578"/>
    </row>
    <row r="118" spans="1:20" s="64" customFormat="1" ht="29.25" customHeight="1">
      <c r="A118" s="662"/>
      <c r="B118" s="661" t="str">
        <f>Leden!B18</f>
        <v>v.Schie Leo</v>
      </c>
      <c r="C118" s="616"/>
      <c r="D118" s="578" t="str">
        <f t="shared" si="17"/>
        <v/>
      </c>
      <c r="E118" s="601"/>
      <c r="F118" s="616"/>
      <c r="G118" s="641" t="str">
        <f t="shared" si="18"/>
        <v/>
      </c>
      <c r="H118" s="616"/>
      <c r="I118" s="611" t="str">
        <f t="shared" si="19"/>
        <v/>
      </c>
      <c r="J118" s="575" t="str">
        <f>IF(ISBLANK(E118),"",VLOOKUP(I118,Tabellen!$F$7:$G$17,2))</f>
        <v/>
      </c>
      <c r="K118" s="618" t="str">
        <f>IF(ISBLANK(E118),"",ABS(IF($J$118&gt;J306,"1",0)))</f>
        <v/>
      </c>
      <c r="L118" s="62" t="str">
        <f>IF(ISBLANK(C118),"",ABS(IF($J$118&lt;J306,"1",0)))</f>
        <v/>
      </c>
      <c r="M118" s="619" t="str">
        <f>IF(ISBLANK(C118),"",ABS(IF($J$118=J306,"1")))</f>
        <v/>
      </c>
      <c r="N118" s="578"/>
      <c r="O118" s="615"/>
      <c r="S118" s="578"/>
      <c r="T118" s="578"/>
    </row>
    <row r="119" spans="1:20" s="64" customFormat="1" ht="29.25" customHeight="1">
      <c r="A119" s="662"/>
      <c r="B119" s="661" t="str">
        <f>Leden!B19</f>
        <v>Wolterink Harrie</v>
      </c>
      <c r="C119" s="616"/>
      <c r="D119" s="578" t="str">
        <f>IF(ISBLANK(C119),"",IF(C119=1,$A$108,C119))</f>
        <v/>
      </c>
      <c r="E119" s="616"/>
      <c r="F119" s="616"/>
      <c r="G119" s="641" t="str">
        <f>IF(ISBLANK(E119),"",E119/F119)</f>
        <v/>
      </c>
      <c r="H119" s="616"/>
      <c r="I119" s="611" t="str">
        <f>IF(ISBLANK(E119),"",E119/D119)</f>
        <v/>
      </c>
      <c r="J119" s="575" t="str">
        <f>IF(ISBLANK(E119),"",VLOOKUP(I119,Tabellen!$F$7:$G$17,2))</f>
        <v/>
      </c>
      <c r="K119" s="618" t="str">
        <f>IF(ISBLANK(E119),"",ABS(IF($J$119&gt;J326,"1",0)))</f>
        <v/>
      </c>
      <c r="L119" s="62" t="str">
        <f>IF(ISBLANK(C119),"",ABS(IF($J$119&lt;J326,"1",0)))</f>
        <v/>
      </c>
      <c r="M119" s="619" t="str">
        <f>IF(ISBLANK(C119),"",ABS(IF($J$119=J326,"1")))</f>
        <v/>
      </c>
      <c r="N119" s="578"/>
      <c r="O119" s="615"/>
      <c r="S119" s="578"/>
      <c r="T119" s="578"/>
    </row>
    <row r="120" spans="1:20" s="64" customFormat="1" ht="29.25" customHeight="1">
      <c r="B120" s="661" t="str">
        <f>Leden!B20</f>
        <v>Vermue Jack</v>
      </c>
      <c r="K120" s="690" t="str">
        <f>IF(ISBLANK(E120),"",ABS(IF($J$119&gt;J345,"1",0)))</f>
        <v/>
      </c>
      <c r="L120" s="691" t="str">
        <f>IF(ISBLANK(C120),"",ABS(IF($J$119&lt;J345,"1",0)))</f>
        <v/>
      </c>
      <c r="M120" s="692" t="str">
        <f>IF(ISBLANK(C120),"",ABS(IF($J$119=J345,"1")))</f>
        <v/>
      </c>
      <c r="N120" s="451"/>
      <c r="O120" s="693"/>
      <c r="S120" s="578"/>
      <c r="T120" s="578"/>
    </row>
    <row r="121" spans="1:20" s="64" customFormat="1" ht="29.25" customHeight="1">
      <c r="A121" s="663" t="str">
        <f>IF(ISBLANK(A9),"",$A$9)</f>
        <v/>
      </c>
      <c r="B121" s="661" t="str">
        <f>Leden!B4</f>
        <v>Slot Guus</v>
      </c>
      <c r="C121" s="578" t="str">
        <f>IF(ISBLANK(C9),"",$C$9)</f>
        <v/>
      </c>
      <c r="D121" s="578" t="str">
        <f>IF(ISBLANK(C121),"",IF(C121=1,$A$108,C121))</f>
        <v/>
      </c>
      <c r="E121" s="616"/>
      <c r="F121" s="578" t="str">
        <f>IF(ISBLANK(F9),"",$F$9)</f>
        <v/>
      </c>
      <c r="G121" s="641" t="str">
        <f>IF(ISBLANK(E121),"",E121/F121)</f>
        <v/>
      </c>
      <c r="H121" s="616"/>
      <c r="I121" s="611" t="str">
        <f>IF(ISBLANK(E121),"",E121/D121)</f>
        <v/>
      </c>
      <c r="J121" s="575" t="str">
        <f>IF(ISBLANK(E121),"",VLOOKUP(I121,Tabellen!$F$7:$G$17,2))</f>
        <v/>
      </c>
      <c r="K121" s="618" t="str">
        <f>IF(ISBLANK(E121),"",ABS(IF($J$121&gt;J9,"1",0)))</f>
        <v/>
      </c>
      <c r="L121" s="62" t="str">
        <f>IF(ISBLANK(E121),"",ABS(IF($J$121&lt;J9,"1",0)))</f>
        <v/>
      </c>
      <c r="M121" s="619" t="str">
        <f>IF(ISBLANK(E121),"",ABS(IF($J$121=J9,"1")))</f>
        <v/>
      </c>
      <c r="N121" s="578"/>
      <c r="O121" s="693"/>
      <c r="S121" s="578"/>
      <c r="T121" s="578"/>
    </row>
    <row r="122" spans="1:20" s="64" customFormat="1" ht="29.25" customHeight="1">
      <c r="A122" s="663" t="str">
        <f>IF(ISBLANK(A29),"",$A$29)</f>
        <v/>
      </c>
      <c r="B122" s="661" t="str">
        <f>Leden!B5</f>
        <v>Bennie Beerten Z</v>
      </c>
      <c r="C122" s="578" t="str">
        <f>IF(ISBLANK(C29),"",$C$29)</f>
        <v/>
      </c>
      <c r="D122" s="578" t="str">
        <f>IF(ISBLANK(C122),"",IF(C122=1,$A$108,C122))</f>
        <v/>
      </c>
      <c r="E122" s="616"/>
      <c r="F122" s="578" t="str">
        <f>IF(ISBLANK(F29),"",$F$29)</f>
        <v/>
      </c>
      <c r="G122" s="641" t="str">
        <f>IF(ISBLANK(E122),"",E122/F122)</f>
        <v/>
      </c>
      <c r="H122" s="616"/>
      <c r="I122" s="611" t="str">
        <f>IF(ISBLANK(E122),"",E122/D122)</f>
        <v/>
      </c>
      <c r="J122" s="575" t="str">
        <f>IF(ISBLANK(E122),"",VLOOKUP(I122,Tabellen!$F$7:$G$17,2))</f>
        <v/>
      </c>
      <c r="K122" s="618" t="str">
        <f>IF(ISBLANK(E122),"",ABS(IF($J$122&gt;J29,"1",0)))</f>
        <v/>
      </c>
      <c r="L122" s="62" t="str">
        <f>IF(ISBLANK(E122),"",ABS(IF($J$122&lt;J29,"1",0)))</f>
        <v/>
      </c>
      <c r="M122" s="619" t="str">
        <f>IF(ISBLANK(E122),"",ABS(IF($J$122=J29,"1")))</f>
        <v/>
      </c>
      <c r="N122" s="578"/>
      <c r="O122" s="693"/>
      <c r="Q122" s="580"/>
      <c r="S122" s="62"/>
      <c r="T122" s="62"/>
    </row>
    <row r="123" spans="1:20" s="64" customFormat="1" ht="29.25" customHeight="1">
      <c r="A123" s="663" t="str">
        <f>IF(ISBLANK(A49),"",$A$49)</f>
        <v/>
      </c>
      <c r="B123" s="661" t="str">
        <f>Leden!B6</f>
        <v>Cuppers Jan</v>
      </c>
      <c r="C123" s="578" t="str">
        <f>IF(ISBLANK(C49),"",$C$49)</f>
        <v/>
      </c>
      <c r="D123" s="578" t="str">
        <f>IF(ISBLANK(C123),"",IF(C123=1,$A$108,C123))</f>
        <v/>
      </c>
      <c r="E123" s="616"/>
      <c r="F123" s="578" t="str">
        <f>IF(ISBLANK(F49),"",$F$49)</f>
        <v/>
      </c>
      <c r="G123" s="641" t="str">
        <f>IF(ISBLANK(E123),"",E123/F123)</f>
        <v/>
      </c>
      <c r="H123" s="616"/>
      <c r="I123" s="611" t="str">
        <f>IF(ISBLANK(E123),"",E123/D123)</f>
        <v/>
      </c>
      <c r="J123" s="575" t="str">
        <f>IF(ISBLANK(E123),"",VLOOKUP(I123,Tabellen!$F$7:$G$17,2))</f>
        <v/>
      </c>
      <c r="K123" s="618" t="str">
        <f>IF(ISBLANK(E123),"",ABS(IF($J$123&gt;J49,"1",0)))</f>
        <v/>
      </c>
      <c r="L123" s="62" t="str">
        <f>IF(ISBLANK(E123),"",ABS(IF($J$123&lt;J49,"1",0)))</f>
        <v/>
      </c>
      <c r="M123" s="619" t="str">
        <f>IF(ISBLANK(E123),"",ABS(IF($J$123=J49,"1")))</f>
        <v/>
      </c>
      <c r="N123" s="578"/>
      <c r="O123" s="693"/>
      <c r="P123" s="694"/>
      <c r="Q123" s="326"/>
      <c r="R123" s="591"/>
      <c r="S123" s="62"/>
      <c r="T123" s="62"/>
    </row>
    <row r="124" spans="1:20" s="64" customFormat="1" ht="29.25" customHeight="1">
      <c r="A124" s="663" t="str">
        <f>IF(ISBLANK(A69),"",$A$69)</f>
        <v/>
      </c>
      <c r="B124" s="661" t="str">
        <f>Leden!B7</f>
        <v>BouwmeesterJohan</v>
      </c>
      <c r="C124" s="578" t="str">
        <f>IF(ISBLANK(C69),"",$C$69)</f>
        <v/>
      </c>
      <c r="D124" s="578" t="str">
        <f>IF(ISBLANK(C124),"",IF(C124=1,$A$108,C124))</f>
        <v/>
      </c>
      <c r="E124" s="616"/>
      <c r="F124" s="578" t="str">
        <f>IF(ISBLANK(F69),"",$F$69)</f>
        <v/>
      </c>
      <c r="G124" s="641" t="str">
        <f>IF(ISBLANK(E124),"",E124/F124)</f>
        <v/>
      </c>
      <c r="H124" s="616"/>
      <c r="I124" s="611" t="str">
        <f>IF(ISBLANK(E124),"",E124/D124)</f>
        <v/>
      </c>
      <c r="J124" s="575" t="str">
        <f>IF(ISBLANK(E124),"",VLOOKUP(I124,Tabellen!$F$7:$G$17,2))</f>
        <v/>
      </c>
      <c r="K124" s="618" t="str">
        <f>IF(ISBLANK(E124),"",ABS(IF($J$124&gt;J69,"1",0)))</f>
        <v/>
      </c>
      <c r="L124" s="62" t="str">
        <f>IF(ISBLANK(E124),"",ABS(IF($J$124&lt;J69,"1",0)))</f>
        <v/>
      </c>
      <c r="M124" s="619" t="str">
        <f>IF(ISBLANK(E124),"",ABS(IF($J$124=J69,"1")))</f>
        <v/>
      </c>
      <c r="N124" s="578"/>
      <c r="O124" s="591"/>
      <c r="P124" s="694"/>
      <c r="Q124" s="326"/>
      <c r="R124" s="591"/>
      <c r="S124" s="62"/>
      <c r="T124" s="62"/>
    </row>
    <row r="125" spans="1:20" s="64" customFormat="1" ht="29.25" customHeight="1">
      <c r="A125" s="663">
        <f>IF(ISBLANK(A89),"",$A$89)</f>
        <v>45265</v>
      </c>
      <c r="B125" s="661" t="str">
        <f>Leden!B8</f>
        <v>Cattier Theo</v>
      </c>
      <c r="C125" s="578">
        <f>IF(ISBLANK(C89),"",$C$89)</f>
        <v>1</v>
      </c>
      <c r="D125" s="578">
        <f>IF(ISBLANK(C125),"",IF(C125=1,$A$108,C125))</f>
        <v>56</v>
      </c>
      <c r="E125" s="616">
        <v>37</v>
      </c>
      <c r="F125" s="578">
        <f>IF(ISBLANK(F89),"",$F$89)</f>
        <v>33</v>
      </c>
      <c r="G125" s="641">
        <f>IF(ISBLANK(E125),"",E125/F125)</f>
        <v>1.1212121212121211</v>
      </c>
      <c r="H125" s="616">
        <v>6</v>
      </c>
      <c r="I125" s="611">
        <f>IF(ISBLANK(E125),"",E125/D125)</f>
        <v>0.6607142857142857</v>
      </c>
      <c r="J125" s="575">
        <f>IF(ISBLANK(E125),"",VLOOKUP(I125,Tabellen!$F$7:$G$17,2))</f>
        <v>6</v>
      </c>
      <c r="K125" s="618">
        <f>IF(ISBLANK(E125),"",ABS(IF($J$125&gt;J89,"1",0)))</f>
        <v>0</v>
      </c>
      <c r="L125" s="62">
        <f>IF(ISBLANK(E125),"",ABS(IF($J$125&lt;J89,"1",0)))</f>
        <v>1</v>
      </c>
      <c r="M125" s="619">
        <f>IF(ISBLANK(E125),"",ABS(IF($J$125=J89,"1")))</f>
        <v>0</v>
      </c>
      <c r="N125" s="578"/>
      <c r="Q125" s="326"/>
      <c r="R125" s="591"/>
      <c r="S125" s="62"/>
      <c r="T125" s="62"/>
    </row>
    <row r="126" spans="1:20" s="64" customFormat="1" ht="29.25" customHeight="1">
      <c r="A126" s="620" t="s">
        <v>115</v>
      </c>
      <c r="B126" s="669">
        <f>Leden!$C$9</f>
        <v>1.78</v>
      </c>
      <c r="C126" s="622">
        <f>SUBTOTAL(9,C110:C125)</f>
        <v>1</v>
      </c>
      <c r="D126" s="622">
        <f>SUBTOTAL(9,D110:D125)</f>
        <v>56</v>
      </c>
      <c r="E126" s="622">
        <f>SUBTOTAL(9,E110:E125)</f>
        <v>37</v>
      </c>
      <c r="F126" s="622">
        <f>SUBTOTAL(9,F110:F125)</f>
        <v>33</v>
      </c>
      <c r="G126" s="670">
        <f>E126/F126</f>
        <v>1.1212121212121211</v>
      </c>
      <c r="H126" s="622">
        <f>MAX(H110:H125)</f>
        <v>6</v>
      </c>
      <c r="I126" s="671">
        <f>AVERAGE(I110:I125)</f>
        <v>0.6607142857142857</v>
      </c>
      <c r="J126" s="625">
        <f>SUM(J110:J125)</f>
        <v>6</v>
      </c>
      <c r="K126" s="626">
        <f>SUM(K110:K125)</f>
        <v>0</v>
      </c>
      <c r="L126" s="627">
        <f>SUM(L110:L125)</f>
        <v>1</v>
      </c>
      <c r="M126" s="628">
        <f>SUM(M110:M125)</f>
        <v>0</v>
      </c>
      <c r="N126" s="652">
        <f>IF(ISBLANK(E126),"",VLOOKUP(G126,Tabellen!$D$7:$E$46,2))</f>
        <v>38</v>
      </c>
      <c r="O126" s="629" t="s">
        <v>116</v>
      </c>
      <c r="P126" s="630"/>
      <c r="Q126" s="609"/>
    </row>
    <row r="127" spans="1:20" s="64" customFormat="1" ht="29.25" customHeight="1">
      <c r="A127" s="697"/>
      <c r="B127" s="698"/>
      <c r="C127" s="699"/>
      <c r="D127" s="698"/>
      <c r="E127" s="706"/>
      <c r="F127" s="698"/>
      <c r="G127" s="698"/>
      <c r="H127" s="698"/>
      <c r="I127" s="698"/>
      <c r="J127" s="700"/>
      <c r="K127" s="698"/>
      <c r="L127" s="698"/>
      <c r="M127" s="698"/>
      <c r="N127" s="701"/>
      <c r="O127" s="702"/>
      <c r="P127" s="591"/>
    </row>
    <row r="128" spans="1:20" s="64" customFormat="1" ht="29.25" customHeight="1">
      <c r="A128" s="582" t="s">
        <v>93</v>
      </c>
      <c r="B128" s="583" t="s">
        <v>141</v>
      </c>
      <c r="C128" s="582"/>
      <c r="D128" s="586"/>
      <c r="E128" s="698"/>
      <c r="F128" s="582"/>
      <c r="G128" s="586"/>
      <c r="H128" s="585"/>
      <c r="I128" s="587"/>
      <c r="J128" s="588"/>
      <c r="K128" s="589"/>
      <c r="L128" s="590"/>
      <c r="M128" s="587"/>
      <c r="N128" s="590"/>
      <c r="O128" s="637"/>
      <c r="P128" s="591"/>
      <c r="S128" s="62"/>
      <c r="T128" s="62"/>
    </row>
    <row r="129" spans="1:20" s="64" customFormat="1" ht="29.25" customHeight="1">
      <c r="A129" s="592">
        <f>VLOOKUP(B147,Tabellen!$B$6:$C$46,2)</f>
        <v>56</v>
      </c>
      <c r="B129" s="583" t="s">
        <v>37</v>
      </c>
      <c r="C129" s="582" t="s">
        <v>95</v>
      </c>
      <c r="D129" s="584" t="s">
        <v>117</v>
      </c>
      <c r="E129" s="582" t="s">
        <v>95</v>
      </c>
      <c r="F129" s="582" t="s">
        <v>98</v>
      </c>
      <c r="G129" s="659" t="s">
        <v>99</v>
      </c>
      <c r="H129" s="582" t="s">
        <v>100</v>
      </c>
      <c r="I129" s="594" t="s">
        <v>101</v>
      </c>
      <c r="J129" s="595">
        <v>10</v>
      </c>
      <c r="K129" s="596" t="s">
        <v>102</v>
      </c>
      <c r="L129" s="586" t="s">
        <v>103</v>
      </c>
      <c r="M129" s="594" t="s">
        <v>104</v>
      </c>
      <c r="N129" s="586" t="s">
        <v>105</v>
      </c>
      <c r="O129" s="637"/>
      <c r="P129" s="591"/>
      <c r="S129" s="578"/>
      <c r="T129" s="578"/>
    </row>
    <row r="130" spans="1:20" s="64" customFormat="1" ht="29.25" customHeight="1">
      <c r="A130" s="597" t="s">
        <v>106</v>
      </c>
      <c r="B130" s="672" t="str">
        <f>Leden!$B$10</f>
        <v>Koppele Theo</v>
      </c>
      <c r="C130" s="582" t="s">
        <v>118</v>
      </c>
      <c r="D130" s="586" t="s">
        <v>119</v>
      </c>
      <c r="E130" s="586" t="s">
        <v>119</v>
      </c>
      <c r="F130" s="582" t="s">
        <v>110</v>
      </c>
      <c r="G130" s="586" t="s">
        <v>79</v>
      </c>
      <c r="H130" s="582" t="s">
        <v>112</v>
      </c>
      <c r="I130" s="594" t="s">
        <v>119</v>
      </c>
      <c r="J130" s="595" t="s">
        <v>113</v>
      </c>
      <c r="K130" s="596"/>
      <c r="L130" s="586"/>
      <c r="M130" s="594"/>
      <c r="N130" s="586" t="s">
        <v>114</v>
      </c>
      <c r="O130" s="637"/>
      <c r="P130" s="591"/>
      <c r="S130" s="578"/>
      <c r="T130" s="578"/>
    </row>
    <row r="131" spans="1:20" s="64" customFormat="1" ht="29.25" customHeight="1">
      <c r="A131" s="613">
        <v>45307</v>
      </c>
      <c r="B131" s="661" t="str">
        <f>Leden!B11</f>
        <v>Melgers Willy</v>
      </c>
      <c r="C131" s="601">
        <v>1</v>
      </c>
      <c r="D131" s="602">
        <f t="shared" ref="D131:D139" si="20">IF(ISBLANK(C131),"",IF(C131=1,$A$129,C131))</f>
        <v>56</v>
      </c>
      <c r="E131" s="601">
        <v>49</v>
      </c>
      <c r="F131" s="601">
        <v>27</v>
      </c>
      <c r="G131" s="641">
        <f t="shared" ref="G131:G139" si="21">IF(ISBLANK(E131),"",E131/F131)</f>
        <v>1.8148148148148149</v>
      </c>
      <c r="H131" s="601">
        <v>5</v>
      </c>
      <c r="I131" s="604">
        <f t="shared" ref="I131:I139" si="22">IF(ISBLANK(E131),"",E131/D131)</f>
        <v>0.875</v>
      </c>
      <c r="J131" s="575">
        <f>IF(ISBLANK(E131),"",VLOOKUP(I131,Tabellen!$F$7:$G$17,2))</f>
        <v>8</v>
      </c>
      <c r="K131" s="605">
        <f>IF(ISBLANK(C131),"",ABS(IF($J$131&gt;J167,"1",0)))</f>
        <v>0</v>
      </c>
      <c r="L131" s="606">
        <f>IF(ISBLANK(C131),"",ABS(IF($J$131&lt;J167,"1",0)))</f>
        <v>1</v>
      </c>
      <c r="M131" s="607">
        <f>IF(ISBLANK(C131),"",ABS(IF($J$131=J167,"1")))</f>
        <v>0</v>
      </c>
      <c r="N131" s="578"/>
      <c r="O131" s="674"/>
      <c r="P131" s="705"/>
      <c r="S131" s="578"/>
      <c r="T131" s="578"/>
    </row>
    <row r="132" spans="1:20" s="64" customFormat="1" ht="29.25" customHeight="1">
      <c r="A132" s="613">
        <v>45307</v>
      </c>
      <c r="B132" s="661" t="str">
        <f>Leden!B12</f>
        <v>Piepers Arnold</v>
      </c>
      <c r="C132" s="601">
        <v>1</v>
      </c>
      <c r="D132" s="578">
        <f t="shared" si="20"/>
        <v>56</v>
      </c>
      <c r="E132" s="616">
        <v>36</v>
      </c>
      <c r="F132" s="601">
        <v>22</v>
      </c>
      <c r="G132" s="643">
        <f t="shared" si="21"/>
        <v>1.6363636363636365</v>
      </c>
      <c r="H132" s="616">
        <v>8</v>
      </c>
      <c r="I132" s="611">
        <f t="shared" si="22"/>
        <v>0.6428571428571429</v>
      </c>
      <c r="J132" s="575">
        <f>IF(ISBLANK(E132),"",VLOOKUP(I132,Tabellen!$F$7:$G$17,2))</f>
        <v>6</v>
      </c>
      <c r="K132" s="618">
        <f>IF(ISBLANK(C132),"",ABS(IF($J$132&gt;J187,"1",0)))</f>
        <v>0</v>
      </c>
      <c r="L132" s="62">
        <f>IF(ISBLANK(C132),"",ABS(IF($J$132&lt;J187,"1",0)))</f>
        <v>1</v>
      </c>
      <c r="M132" s="619">
        <f>IF(ISBLANK(C132),"",ABS(IF($J$132=J187,"1")))</f>
        <v>0</v>
      </c>
      <c r="N132" s="578"/>
      <c r="O132" s="612"/>
      <c r="P132" s="705"/>
      <c r="S132" s="578"/>
      <c r="T132" s="578"/>
    </row>
    <row r="133" spans="1:20" s="64" customFormat="1" ht="29.25" customHeight="1">
      <c r="A133" s="613">
        <v>45272</v>
      </c>
      <c r="B133" s="661" t="str">
        <f>Leden!B13</f>
        <v>Jos Stortelder</v>
      </c>
      <c r="C133" s="601">
        <v>1</v>
      </c>
      <c r="D133" s="578">
        <f t="shared" si="20"/>
        <v>56</v>
      </c>
      <c r="E133" s="616">
        <v>42</v>
      </c>
      <c r="F133" s="601">
        <v>23</v>
      </c>
      <c r="G133" s="643">
        <f t="shared" si="21"/>
        <v>1.826086956521739</v>
      </c>
      <c r="H133" s="616">
        <v>6</v>
      </c>
      <c r="I133" s="611">
        <f t="shared" si="22"/>
        <v>0.75</v>
      </c>
      <c r="J133" s="575">
        <f>IF(ISBLANK(E133),"",VLOOKUP(I133,Tabellen!$F$7:$G$17,2))</f>
        <v>7</v>
      </c>
      <c r="K133" s="618">
        <f>IF(ISBLANK(C133),"",ABS(IF($J$133&gt;J207,"1",0)))</f>
        <v>0</v>
      </c>
      <c r="L133" s="62">
        <f>IF(ISBLANK(C133),"",ABS(IF($J$133&lt;J207,"1",0)))</f>
        <v>1</v>
      </c>
      <c r="M133" s="619">
        <f>IF(ISBLANK(C133),"",ABS(IF($J$133=J207,"1")))</f>
        <v>0</v>
      </c>
      <c r="N133" s="578"/>
      <c r="O133" s="615"/>
      <c r="P133" s="705"/>
      <c r="S133" s="578"/>
      <c r="T133" s="578"/>
    </row>
    <row r="134" spans="1:20" s="64" customFormat="1" ht="29.25" customHeight="1">
      <c r="A134" s="613"/>
      <c r="B134" s="661" t="str">
        <f>Leden!B14</f>
        <v>Rots Jan</v>
      </c>
      <c r="C134" s="601"/>
      <c r="D134" s="578" t="str">
        <f t="shared" si="20"/>
        <v/>
      </c>
      <c r="E134" s="616"/>
      <c r="F134" s="601"/>
      <c r="G134" s="643" t="str">
        <f t="shared" si="21"/>
        <v/>
      </c>
      <c r="H134" s="616"/>
      <c r="I134" s="611" t="str">
        <f t="shared" si="22"/>
        <v/>
      </c>
      <c r="J134" s="575" t="str">
        <f>IF(ISBLANK(E134),"",VLOOKUP(I134,Tabellen!$F$7:$G$17,2))</f>
        <v/>
      </c>
      <c r="K134" s="618" t="str">
        <f>IF(ISBLANK(C134),"",ABS(IF($J$134&gt;J227,"1",0)))</f>
        <v/>
      </c>
      <c r="L134" s="62" t="str">
        <f>IF(ISBLANK(C134),"",ABS(IF($J$134&lt;J227,"1",0)))</f>
        <v/>
      </c>
      <c r="M134" s="619" t="str">
        <f>IF(ISBLANK(C134),"",ABS(IF($J$134=J227,"1")))</f>
        <v/>
      </c>
      <c r="N134" s="578"/>
      <c r="O134" s="615"/>
      <c r="P134" s="705"/>
      <c r="S134" s="578"/>
      <c r="T134" s="578"/>
    </row>
    <row r="135" spans="1:20" s="64" customFormat="1" ht="29.25" customHeight="1">
      <c r="A135" s="613">
        <v>45293</v>
      </c>
      <c r="B135" s="661" t="str">
        <f>Leden!B15</f>
        <v>Rouwhorst Bennie</v>
      </c>
      <c r="C135" s="601">
        <v>1</v>
      </c>
      <c r="D135" s="578">
        <f t="shared" si="20"/>
        <v>56</v>
      </c>
      <c r="E135" s="616">
        <v>38</v>
      </c>
      <c r="F135" s="601">
        <v>22</v>
      </c>
      <c r="G135" s="643">
        <f t="shared" si="21"/>
        <v>1.7272727272727273</v>
      </c>
      <c r="H135" s="616">
        <v>8</v>
      </c>
      <c r="I135" s="611">
        <f t="shared" si="22"/>
        <v>0.6785714285714286</v>
      </c>
      <c r="J135" s="575">
        <f>IF(ISBLANK(E135),"",VLOOKUP(I135,Tabellen!$F$7:$G$17,2))</f>
        <v>6</v>
      </c>
      <c r="K135" s="618">
        <f>IF(ISBLANK(C135),"",ABS(IF($J$135&gt;J247,"1",0)))</f>
        <v>0</v>
      </c>
      <c r="L135" s="62">
        <f>IF(ISBLANK(C135),"",ABS(IF($J$135&lt;J247,"1",0)))</f>
        <v>1</v>
      </c>
      <c r="M135" s="619">
        <f>IF(ISBLANK(C135),"",ABS(IF($J$135=J247,"1")))</f>
        <v>0</v>
      </c>
      <c r="N135" s="617"/>
      <c r="O135" s="615"/>
      <c r="P135" s="705"/>
      <c r="S135" s="578"/>
      <c r="T135" s="578"/>
    </row>
    <row r="136" spans="1:20" s="64" customFormat="1" ht="29.25" customHeight="1">
      <c r="A136" s="613">
        <v>45251</v>
      </c>
      <c r="B136" s="661" t="str">
        <f>Leden!B16</f>
        <v>Wittenbernds B</v>
      </c>
      <c r="C136" s="601">
        <v>1</v>
      </c>
      <c r="D136" s="578">
        <f t="shared" si="20"/>
        <v>56</v>
      </c>
      <c r="E136" s="616">
        <v>52</v>
      </c>
      <c r="F136" s="601">
        <v>31</v>
      </c>
      <c r="G136" s="643">
        <f t="shared" si="21"/>
        <v>1.6774193548387097</v>
      </c>
      <c r="H136" s="616">
        <v>8</v>
      </c>
      <c r="I136" s="611">
        <f t="shared" si="22"/>
        <v>0.9285714285714286</v>
      </c>
      <c r="J136" s="575">
        <f>IF(ISBLANK(E136),"",VLOOKUP(I136,Tabellen!$F$7:$G$17,2))</f>
        <v>9</v>
      </c>
      <c r="K136" s="618">
        <f>IF(ISBLANK(C136),"",ABS(IF($J$136&gt;J267,"1",0)))</f>
        <v>1</v>
      </c>
      <c r="L136" s="62">
        <f>IF(ISBLANK(C136),"",ABS(IF($J$136&lt;J267,"1",0)))</f>
        <v>0</v>
      </c>
      <c r="M136" s="619">
        <f>IF(ISBLANK(C136),"",ABS(IF($J$136=J267,"1")))</f>
        <v>0</v>
      </c>
      <c r="N136" s="578"/>
      <c r="O136" s="615"/>
      <c r="P136" s="705"/>
      <c r="S136" s="578"/>
      <c r="T136" s="578"/>
    </row>
    <row r="137" spans="1:20" s="64" customFormat="1" ht="29.25" customHeight="1">
      <c r="A137" s="613">
        <v>45279</v>
      </c>
      <c r="B137" s="661" t="str">
        <f>Leden!B17</f>
        <v>Spieker Leo</v>
      </c>
      <c r="C137" s="601">
        <v>1</v>
      </c>
      <c r="D137" s="578">
        <f t="shared" si="20"/>
        <v>56</v>
      </c>
      <c r="E137" s="616">
        <v>43</v>
      </c>
      <c r="F137" s="601">
        <v>27</v>
      </c>
      <c r="G137" s="687">
        <f t="shared" si="21"/>
        <v>1.5925925925925926</v>
      </c>
      <c r="H137" s="616">
        <v>8</v>
      </c>
      <c r="I137" s="707">
        <f t="shared" si="22"/>
        <v>0.7678571428571429</v>
      </c>
      <c r="J137" s="575">
        <f>IF(ISBLANK(E137),"",VLOOKUP(I137,Tabellen!$F$7:$G$17,2))</f>
        <v>7</v>
      </c>
      <c r="K137" s="618">
        <f>IF(ISBLANK(C137),"",ABS(IF($J$137&gt;J287,"1",0)))</f>
        <v>0</v>
      </c>
      <c r="L137" s="62">
        <f>IF(ISBLANK(C137),"",ABS(IF($J$137&lt;J287,"1",0)))</f>
        <v>1</v>
      </c>
      <c r="M137" s="619">
        <f>IF(ISBLANK(C137),"",ABS(IF($J$137=J287,"1")))</f>
        <v>0</v>
      </c>
      <c r="N137" s="578"/>
      <c r="O137" s="615"/>
      <c r="P137" s="705"/>
      <c r="S137" s="578"/>
      <c r="T137" s="578"/>
    </row>
    <row r="138" spans="1:20" s="64" customFormat="1" ht="29.25" customHeight="1">
      <c r="A138" s="662">
        <v>45300</v>
      </c>
      <c r="B138" s="661" t="str">
        <f>Leden!B18</f>
        <v>v.Schie Leo</v>
      </c>
      <c r="C138" s="616">
        <v>1</v>
      </c>
      <c r="D138" s="578">
        <f t="shared" si="20"/>
        <v>56</v>
      </c>
      <c r="E138" s="616">
        <v>44</v>
      </c>
      <c r="F138" s="616">
        <v>21</v>
      </c>
      <c r="G138" s="687">
        <f t="shared" si="21"/>
        <v>2.0952380952380953</v>
      </c>
      <c r="H138" s="616">
        <v>11</v>
      </c>
      <c r="I138" s="707">
        <f t="shared" si="22"/>
        <v>0.7857142857142857</v>
      </c>
      <c r="J138" s="575">
        <f>IF(ISBLANK(E138),"",VLOOKUP(I138,Tabellen!$F$7:$G$17,2))</f>
        <v>7</v>
      </c>
      <c r="K138" s="618">
        <f>IF(ISBLANK(C138),"",ABS(IF($J$138&gt;J307,"1",0)))</f>
        <v>0</v>
      </c>
      <c r="L138" s="62">
        <f>IF(ISBLANK(C138),"",ABS(IF($J$138&lt;J307,"1",0)))</f>
        <v>1</v>
      </c>
      <c r="M138" s="619">
        <f>IF(ISBLANK(C138),"",ABS(IF($J$138=J307,"1")))</f>
        <v>0</v>
      </c>
      <c r="N138" s="617"/>
      <c r="O138" s="615"/>
      <c r="S138" s="578"/>
      <c r="T138" s="578"/>
    </row>
    <row r="139" spans="1:20" s="64" customFormat="1" ht="29.25" customHeight="1">
      <c r="A139" s="662">
        <v>45272</v>
      </c>
      <c r="B139" s="661" t="str">
        <f>Leden!B19</f>
        <v>Wolterink Harrie</v>
      </c>
      <c r="C139" s="616">
        <v>1</v>
      </c>
      <c r="D139" s="578">
        <f t="shared" si="20"/>
        <v>56</v>
      </c>
      <c r="E139" s="616">
        <v>55</v>
      </c>
      <c r="F139" s="616">
        <v>28</v>
      </c>
      <c r="G139" s="687">
        <f t="shared" si="21"/>
        <v>1.9642857142857142</v>
      </c>
      <c r="H139" s="616">
        <v>7</v>
      </c>
      <c r="I139" s="707">
        <f t="shared" si="22"/>
        <v>0.9821428571428571</v>
      </c>
      <c r="J139" s="575">
        <f>IF(ISBLANK(E139),"",VLOOKUP(I139,Tabellen!$F$7:$G$17,2))</f>
        <v>9</v>
      </c>
      <c r="K139" s="618">
        <f>IF(ISBLANK(C139),"",ABS(IF($J$139&gt;J327,"1",0)))</f>
        <v>0</v>
      </c>
      <c r="L139" s="62">
        <f>IF(ISBLANK(C139),"",ABS(IF($J$139&lt;J327,"1",0)))</f>
        <v>1</v>
      </c>
      <c r="M139" s="619">
        <f>IF(ISBLANK(C139),"",ABS(IF($J$139=J327,"1")))</f>
        <v>0</v>
      </c>
      <c r="N139" s="578"/>
      <c r="O139" s="615"/>
      <c r="S139" s="578"/>
      <c r="T139" s="578"/>
    </row>
    <row r="140" spans="1:20" s="64" customFormat="1" ht="29.25" customHeight="1">
      <c r="B140" s="661" t="str">
        <f>Leden!B20</f>
        <v>Vermue Jack</v>
      </c>
      <c r="K140" s="690" t="str">
        <f>IF(ISBLANK(C140),"",ABS(IF($J$139&gt;J346,"1",0)))</f>
        <v/>
      </c>
      <c r="L140" s="691" t="str">
        <f>IF(ISBLANK(C140),"",ABS(IF($J$139&lt;J346,"1",0)))</f>
        <v/>
      </c>
      <c r="M140" s="692" t="str">
        <f>IF(ISBLANK(C140),"",ABS(IF($J$139=J346,"1")))</f>
        <v/>
      </c>
      <c r="N140" s="451"/>
      <c r="O140" s="693"/>
      <c r="S140" s="578"/>
      <c r="T140" s="578"/>
    </row>
    <row r="141" spans="1:20" s="64" customFormat="1" ht="29.25" customHeight="1">
      <c r="A141" s="663">
        <f>IF(ISBLANK(A10),"",$A$10)</f>
        <v>45293</v>
      </c>
      <c r="B141" s="661" t="str">
        <f>Leden!B4</f>
        <v>Slot Guus</v>
      </c>
      <c r="C141" s="578">
        <f>IF(ISBLANK(C10),"",$C$10)</f>
        <v>1</v>
      </c>
      <c r="D141" s="578">
        <f t="shared" ref="D141:D146" si="23">IF(C141=1,$A$129,C141)</f>
        <v>56</v>
      </c>
      <c r="E141" s="616">
        <v>56</v>
      </c>
      <c r="F141" s="578">
        <f>IF(ISBLANK(F10),"",$F$10)</f>
        <v>33</v>
      </c>
      <c r="G141" s="643">
        <f t="shared" ref="G141:G146" si="24">IF(ISBLANK(E141),"",E141/F141)</f>
        <v>1.696969696969697</v>
      </c>
      <c r="H141" s="616">
        <v>8</v>
      </c>
      <c r="I141" s="611">
        <f t="shared" ref="I141:I146" si="25">IF(ISBLANK(E141),"",E141/D141)</f>
        <v>1</v>
      </c>
      <c r="J141" s="575">
        <f>IF(ISBLANK(E141),"",VLOOKUP(I141,Tabellen!$F$7:$G$17,2))</f>
        <v>10</v>
      </c>
      <c r="K141" s="618">
        <f>IF(ISBLANK(E141),"",ABS(IF($J$141&gt;J10,"1",0)))</f>
        <v>1</v>
      </c>
      <c r="L141" s="62">
        <f>IF(ISBLANK(E141),"",ABS(IF($J$141&lt;J10,"1",0)))</f>
        <v>0</v>
      </c>
      <c r="M141" s="619">
        <f>IF(ISBLANK(E141),"",ABS(IF($J$141=J10,"1")))</f>
        <v>0</v>
      </c>
      <c r="N141" s="578"/>
      <c r="O141" s="693"/>
      <c r="S141" s="578"/>
      <c r="T141" s="578"/>
    </row>
    <row r="142" spans="1:20" s="64" customFormat="1" ht="29.25" customHeight="1">
      <c r="A142" s="663" t="str">
        <f>IF(ISBLANK(A30),"",$A$30)</f>
        <v/>
      </c>
      <c r="B142" s="661" t="str">
        <f>Leden!B5</f>
        <v>Bennie Beerten Z</v>
      </c>
      <c r="C142" s="578" t="str">
        <f>IF(ISBLANK(C30),"",$C$30)</f>
        <v/>
      </c>
      <c r="D142" s="578" t="str">
        <f t="shared" si="23"/>
        <v/>
      </c>
      <c r="E142" s="616"/>
      <c r="F142" s="578" t="str">
        <f>IF(ISBLANK(F30),"",$F$30)</f>
        <v/>
      </c>
      <c r="G142" s="643" t="str">
        <f t="shared" si="24"/>
        <v/>
      </c>
      <c r="H142" s="616"/>
      <c r="I142" s="611" t="str">
        <f t="shared" si="25"/>
        <v/>
      </c>
      <c r="J142" s="575" t="str">
        <f>IF(ISBLANK(E142),"",VLOOKUP(I142,Tabellen!$F$7:$G$17,2))</f>
        <v/>
      </c>
      <c r="K142" s="618" t="str">
        <f>IF(ISBLANK(E142),"",ABS(IF($J$142&gt;J30,"1",0)))</f>
        <v/>
      </c>
      <c r="L142" s="62" t="str">
        <f>IF(ISBLANK(E142),"",ABS(IF($J$142&lt;J30,"1",0)))</f>
        <v/>
      </c>
      <c r="M142" s="619" t="str">
        <f>IF(ISBLANK(E142),"",ABS(IF($J$142=J30,"1")))</f>
        <v/>
      </c>
      <c r="N142" s="578"/>
      <c r="O142" s="693"/>
      <c r="S142" s="578"/>
      <c r="T142" s="578"/>
    </row>
    <row r="143" spans="1:20" s="64" customFormat="1" ht="29.25" customHeight="1">
      <c r="A143" s="663" t="str">
        <f>IF(ISBLANK(A50),"",$A$50)</f>
        <v/>
      </c>
      <c r="B143" s="661" t="str">
        <f>Leden!B6</f>
        <v>Cuppers Jan</v>
      </c>
      <c r="C143" s="578" t="str">
        <f>IF(ISBLANK(C50),"",$C$50)</f>
        <v/>
      </c>
      <c r="D143" s="578" t="str">
        <f t="shared" si="23"/>
        <v/>
      </c>
      <c r="E143" s="616"/>
      <c r="F143" s="578" t="str">
        <f>IF(ISBLANK(F50),"",$F$50)</f>
        <v/>
      </c>
      <c r="G143" s="643" t="str">
        <f t="shared" si="24"/>
        <v/>
      </c>
      <c r="H143" s="616"/>
      <c r="I143" s="611" t="str">
        <f t="shared" si="25"/>
        <v/>
      </c>
      <c r="J143" s="575" t="str">
        <f>IF(ISBLANK(E143),"",VLOOKUP(I143,Tabellen!$F$7:$G$17,2))</f>
        <v/>
      </c>
      <c r="K143" s="618" t="str">
        <f>IF(ISBLANK(E143),"",ABS(IF($J$143&gt;J50,"1",0)))</f>
        <v/>
      </c>
      <c r="L143" s="62" t="str">
        <f>IF(ISBLANK(E143),"",ABS(IF($J$143&lt;J50,"1",0)))</f>
        <v/>
      </c>
      <c r="M143" s="619" t="str">
        <f>IF(ISBLANK(E143),"",ABS(IF($J$143=J50,"1")))</f>
        <v/>
      </c>
      <c r="N143" s="578"/>
      <c r="O143" s="693"/>
      <c r="Q143" s="580"/>
      <c r="S143" s="62"/>
      <c r="T143" s="62"/>
    </row>
    <row r="144" spans="1:20" s="64" customFormat="1" ht="29.25" customHeight="1">
      <c r="A144" s="663">
        <f>IF(ISBLANK(A70),"",$A$70)</f>
        <v>45265</v>
      </c>
      <c r="B144" s="661" t="str">
        <f>Leden!B7</f>
        <v>BouwmeesterJohan</v>
      </c>
      <c r="C144" s="578">
        <f>IF(ISBLANK(C70),"",$C$70)</f>
        <v>1</v>
      </c>
      <c r="D144" s="578">
        <f t="shared" si="23"/>
        <v>56</v>
      </c>
      <c r="E144" s="616">
        <v>56</v>
      </c>
      <c r="F144" s="578">
        <f>IF(ISBLANK(F70),"",$F$70)</f>
        <v>27</v>
      </c>
      <c r="G144" s="643">
        <f t="shared" si="24"/>
        <v>2.074074074074074</v>
      </c>
      <c r="H144" s="616">
        <v>10</v>
      </c>
      <c r="I144" s="611">
        <f t="shared" si="25"/>
        <v>1</v>
      </c>
      <c r="J144" s="575">
        <f>IF(ISBLANK(E144),"",VLOOKUP(I144,Tabellen!$F$7:$G$17,2))</f>
        <v>10</v>
      </c>
      <c r="K144" s="618">
        <f>IF(ISBLANK(E144),"",ABS(IF($J$144&gt;J70,"1",0)))</f>
        <v>1</v>
      </c>
      <c r="L144" s="62">
        <f>IF(ISBLANK(E144),"",ABS(IF($J$144&lt;J70,"1",0)))</f>
        <v>0</v>
      </c>
      <c r="M144" s="619">
        <f>IF(ISBLANK(E144),"",ABS(IF($J$144=J70,"1")))</f>
        <v>0</v>
      </c>
      <c r="N144" s="578"/>
      <c r="O144" s="693"/>
      <c r="P144" s="694"/>
      <c r="Q144" s="326"/>
      <c r="R144" s="591"/>
      <c r="S144" s="62"/>
      <c r="T144" s="62"/>
    </row>
    <row r="145" spans="1:54" ht="29.25" customHeight="1">
      <c r="A145" s="663" t="str">
        <f>IF(ISBLANK(A90),"",$A$90)</f>
        <v>9-1-20024</v>
      </c>
      <c r="B145" s="661" t="str">
        <f>Leden!B8</f>
        <v>Cattier Theo</v>
      </c>
      <c r="C145" s="578">
        <f>IF(ISBLANK(C90),"",$C$90)</f>
        <v>1</v>
      </c>
      <c r="D145" s="578">
        <f t="shared" si="23"/>
        <v>56</v>
      </c>
      <c r="E145" s="616">
        <v>34</v>
      </c>
      <c r="F145" s="578">
        <f>IF(ISBLANK(F90),"",$F$90)</f>
        <v>32</v>
      </c>
      <c r="G145" s="643">
        <f t="shared" si="24"/>
        <v>1.0625</v>
      </c>
      <c r="H145" s="616">
        <v>5</v>
      </c>
      <c r="I145" s="611">
        <f t="shared" si="25"/>
        <v>0.6071428571428571</v>
      </c>
      <c r="J145" s="575">
        <f>IF(ISBLANK(E145),"",VLOOKUP(I145,Tabellen!$F$7:$G$17,2))</f>
        <v>6</v>
      </c>
      <c r="K145" s="618">
        <f>IF(ISBLANK(E145),"",ABS(IF($J$145&gt;J90,"1",0)))</f>
        <v>0</v>
      </c>
      <c r="L145" s="62">
        <f>IF(ISBLANK(E145),"",ABS(IF($J$145&lt;J90,"1",0)))</f>
        <v>1</v>
      </c>
      <c r="M145" s="619">
        <f>IF(ISBLANK(E145),"",ABS(IF($J$145=J90,"1")))</f>
        <v>0</v>
      </c>
      <c r="P145" s="694"/>
      <c r="Q145" s="326"/>
      <c r="R145" s="591"/>
      <c r="S145" s="62"/>
      <c r="T145" s="62"/>
      <c r="BB145" s="64"/>
    </row>
    <row r="146" spans="1:54" ht="29.25" customHeight="1">
      <c r="A146" s="663" t="str">
        <f>IF(ISBLANK(A110),"",$A$110)</f>
        <v/>
      </c>
      <c r="B146" s="661" t="str">
        <f>Leden!B9</f>
        <v>Huinink Jan</v>
      </c>
      <c r="C146" s="578" t="str">
        <f>IF(ISBLANK(C110),"",$C$110)</f>
        <v/>
      </c>
      <c r="D146" s="578" t="str">
        <f t="shared" si="23"/>
        <v/>
      </c>
      <c r="F146" s="578" t="str">
        <f>IF(ISBLANK(F110),"",$F$110)</f>
        <v/>
      </c>
      <c r="G146" s="643" t="str">
        <f t="shared" si="24"/>
        <v/>
      </c>
      <c r="I146" s="611" t="str">
        <f t="shared" si="25"/>
        <v/>
      </c>
      <c r="J146" s="575" t="str">
        <f>IF(ISBLANK(E146),"",VLOOKUP(I146,Tabellen!$F$7:$G$17,2))</f>
        <v/>
      </c>
      <c r="K146" s="618" t="str">
        <f>IF(ISBLANK(E146),"",ABS(IF($J$146&gt;J110,"1",0)))</f>
        <v/>
      </c>
      <c r="L146" s="62" t="str">
        <f>IF(ISBLANK(E146),"",ABS(IF($J$146&lt;J110,"1",0)))</f>
        <v/>
      </c>
      <c r="M146" s="619" t="str">
        <f>IF(ISBLANK(E146),"",ABS(IF($J$146=J110,"1")))</f>
        <v/>
      </c>
      <c r="Q146" s="326"/>
      <c r="R146" s="591"/>
      <c r="S146" s="62"/>
      <c r="T146" s="62"/>
      <c r="BB146" s="64"/>
    </row>
    <row r="147" spans="1:54" ht="29.25" customHeight="1">
      <c r="A147" s="620" t="s">
        <v>115</v>
      </c>
      <c r="B147" s="669">
        <f>Leden!$C$10</f>
        <v>1.75</v>
      </c>
      <c r="C147" s="622">
        <f>SUBTOTAL(9,C131:C146)</f>
        <v>11</v>
      </c>
      <c r="D147" s="622">
        <f>SUBTOTAL(9,D131:D146)</f>
        <v>616</v>
      </c>
      <c r="E147" s="622">
        <f>SUBTOTAL(9,E131:E146)</f>
        <v>505</v>
      </c>
      <c r="F147" s="622">
        <f>SUBTOTAL(9,F131:F146)</f>
        <v>293</v>
      </c>
      <c r="G147" s="670">
        <f>E147/F147</f>
        <v>1.7235494880546076</v>
      </c>
      <c r="H147" s="622">
        <f>MAX(H131:H146)</f>
        <v>11</v>
      </c>
      <c r="I147" s="671">
        <f>AVERAGE(I131:I146)</f>
        <v>0.81980519480519476</v>
      </c>
      <c r="J147" s="625">
        <f>SUM(J131:J146)</f>
        <v>85</v>
      </c>
      <c r="K147" s="626">
        <f>SUM(K131:K146)</f>
        <v>3</v>
      </c>
      <c r="L147" s="627">
        <f>SUM(L131:L146)</f>
        <v>8</v>
      </c>
      <c r="M147" s="628">
        <f>SUM(M131:M146)</f>
        <v>0</v>
      </c>
      <c r="N147" s="652">
        <f>IF(ISBLANK(E147),"",VLOOKUP(G147,Tabellen!$D$7:$E$46,2))</f>
        <v>56</v>
      </c>
      <c r="O147" s="629" t="s">
        <v>116</v>
      </c>
      <c r="P147" s="630"/>
      <c r="Q147" s="708"/>
      <c r="BB147" s="64"/>
    </row>
    <row r="148" spans="1:54" ht="29.25" customHeight="1">
      <c r="A148" s="697"/>
      <c r="B148" s="698"/>
      <c r="C148" s="699"/>
      <c r="D148" s="698"/>
      <c r="E148" s="698"/>
      <c r="F148" s="698"/>
      <c r="G148" s="698"/>
      <c r="H148" s="698"/>
      <c r="I148" s="698"/>
      <c r="J148" s="700"/>
      <c r="K148" s="698"/>
      <c r="L148" s="698"/>
      <c r="M148" s="698"/>
      <c r="N148" s="701"/>
      <c r="O148" s="698"/>
      <c r="P148" s="702"/>
      <c r="Q148" s="591"/>
      <c r="BB148" s="64"/>
    </row>
    <row r="149" spans="1:54" ht="29.25" customHeight="1">
      <c r="A149" s="582" t="s">
        <v>93</v>
      </c>
      <c r="B149" s="583" t="s">
        <v>141</v>
      </c>
      <c r="C149" s="582"/>
      <c r="D149" s="584"/>
      <c r="E149" s="585"/>
      <c r="F149" s="582"/>
      <c r="G149" s="586"/>
      <c r="H149" s="585"/>
      <c r="I149" s="587"/>
      <c r="J149" s="588"/>
      <c r="K149" s="589"/>
      <c r="L149" s="590"/>
      <c r="M149" s="587"/>
      <c r="N149" s="590"/>
      <c r="O149" s="637"/>
      <c r="P149" s="638"/>
      <c r="Q149" s="591"/>
      <c r="S149" s="62"/>
      <c r="T149" s="62"/>
      <c r="BB149" s="64"/>
    </row>
    <row r="150" spans="1:54" ht="29.25" customHeight="1">
      <c r="A150" s="592">
        <f>VLOOKUP(B168,Tabellen!B7:C46,2)</f>
        <v>85</v>
      </c>
      <c r="B150" s="583" t="s">
        <v>37</v>
      </c>
      <c r="C150" s="582" t="s">
        <v>95</v>
      </c>
      <c r="D150" s="584" t="s">
        <v>117</v>
      </c>
      <c r="E150" s="582" t="s">
        <v>95</v>
      </c>
      <c r="F150" s="582" t="s">
        <v>98</v>
      </c>
      <c r="G150" s="659" t="s">
        <v>99</v>
      </c>
      <c r="H150" s="582" t="s">
        <v>100</v>
      </c>
      <c r="I150" s="594" t="s">
        <v>101</v>
      </c>
      <c r="J150" s="595">
        <v>10</v>
      </c>
      <c r="K150" s="596" t="s">
        <v>102</v>
      </c>
      <c r="L150" s="586" t="s">
        <v>103</v>
      </c>
      <c r="M150" s="594" t="s">
        <v>104</v>
      </c>
      <c r="N150" s="586" t="s">
        <v>105</v>
      </c>
      <c r="O150" s="637"/>
      <c r="P150" s="638"/>
      <c r="Q150" s="591"/>
      <c r="S150" s="578"/>
      <c r="T150" s="578"/>
      <c r="BB150" s="64"/>
    </row>
    <row r="151" spans="1:54" ht="29.25" customHeight="1">
      <c r="A151" s="597" t="s">
        <v>106</v>
      </c>
      <c r="B151" s="672" t="str">
        <f>Leden!$B$11</f>
        <v>Melgers Willy</v>
      </c>
      <c r="C151" s="582" t="s">
        <v>118</v>
      </c>
      <c r="D151" s="586" t="s">
        <v>119</v>
      </c>
      <c r="E151" s="586" t="s">
        <v>119</v>
      </c>
      <c r="F151" s="582" t="s">
        <v>110</v>
      </c>
      <c r="G151" s="586" t="s">
        <v>79</v>
      </c>
      <c r="H151" s="582" t="s">
        <v>112</v>
      </c>
      <c r="I151" s="594" t="s">
        <v>119</v>
      </c>
      <c r="J151" s="595" t="s">
        <v>113</v>
      </c>
      <c r="K151" s="596"/>
      <c r="L151" s="586"/>
      <c r="M151" s="594"/>
      <c r="N151" s="586" t="s">
        <v>114</v>
      </c>
      <c r="O151" s="637"/>
      <c r="P151" s="638"/>
      <c r="Q151" s="591"/>
      <c r="S151" s="578"/>
      <c r="T151" s="578"/>
      <c r="BB151" s="64"/>
    </row>
    <row r="152" spans="1:54" ht="29.25" customHeight="1">
      <c r="A152" s="613"/>
      <c r="B152" s="661" t="str">
        <f>Leden!B12</f>
        <v>Piepers Arnold</v>
      </c>
      <c r="C152" s="601"/>
      <c r="D152" s="602" t="str">
        <f t="shared" ref="D152:D159" si="26">IF(ISBLANK(C152),"",IF(C152=1,$A$150,C152))</f>
        <v/>
      </c>
      <c r="E152" s="601"/>
      <c r="F152" s="601"/>
      <c r="G152" s="641" t="str">
        <f t="shared" ref="G152:G159" si="27">IF(ISBLANK(E152),"",E152/F152)</f>
        <v/>
      </c>
      <c r="H152" s="601"/>
      <c r="I152" s="604" t="str">
        <f t="shared" ref="I152:I159" si="28">IF(ISBLANK(E152),"",E152/D152)</f>
        <v/>
      </c>
      <c r="J152" s="575" t="str">
        <f>IF(ISBLANK(E152),"",VLOOKUP(I152,Tabellen!$F$7:$G$17,2))</f>
        <v/>
      </c>
      <c r="K152" s="618" t="str">
        <f>IF(ISBLANK(C152),"",ABS(IF($J$152&gt;J188,"1",0)))</f>
        <v/>
      </c>
      <c r="L152" s="62" t="str">
        <f>IF(ISBLANK(C152),"",ABS(IF($J$152&lt;J188,"1",0)))</f>
        <v/>
      </c>
      <c r="M152" s="619" t="str">
        <f>IF(ISBLANK(C152),"",ABS(IF($J$152=J188,"1")))</f>
        <v/>
      </c>
      <c r="O152" s="608"/>
      <c r="P152" s="709"/>
      <c r="S152" s="578"/>
      <c r="T152" s="578"/>
      <c r="BB152" s="64"/>
    </row>
    <row r="153" spans="1:54" ht="29.25" customHeight="1">
      <c r="A153" s="613">
        <v>45300</v>
      </c>
      <c r="B153" s="661" t="str">
        <f>Leden!B13</f>
        <v>Jos Stortelder</v>
      </c>
      <c r="C153" s="601">
        <v>1</v>
      </c>
      <c r="D153" s="578">
        <f t="shared" si="26"/>
        <v>85</v>
      </c>
      <c r="E153" s="601">
        <v>62</v>
      </c>
      <c r="F153" s="601">
        <v>25</v>
      </c>
      <c r="G153" s="643">
        <f t="shared" si="27"/>
        <v>2.48</v>
      </c>
      <c r="H153" s="616">
        <v>11</v>
      </c>
      <c r="I153" s="611">
        <f t="shared" si="28"/>
        <v>0.72941176470588232</v>
      </c>
      <c r="J153" s="575">
        <f>IF(ISBLANK(E153),"",VLOOKUP(I153,Tabellen!$F$7:$G$17,2))</f>
        <v>7</v>
      </c>
      <c r="K153" s="618">
        <f>IF(ISBLANK(C153),"",ABS(IF($J$153&gt;J208,"1",0)))</f>
        <v>0</v>
      </c>
      <c r="L153" s="62">
        <f>IF(ISBLANK(C153),"",ABS(IF($J$153&lt;J208,"1",0)))</f>
        <v>1</v>
      </c>
      <c r="M153" s="619">
        <f>IF(ISBLANK(C153),"",ABS(IF($J$153=J208,"1")))</f>
        <v>0</v>
      </c>
      <c r="O153" s="615"/>
      <c r="P153" s="710"/>
      <c r="S153" s="578"/>
      <c r="T153" s="578"/>
      <c r="BB153" s="64"/>
    </row>
    <row r="154" spans="1:54" ht="29.25" customHeight="1">
      <c r="A154" s="613"/>
      <c r="B154" s="661" t="str">
        <f>Leden!B14</f>
        <v>Rots Jan</v>
      </c>
      <c r="C154" s="601"/>
      <c r="D154" s="578" t="str">
        <f t="shared" si="26"/>
        <v/>
      </c>
      <c r="E154" s="601"/>
      <c r="F154" s="601"/>
      <c r="G154" s="643" t="str">
        <f t="shared" si="27"/>
        <v/>
      </c>
      <c r="I154" s="611" t="str">
        <f t="shared" si="28"/>
        <v/>
      </c>
      <c r="J154" s="575" t="str">
        <f>IF(ISBLANK(E154),"",VLOOKUP(I154,Tabellen!$F$7:$G$17,2))</f>
        <v/>
      </c>
      <c r="K154" s="618" t="str">
        <f>IF(ISBLANK(C154),"",ABS(IF($J$154&gt;J228,"1",0)))</f>
        <v/>
      </c>
      <c r="L154" s="62" t="str">
        <f>IF(ISBLANK(C154),"",ABS(IF($J$154&lt;J228,"1",0)))</f>
        <v/>
      </c>
      <c r="M154" s="619" t="str">
        <f>IF(ISBLANK(C154),"",ABS(IF($J$154=J228,"1")))</f>
        <v/>
      </c>
      <c r="O154" s="615"/>
      <c r="P154" s="710"/>
      <c r="S154" s="578"/>
      <c r="T154" s="578"/>
      <c r="BB154" s="64"/>
    </row>
    <row r="155" spans="1:54" ht="29.25" customHeight="1">
      <c r="A155" s="613"/>
      <c r="B155" s="661" t="str">
        <f>Leden!B15</f>
        <v>Rouwhorst Bennie</v>
      </c>
      <c r="C155" s="601"/>
      <c r="D155" s="578" t="str">
        <f t="shared" si="26"/>
        <v/>
      </c>
      <c r="E155" s="601"/>
      <c r="F155" s="601"/>
      <c r="G155" s="643" t="str">
        <f t="shared" si="27"/>
        <v/>
      </c>
      <c r="I155" s="611" t="str">
        <f t="shared" si="28"/>
        <v/>
      </c>
      <c r="J155" s="575" t="str">
        <f>IF(ISBLANK(E155),"",VLOOKUP(I155,Tabellen!$F$7:$G$17,2))</f>
        <v/>
      </c>
      <c r="K155" s="618" t="str">
        <f>IF(ISBLANK(C155),"",ABS(IF($J$155&gt;J248,"1",0)))</f>
        <v/>
      </c>
      <c r="L155" s="62" t="str">
        <f>IF(ISBLANK(C155),"",ABS(IF($J$155&lt;J248,"1",0)))</f>
        <v/>
      </c>
      <c r="M155" s="619" t="str">
        <f>IF(ISBLANK(C155),"",ABS(IF($J$155=J248,"1")))</f>
        <v/>
      </c>
      <c r="O155" s="615"/>
      <c r="P155" s="710"/>
      <c r="S155" s="578"/>
      <c r="T155" s="578"/>
      <c r="BB155" s="64"/>
    </row>
    <row r="156" spans="1:54" ht="29.25" customHeight="1">
      <c r="A156" s="613"/>
      <c r="B156" s="661" t="str">
        <f>Leden!B16</f>
        <v>Wittenbernds B</v>
      </c>
      <c r="C156" s="601"/>
      <c r="D156" s="578" t="str">
        <f t="shared" si="26"/>
        <v/>
      </c>
      <c r="E156" s="601"/>
      <c r="F156" s="601"/>
      <c r="G156" s="643" t="str">
        <f t="shared" si="27"/>
        <v/>
      </c>
      <c r="I156" s="611" t="str">
        <f t="shared" si="28"/>
        <v/>
      </c>
      <c r="J156" s="575" t="str">
        <f>IF(ISBLANK(E156),"",VLOOKUP(I156,Tabellen!$F$7:$G$17,2))</f>
        <v/>
      </c>
      <c r="K156" s="618" t="str">
        <f>IF(ISBLANK(C156),"",ABS(IF($J$156&gt;J268,"1",0)))</f>
        <v/>
      </c>
      <c r="L156" s="62" t="str">
        <f>IF(ISBLANK(C156),"",ABS(IF($J$156&lt;J268,"1",0)))</f>
        <v/>
      </c>
      <c r="M156" s="619" t="str">
        <f>IF(ISBLANK(C156),"",ABS(IF($J$156=J268,"1")))</f>
        <v/>
      </c>
      <c r="O156" s="615"/>
      <c r="P156" s="710"/>
      <c r="S156" s="578"/>
      <c r="T156" s="578"/>
      <c r="BB156" s="64"/>
    </row>
    <row r="157" spans="1:54" ht="29.25" customHeight="1">
      <c r="A157" s="613"/>
      <c r="B157" s="661" t="str">
        <f>Leden!B17</f>
        <v>Spieker Leo</v>
      </c>
      <c r="C157" s="601"/>
      <c r="D157" s="578" t="str">
        <f t="shared" si="26"/>
        <v/>
      </c>
      <c r="E157" s="601"/>
      <c r="F157" s="601"/>
      <c r="G157" s="643" t="str">
        <f t="shared" si="27"/>
        <v/>
      </c>
      <c r="I157" s="611" t="str">
        <f t="shared" si="28"/>
        <v/>
      </c>
      <c r="J157" s="575" t="str">
        <f>IF(ISBLANK(E157),"",VLOOKUP(I157,Tabellen!$F$7:$G$17,2))</f>
        <v/>
      </c>
      <c r="K157" s="618" t="str">
        <f>IF(ISBLANK(C157),"",ABS(IF($J$157&gt;J288,"1",0)))</f>
        <v/>
      </c>
      <c r="L157" s="62" t="str">
        <f>IF(ISBLANK(C157),"",ABS(IF($J$157&lt;J288,"1",0)))</f>
        <v/>
      </c>
      <c r="M157" s="619" t="str">
        <f>IF(ISBLANK(C157),"",ABS(IF($J$157=J288,"1")))</f>
        <v/>
      </c>
      <c r="O157" s="615"/>
      <c r="P157" s="710"/>
      <c r="S157" s="578"/>
      <c r="T157" s="578"/>
      <c r="BB157" s="64"/>
    </row>
    <row r="158" spans="1:54" ht="29.25" customHeight="1">
      <c r="A158" s="662">
        <v>45314</v>
      </c>
      <c r="B158" s="661" t="str">
        <f>Leden!B18</f>
        <v>v.Schie Leo</v>
      </c>
      <c r="C158" s="616">
        <v>1</v>
      </c>
      <c r="D158" s="578">
        <f t="shared" si="26"/>
        <v>85</v>
      </c>
      <c r="E158" s="616">
        <v>85</v>
      </c>
      <c r="F158" s="616">
        <v>26</v>
      </c>
      <c r="G158" s="643">
        <f t="shared" si="27"/>
        <v>3.2692307692307692</v>
      </c>
      <c r="H158" s="616">
        <v>28</v>
      </c>
      <c r="I158" s="611">
        <f t="shared" si="28"/>
        <v>1</v>
      </c>
      <c r="J158" s="575">
        <f>IF(ISBLANK(E158),"",VLOOKUP(I158,Tabellen!$F$7:$G$17,2))</f>
        <v>10</v>
      </c>
      <c r="K158" s="618">
        <f>IF(ISBLANK(C158),"",ABS(IF($J$158&gt;J308,"1",0)))</f>
        <v>1</v>
      </c>
      <c r="L158" s="62">
        <f>IF(ISBLANK(C158),"",ABS(IF($J$158&lt;J308,"1",0)))</f>
        <v>0</v>
      </c>
      <c r="M158" s="619">
        <f>IF(ISBLANK(C158),"",ABS(IF($J$158=J308,"1")))</f>
        <v>0</v>
      </c>
      <c r="O158" s="615"/>
      <c r="S158" s="578"/>
      <c r="T158" s="578"/>
      <c r="BB158" s="64"/>
    </row>
    <row r="159" spans="1:54" ht="29.25" customHeight="1">
      <c r="B159" s="661" t="str">
        <f>Leden!B19</f>
        <v>Wolterink Harrie</v>
      </c>
      <c r="D159" s="578" t="str">
        <f t="shared" si="26"/>
        <v/>
      </c>
      <c r="G159" s="643" t="str">
        <f t="shared" si="27"/>
        <v/>
      </c>
      <c r="I159" s="611" t="str">
        <f t="shared" si="28"/>
        <v/>
      </c>
      <c r="J159" s="575" t="str">
        <f>IF(ISBLANK(E159),"",VLOOKUP(I159,Tabellen!$F$7:$G$17,2))</f>
        <v/>
      </c>
      <c r="K159" s="618" t="str">
        <f>IF(ISBLANK(C159),"",ABS(IF($J$159&gt;J328,"1",0)))</f>
        <v/>
      </c>
      <c r="L159" s="62" t="str">
        <f>IF(ISBLANK(C159),"",ABS(IF($J$159&lt;J328,"1",0)))</f>
        <v/>
      </c>
      <c r="M159" s="619" t="str">
        <f>IF(ISBLANK(C159),"",ABS(IF($J$159=J328,"1")))</f>
        <v/>
      </c>
      <c r="O159" s="615"/>
      <c r="S159" s="578"/>
      <c r="T159" s="578"/>
      <c r="BB159" s="64"/>
    </row>
    <row r="160" spans="1:54" ht="29.25" customHeight="1">
      <c r="A160" s="662">
        <v>45300</v>
      </c>
      <c r="B160" s="661" t="str">
        <f>Leden!B20</f>
        <v>Vermue Jack</v>
      </c>
      <c r="C160" s="616">
        <v>1</v>
      </c>
      <c r="E160" s="616">
        <v>85</v>
      </c>
      <c r="F160" s="616">
        <v>26</v>
      </c>
      <c r="H160" s="616">
        <v>22</v>
      </c>
      <c r="K160" s="690">
        <f>IF(ISBLANK(C160),"",ABS(IF($J$159&gt;J347,"1",0)))</f>
        <v>1</v>
      </c>
      <c r="L160" s="691">
        <f>IF(ISBLANK(C160),"",ABS(IF($J$159&lt;J347,"1",0)))</f>
        <v>0</v>
      </c>
      <c r="M160" s="692">
        <f>IF(ISBLANK(C160),"",ABS(IF($J$159=J347,"1")))</f>
        <v>0</v>
      </c>
      <c r="N160" s="451"/>
      <c r="O160" s="693"/>
      <c r="S160" s="578"/>
      <c r="T160" s="578"/>
      <c r="BB160" s="64"/>
    </row>
    <row r="161" spans="1:54" ht="29.25" customHeight="1">
      <c r="A161" s="663"/>
      <c r="B161" s="661" t="str">
        <f>Leden!B4</f>
        <v>Slot Guus</v>
      </c>
      <c r="C161" s="578">
        <f>IF(ISBLANK(C11),"",$C$11)</f>
        <v>1</v>
      </c>
      <c r="D161" s="578">
        <f t="shared" ref="D161:D167" si="29">IF(C161=1,$A$150,C161)</f>
        <v>85</v>
      </c>
      <c r="E161" s="616">
        <v>76</v>
      </c>
      <c r="F161" s="578">
        <f>IF(ISBLANK(F11),"",$F$11)</f>
        <v>24</v>
      </c>
      <c r="G161" s="643">
        <f t="shared" ref="G161:G167" si="30">IF(ISBLANK(E161),"",E161/F161)</f>
        <v>3.1666666666666665</v>
      </c>
      <c r="H161" s="616">
        <v>11</v>
      </c>
      <c r="I161" s="611">
        <f t="shared" ref="I161:I168" si="31">IF(ISBLANK(E161),"",E161/D161)</f>
        <v>0.89411764705882357</v>
      </c>
      <c r="J161" s="575">
        <f>IF(ISBLANK(E161),"",VLOOKUP(I161,Tabellen!$F$7:$G$17,2))</f>
        <v>8</v>
      </c>
      <c r="K161" s="618">
        <f>IF(ISBLANK(E161),"",ABS(IF($J$161&gt;J11,"1",0)))</f>
        <v>0</v>
      </c>
      <c r="L161" s="62">
        <f>IF(ISBLANK(E161),"",ABS(IF($J$161&lt;J11,"1",0)))</f>
        <v>1</v>
      </c>
      <c r="M161" s="619">
        <f>IF(ISBLANK(E161),"",ABS(IF($J$161=J11,"1")))</f>
        <v>0</v>
      </c>
      <c r="O161" s="693"/>
      <c r="S161" s="578"/>
      <c r="T161" s="578"/>
      <c r="BB161" s="64"/>
    </row>
    <row r="162" spans="1:54" ht="29.25" customHeight="1">
      <c r="A162" s="663" t="str">
        <f>IF(ISBLANK(A31),"",$A$31)</f>
        <v/>
      </c>
      <c r="B162" s="661" t="str">
        <f>Leden!B5</f>
        <v>Bennie Beerten Z</v>
      </c>
      <c r="C162" s="578" t="str">
        <f>IF(ISBLANK(C31),"",$C$31)</f>
        <v/>
      </c>
      <c r="D162" s="578" t="str">
        <f t="shared" si="29"/>
        <v/>
      </c>
      <c r="F162" s="578" t="str">
        <f>IF(ISBLANK(F31),"",$F$31)</f>
        <v/>
      </c>
      <c r="G162" s="643" t="str">
        <f t="shared" si="30"/>
        <v/>
      </c>
      <c r="I162" s="611" t="str">
        <f t="shared" si="31"/>
        <v/>
      </c>
      <c r="J162" s="575" t="str">
        <f>IF(ISBLANK(E162),"",VLOOKUP(I162,Tabellen!$F$7:$G$17,2))</f>
        <v/>
      </c>
      <c r="K162" s="618" t="str">
        <f>IF(ISBLANK(E162),"",ABS(IF($J$162&gt;J31,"1",0)))</f>
        <v/>
      </c>
      <c r="L162" s="62" t="str">
        <f>IF(ISBLANK(E162),"",ABS(IF($J$162&lt;J31,"1",0)))</f>
        <v/>
      </c>
      <c r="M162" s="619" t="str">
        <f>IF(ISBLANK(E162),"",ABS(IF($J$162=J31,"1")))</f>
        <v/>
      </c>
      <c r="O162" s="693"/>
      <c r="S162" s="578"/>
      <c r="T162" s="578"/>
      <c r="BB162" s="64"/>
    </row>
    <row r="163" spans="1:54" ht="29.25" customHeight="1">
      <c r="A163" s="663" t="str">
        <f>IF(ISBLANK(A51),"",$A$51)</f>
        <v/>
      </c>
      <c r="B163" s="661" t="str">
        <f>Leden!B6</f>
        <v>Cuppers Jan</v>
      </c>
      <c r="C163" s="578" t="str">
        <f>IF(ISBLANK(C51),"",$C$51)</f>
        <v/>
      </c>
      <c r="D163" s="578" t="str">
        <f t="shared" si="29"/>
        <v/>
      </c>
      <c r="F163" s="578" t="str">
        <f>IF(ISBLANK(F51),"",$F$51)</f>
        <v/>
      </c>
      <c r="G163" s="643" t="str">
        <f t="shared" si="30"/>
        <v/>
      </c>
      <c r="I163" s="611" t="str">
        <f t="shared" si="31"/>
        <v/>
      </c>
      <c r="J163" s="575" t="str">
        <f>IF(ISBLANK(E163),"",VLOOKUP(I163,Tabellen!$F$7:$G$17,2))</f>
        <v/>
      </c>
      <c r="K163" s="618" t="str">
        <f>IF(ISBLANK(E163),"",ABS(IF($J$163&gt;J51,"1",0)))</f>
        <v/>
      </c>
      <c r="L163" s="62" t="str">
        <f>IF(ISBLANK(E163),"",ABS(IF($J$163&lt;J51,"1",0)))</f>
        <v/>
      </c>
      <c r="M163" s="619" t="str">
        <f>IF(ISBLANK(E163),"",ABS(IF($J$163=J51,"1")))</f>
        <v/>
      </c>
      <c r="O163" s="693"/>
      <c r="S163" s="578"/>
      <c r="T163" s="578"/>
      <c r="BB163" s="64"/>
    </row>
    <row r="164" spans="1:54" ht="29.25" customHeight="1">
      <c r="A164" s="663">
        <f>IF(ISBLANK(A71),"",$A$71)</f>
        <v>45279</v>
      </c>
      <c r="B164" s="661" t="str">
        <f>Leden!B7</f>
        <v>BouwmeesterJohan</v>
      </c>
      <c r="C164" s="578">
        <f>IF(ISBLANK(C71),"",$C$71)</f>
        <v>1</v>
      </c>
      <c r="D164" s="578">
        <f t="shared" si="29"/>
        <v>85</v>
      </c>
      <c r="E164" s="616">
        <v>85</v>
      </c>
      <c r="F164" s="578">
        <f>IF(ISBLANK(F71),"",$F$71)</f>
        <v>25</v>
      </c>
      <c r="G164" s="643">
        <f t="shared" si="30"/>
        <v>3.4</v>
      </c>
      <c r="H164" s="616">
        <v>12</v>
      </c>
      <c r="I164" s="611">
        <f t="shared" si="31"/>
        <v>1</v>
      </c>
      <c r="J164" s="575">
        <f>IF(ISBLANK(E164),"",VLOOKUP(I164,Tabellen!$F$7:$G$17,2))</f>
        <v>10</v>
      </c>
      <c r="K164" s="618">
        <f>IF(ISBLANK(E164),"",ABS(IF($J$164&gt;J71,"1",0)))</f>
        <v>1</v>
      </c>
      <c r="L164" s="62">
        <f>IF(ISBLANK(E164),"",ABS(IF($J$164&lt;J71,"1",0)))</f>
        <v>0</v>
      </c>
      <c r="M164" s="619">
        <f>IF(ISBLANK(E164),"",ABS(IF($J$164=J71,"1")))</f>
        <v>0</v>
      </c>
      <c r="O164" s="693"/>
      <c r="S164" s="62"/>
      <c r="T164" s="62"/>
    </row>
    <row r="165" spans="1:54" ht="29.25" customHeight="1">
      <c r="A165" s="663">
        <f>IF(ISBLANK(A91),"",$A$91)</f>
        <v>45279</v>
      </c>
      <c r="B165" s="661" t="str">
        <f>Leden!B8</f>
        <v>Cattier Theo</v>
      </c>
      <c r="C165" s="578">
        <f>IF(ISBLANK(C91),"",$C$91)</f>
        <v>1</v>
      </c>
      <c r="D165" s="578">
        <f t="shared" si="29"/>
        <v>85</v>
      </c>
      <c r="E165" s="616">
        <v>85</v>
      </c>
      <c r="F165" s="578">
        <f>IF(ISBLANK(F91),"",$F$91)</f>
        <v>28</v>
      </c>
      <c r="G165" s="643">
        <f t="shared" si="30"/>
        <v>3.0357142857142856</v>
      </c>
      <c r="H165" s="616">
        <v>13</v>
      </c>
      <c r="I165" s="611">
        <f t="shared" si="31"/>
        <v>1</v>
      </c>
      <c r="J165" s="575">
        <f>IF(ISBLANK(E165),"",VLOOKUP(I165,Tabellen!$F$7:$G$17,2))</f>
        <v>10</v>
      </c>
      <c r="K165" s="618">
        <f>IF(ISBLANK(E165),"",ABS(IF($J$165&gt;J91,"1",0)))</f>
        <v>1</v>
      </c>
      <c r="L165" s="62">
        <f>IF(ISBLANK(E165),"",ABS(IF($J$165&lt;J91,"1",0)))</f>
        <v>0</v>
      </c>
      <c r="M165" s="619">
        <f>IF(ISBLANK(E165),"",ABS(IF($J$165=J91,"1")))</f>
        <v>0</v>
      </c>
      <c r="O165" s="693"/>
      <c r="P165" s="694"/>
      <c r="Q165" s="591"/>
      <c r="S165" s="62"/>
      <c r="T165" s="62"/>
    </row>
    <row r="166" spans="1:54" ht="29.25" customHeight="1">
      <c r="A166" s="663" t="str">
        <f>IF(ISBLANK(A111),"",$A$111)</f>
        <v/>
      </c>
      <c r="B166" s="661" t="str">
        <f>Leden!B9</f>
        <v>Huinink Jan</v>
      </c>
      <c r="C166" s="578" t="str">
        <f>IF(ISBLANK(C111),"",$C$111)</f>
        <v/>
      </c>
      <c r="D166" s="578" t="str">
        <f t="shared" si="29"/>
        <v/>
      </c>
      <c r="F166" s="578" t="str">
        <f>IF(ISBLANK(F111),"",$F$111)</f>
        <v/>
      </c>
      <c r="G166" s="643" t="str">
        <f t="shared" si="30"/>
        <v/>
      </c>
      <c r="I166" s="611" t="str">
        <f t="shared" si="31"/>
        <v/>
      </c>
      <c r="J166" s="575" t="str">
        <f>IF(ISBLANK(E166),"",VLOOKUP(I166,Tabellen!$F$7:$G$17,2))</f>
        <v/>
      </c>
      <c r="K166" s="618" t="str">
        <f>IF(ISBLANK(E166),"",ABS(IF($J$166&gt;J111,"1",0)))</f>
        <v/>
      </c>
      <c r="L166" s="62" t="str">
        <f>IF(ISBLANK(E166),"",ABS(IF($J$166&lt;J111,"1",0)))</f>
        <v/>
      </c>
      <c r="M166" s="619" t="str">
        <f>IF(ISBLANK(E166),"",ABS(IF($J$166=J111,"1")))</f>
        <v/>
      </c>
      <c r="P166" s="694"/>
      <c r="Q166" s="591"/>
      <c r="S166" s="62"/>
      <c r="T166" s="62"/>
    </row>
    <row r="167" spans="1:54" ht="29.25" customHeight="1">
      <c r="A167" s="663">
        <f>IF(ISBLANK(A131),"",$A$131)</f>
        <v>45307</v>
      </c>
      <c r="B167" s="661" t="str">
        <f>Leden!B10</f>
        <v>Koppele Theo</v>
      </c>
      <c r="C167" s="578">
        <f>IF(ISBLANK(C131),"",$C$131)</f>
        <v>1</v>
      </c>
      <c r="D167" s="578">
        <f t="shared" si="29"/>
        <v>85</v>
      </c>
      <c r="E167" s="616">
        <v>85</v>
      </c>
      <c r="F167" s="578">
        <f>IF(ISBLANK(F131),"",$F$131)</f>
        <v>27</v>
      </c>
      <c r="G167" s="643">
        <f t="shared" si="30"/>
        <v>3.1481481481481484</v>
      </c>
      <c r="H167" s="616">
        <v>11</v>
      </c>
      <c r="I167" s="611">
        <f t="shared" si="31"/>
        <v>1</v>
      </c>
      <c r="J167" s="575">
        <f>IF(ISBLANK(E167),"",VLOOKUP(I167,Tabellen!$F$7:$G$17,2))</f>
        <v>10</v>
      </c>
      <c r="K167" s="618">
        <f>IF(ISBLANK(E167),"",ABS(IF($J$167&gt;J131,"1",0)))</f>
        <v>1</v>
      </c>
      <c r="L167" s="62">
        <f>IF(ISBLANK(E167),"",ABS(IF($J$167&lt;J131,"1",0)))</f>
        <v>0</v>
      </c>
      <c r="M167" s="619">
        <f>IF(ISBLANK(E167),"",ABS(IF($J$167=J131,"1")))</f>
        <v>0</v>
      </c>
      <c r="Q167" s="591"/>
      <c r="S167" s="62"/>
      <c r="T167" s="62"/>
    </row>
    <row r="168" spans="1:54" ht="29.25" customHeight="1">
      <c r="A168" s="711" t="s">
        <v>115</v>
      </c>
      <c r="B168" s="712">
        <f>Leden!$I$11</f>
        <v>3</v>
      </c>
      <c r="C168" s="706">
        <f>SUBTOTAL(9,C152:C167)</f>
        <v>7</v>
      </c>
      <c r="D168" s="706">
        <f>SUBTOTAL(9,D152:D167)</f>
        <v>510</v>
      </c>
      <c r="E168" s="706">
        <f>SUBTOTAL(9,E152:E167)</f>
        <v>563</v>
      </c>
      <c r="F168" s="706">
        <f>SUBTOTAL(9,F152:F167)</f>
        <v>181</v>
      </c>
      <c r="G168" s="713">
        <f>AVERAGE(G152:G167)</f>
        <v>3.0832933116266452</v>
      </c>
      <c r="H168" s="706">
        <f>MAX(H152:H167)</f>
        <v>28</v>
      </c>
      <c r="I168" s="714">
        <f t="shared" si="31"/>
        <v>1.1039215686274511</v>
      </c>
      <c r="J168" s="715">
        <f>SUM(J152:J167)</f>
        <v>55</v>
      </c>
      <c r="K168" s="716">
        <f>SUM(K152:K167)</f>
        <v>5</v>
      </c>
      <c r="L168" s="706">
        <f>SUM(L152:L167)</f>
        <v>2</v>
      </c>
      <c r="M168" s="717">
        <f>SUM(M152:M167)</f>
        <v>0</v>
      </c>
      <c r="N168" s="718">
        <f>IF(ISBLANK(E168),"",VLOOKUP(G168,Tabellen!$D$7:$E$46,2))</f>
        <v>85</v>
      </c>
      <c r="O168" s="629" t="s">
        <v>116</v>
      </c>
      <c r="P168" s="630"/>
      <c r="Q168" s="591"/>
    </row>
    <row r="169" spans="1:54" ht="29.25" customHeight="1">
      <c r="A169" s="697"/>
      <c r="B169" s="698"/>
      <c r="C169" s="699"/>
      <c r="D169" s="698"/>
      <c r="E169" s="698"/>
      <c r="F169" s="698"/>
      <c r="G169" s="698"/>
      <c r="H169" s="698"/>
      <c r="I169" s="698"/>
      <c r="J169" s="700"/>
      <c r="K169" s="698"/>
      <c r="L169" s="698"/>
      <c r="M169" s="698"/>
      <c r="N169" s="701"/>
      <c r="O169" s="698"/>
      <c r="P169" s="702"/>
      <c r="Q169" s="591"/>
    </row>
    <row r="170" spans="1:54" ht="29.25" customHeight="1">
      <c r="A170" s="719" t="s">
        <v>93</v>
      </c>
      <c r="B170" s="583" t="s">
        <v>141</v>
      </c>
      <c r="C170" s="719"/>
      <c r="D170" s="720"/>
      <c r="E170" s="721"/>
      <c r="F170" s="719"/>
      <c r="G170" s="722"/>
      <c r="H170" s="721"/>
      <c r="I170" s="723"/>
      <c r="J170" s="588"/>
      <c r="K170" s="724"/>
      <c r="L170" s="725"/>
      <c r="M170" s="723"/>
      <c r="N170" s="590"/>
      <c r="O170" s="708"/>
      <c r="P170" s="609"/>
      <c r="S170" s="62"/>
      <c r="T170" s="62"/>
      <c r="BB170" s="64"/>
    </row>
    <row r="171" spans="1:54" ht="29.25" customHeight="1">
      <c r="A171" s="592">
        <f>VLOOKUP(B189,Tabellen!$B$6:$C$46,2)</f>
        <v>65</v>
      </c>
      <c r="B171" s="583" t="s">
        <v>37</v>
      </c>
      <c r="C171" s="582" t="s">
        <v>95</v>
      </c>
      <c r="D171" s="584" t="s">
        <v>117</v>
      </c>
      <c r="E171" s="582" t="s">
        <v>95</v>
      </c>
      <c r="F171" s="582" t="s">
        <v>98</v>
      </c>
      <c r="G171" s="659" t="s">
        <v>99</v>
      </c>
      <c r="H171" s="582" t="s">
        <v>100</v>
      </c>
      <c r="I171" s="594" t="s">
        <v>101</v>
      </c>
      <c r="J171" s="595">
        <v>10</v>
      </c>
      <c r="K171" s="596" t="s">
        <v>102</v>
      </c>
      <c r="L171" s="586" t="s">
        <v>103</v>
      </c>
      <c r="M171" s="594" t="s">
        <v>104</v>
      </c>
      <c r="N171" s="586" t="s">
        <v>105</v>
      </c>
      <c r="S171" s="578"/>
      <c r="T171" s="578"/>
      <c r="BB171" s="64"/>
    </row>
    <row r="172" spans="1:54" ht="29.25" customHeight="1">
      <c r="A172" s="597" t="s">
        <v>106</v>
      </c>
      <c r="B172" s="672" t="str">
        <f>Leden!$B$12</f>
        <v>Piepers Arnold</v>
      </c>
      <c r="C172" s="582" t="s">
        <v>121</v>
      </c>
      <c r="D172" s="586" t="s">
        <v>119</v>
      </c>
      <c r="E172" s="582" t="s">
        <v>119</v>
      </c>
      <c r="F172" s="582" t="s">
        <v>110</v>
      </c>
      <c r="G172" s="586" t="s">
        <v>79</v>
      </c>
      <c r="H172" s="582" t="s">
        <v>112</v>
      </c>
      <c r="I172" s="594" t="s">
        <v>119</v>
      </c>
      <c r="J172" s="595" t="s">
        <v>113</v>
      </c>
      <c r="K172" s="596"/>
      <c r="L172" s="586"/>
      <c r="M172" s="594"/>
      <c r="N172" s="586" t="s">
        <v>114</v>
      </c>
      <c r="S172" s="578"/>
      <c r="T172" s="578"/>
      <c r="BB172" s="64"/>
    </row>
    <row r="173" spans="1:54" ht="29.25" customHeight="1">
      <c r="A173" s="662">
        <v>45293</v>
      </c>
      <c r="B173" s="661" t="str">
        <f>Leden!B13</f>
        <v>Jos Stortelder</v>
      </c>
      <c r="C173" s="616">
        <v>1</v>
      </c>
      <c r="D173" s="578">
        <f t="shared" ref="D173:D179" si="32">IF(ISBLANK(C173),"",IF(C173=1,$A$171,C173))</f>
        <v>65</v>
      </c>
      <c r="E173" s="616">
        <v>25</v>
      </c>
      <c r="F173" s="616">
        <v>17</v>
      </c>
      <c r="G173" s="643">
        <f t="shared" ref="G173:G179" si="33">IF(ISBLANK(E173),"",E173/F173)</f>
        <v>1.4705882352941178</v>
      </c>
      <c r="H173" s="616">
        <v>6</v>
      </c>
      <c r="I173" s="611">
        <f t="shared" ref="I173:I179" si="34">IF(ISBLANK(E173),"",E173/D173)</f>
        <v>0.38461538461538464</v>
      </c>
      <c r="J173" s="575">
        <f>IF(ISBLANK(E173),"",VLOOKUP(I173,Tabellen!$F$7:$G$17,2))</f>
        <v>3</v>
      </c>
      <c r="K173" s="618">
        <f>IF(ISBLANK(C173),"",ABS(IF($J$173&gt;J209,"1",0)))</f>
        <v>0</v>
      </c>
      <c r="L173" s="62">
        <f>IF(ISBLANK(C173),"",ABS(IF($J$173&lt;J209,"1",0)))</f>
        <v>1</v>
      </c>
      <c r="M173" s="619">
        <f>IF(ISBLANK(C173),"",ABS(IF($J$173=J209,"1")))</f>
        <v>0</v>
      </c>
      <c r="O173" s="615"/>
      <c r="P173" s="705"/>
      <c r="S173" s="578"/>
      <c r="T173" s="578"/>
      <c r="BB173" s="64"/>
    </row>
    <row r="174" spans="1:54" ht="29.25" customHeight="1">
      <c r="B174" s="661" t="str">
        <f>Leden!B14</f>
        <v>Rots Jan</v>
      </c>
      <c r="D174" s="578" t="str">
        <f t="shared" si="32"/>
        <v/>
      </c>
      <c r="G174" s="643" t="str">
        <f t="shared" si="33"/>
        <v/>
      </c>
      <c r="I174" s="611" t="str">
        <f t="shared" si="34"/>
        <v/>
      </c>
      <c r="J174" s="575" t="str">
        <f>IF(ISBLANK(E174),"",VLOOKUP(I174,Tabellen!$F$7:$G$17,2))</f>
        <v/>
      </c>
      <c r="K174" s="618" t="str">
        <f>IF(ISBLANK(C174),"",ABS(IF($J$174&gt;J229,"1",0)))</f>
        <v/>
      </c>
      <c r="L174" s="62" t="str">
        <f>IF(ISBLANK(C174),"",ABS(IF($J$174&lt;J229,"1",0)))</f>
        <v/>
      </c>
      <c r="M174" s="619" t="str">
        <f>IF(ISBLANK(C174),"",ABS(IF($J$174=J229,"1")))</f>
        <v/>
      </c>
      <c r="O174" s="615"/>
      <c r="P174" s="705"/>
      <c r="S174" s="578"/>
      <c r="T174" s="578"/>
      <c r="BB174" s="64"/>
    </row>
    <row r="175" spans="1:54" ht="29.25" customHeight="1">
      <c r="A175" s="662">
        <v>45300</v>
      </c>
      <c r="B175" s="661" t="str">
        <f>Leden!B15</f>
        <v>Rouwhorst Bennie</v>
      </c>
      <c r="C175" s="616">
        <v>1</v>
      </c>
      <c r="D175" s="578">
        <f t="shared" si="32"/>
        <v>65</v>
      </c>
      <c r="E175" s="616">
        <v>65</v>
      </c>
      <c r="F175" s="616">
        <v>31</v>
      </c>
      <c r="G175" s="643">
        <f t="shared" si="33"/>
        <v>2.096774193548387</v>
      </c>
      <c r="H175" s="616">
        <v>8</v>
      </c>
      <c r="I175" s="611">
        <f t="shared" si="34"/>
        <v>1</v>
      </c>
      <c r="J175" s="575">
        <f>IF(ISBLANK(E175),"",VLOOKUP(I175,Tabellen!$F$7:$G$17,2))</f>
        <v>10</v>
      </c>
      <c r="K175" s="618">
        <f>IF(ISBLANK(C175),"",ABS(IF($J$175&gt;J249,"1",0)))</f>
        <v>1</v>
      </c>
      <c r="L175" s="62">
        <f>IF(ISBLANK(C175),"",ABS(IF($J$175&lt;J249,"1",0)))</f>
        <v>0</v>
      </c>
      <c r="M175" s="619">
        <f>IF(ISBLANK(C175),"",ABS(IF($J$175=J249,"1")))</f>
        <v>0</v>
      </c>
      <c r="O175" s="615"/>
      <c r="P175" s="705"/>
      <c r="S175" s="578"/>
      <c r="T175" s="578"/>
      <c r="BB175" s="64"/>
    </row>
    <row r="176" spans="1:54" ht="29.25" customHeight="1">
      <c r="B176" s="661" t="str">
        <f>Leden!B16</f>
        <v>Wittenbernds B</v>
      </c>
      <c r="D176" s="578" t="str">
        <f t="shared" si="32"/>
        <v/>
      </c>
      <c r="G176" s="643" t="str">
        <f t="shared" si="33"/>
        <v/>
      </c>
      <c r="I176" s="611" t="str">
        <f t="shared" si="34"/>
        <v/>
      </c>
      <c r="J176" s="575" t="str">
        <f>IF(ISBLANK(E176),"",VLOOKUP(I176,Tabellen!$F$7:$G$17,2))</f>
        <v/>
      </c>
      <c r="K176" s="618" t="str">
        <f>IF(ISBLANK(C176),"",ABS(IF($J$176&gt;J269,"1",0)))</f>
        <v/>
      </c>
      <c r="L176" s="62" t="str">
        <f>IF(ISBLANK(C176),"",ABS(IF($J$176&lt;J269,"1",0)))</f>
        <v/>
      </c>
      <c r="M176" s="619" t="str">
        <f>IF(ISBLANK(C176),"",ABS(IF($J$176=J269,"1")))</f>
        <v/>
      </c>
      <c r="O176" s="615"/>
      <c r="P176" s="705"/>
      <c r="S176" s="578"/>
      <c r="T176" s="578"/>
      <c r="BB176" s="64"/>
    </row>
    <row r="177" spans="1:54" ht="29.25" customHeight="1">
      <c r="B177" s="661" t="str">
        <f>Leden!B17</f>
        <v>Spieker Leo</v>
      </c>
      <c r="D177" s="578" t="str">
        <f t="shared" si="32"/>
        <v/>
      </c>
      <c r="G177" s="643" t="str">
        <f t="shared" si="33"/>
        <v/>
      </c>
      <c r="I177" s="611" t="str">
        <f t="shared" si="34"/>
        <v/>
      </c>
      <c r="J177" s="575" t="str">
        <f>IF(ISBLANK(E177),"",VLOOKUP(I177,Tabellen!$F$7:$G$17,2))</f>
        <v/>
      </c>
      <c r="K177" s="618" t="str">
        <f>IF(ISBLANK(C177),"",ABS(IF($J$177&gt;J289,"1",0)))</f>
        <v/>
      </c>
      <c r="L177" s="62" t="str">
        <f>IF(ISBLANK(C177),"",ABS(IF($J$177&lt;J289,"1",0)))</f>
        <v/>
      </c>
      <c r="M177" s="619" t="str">
        <f>IF(ISBLANK(C177),"",ABS(IF($J$177=J289,"1")))</f>
        <v/>
      </c>
      <c r="N177" s="617"/>
      <c r="O177" s="615"/>
      <c r="P177" s="705"/>
      <c r="S177" s="578"/>
      <c r="T177" s="578"/>
      <c r="BB177" s="64"/>
    </row>
    <row r="178" spans="1:54" ht="29.25" customHeight="1">
      <c r="A178" s="662">
        <v>45300</v>
      </c>
      <c r="B178" s="661" t="str">
        <f>Leden!B18</f>
        <v>v.Schie Leo</v>
      </c>
      <c r="C178" s="616">
        <v>1</v>
      </c>
      <c r="D178" s="578">
        <f t="shared" si="32"/>
        <v>65</v>
      </c>
      <c r="E178" s="616">
        <v>43</v>
      </c>
      <c r="F178" s="616">
        <v>19</v>
      </c>
      <c r="G178" s="643">
        <f t="shared" si="33"/>
        <v>2.263157894736842</v>
      </c>
      <c r="H178" s="616">
        <v>17</v>
      </c>
      <c r="I178" s="611">
        <f t="shared" si="34"/>
        <v>0.66153846153846152</v>
      </c>
      <c r="J178" s="575">
        <f>IF(ISBLANK(E178),"",VLOOKUP(I178,Tabellen!$F$7:$G$17,2))</f>
        <v>6</v>
      </c>
      <c r="K178" s="618">
        <f>IF(ISBLANK(C178),"",ABS(IF($J$178&gt;J309,"1",0)))</f>
        <v>0</v>
      </c>
      <c r="L178" s="62">
        <f>IF(ISBLANK(C178),"",ABS(IF($J$178&lt;J309,"1",0)))</f>
        <v>1</v>
      </c>
      <c r="M178" s="619">
        <f>IF(ISBLANK(C178),"",ABS(IF($J$178=J309,"1")))</f>
        <v>0</v>
      </c>
      <c r="O178" s="615"/>
      <c r="P178" s="705"/>
      <c r="S178" s="578"/>
      <c r="T178" s="578"/>
      <c r="BB178" s="64"/>
    </row>
    <row r="179" spans="1:54" ht="29.25" customHeight="1">
      <c r="A179" s="662">
        <v>45300</v>
      </c>
      <c r="B179" s="661" t="str">
        <f>Leden!B19</f>
        <v>Wolterink Harrie</v>
      </c>
      <c r="C179" s="616">
        <v>1</v>
      </c>
      <c r="D179" s="578">
        <f t="shared" si="32"/>
        <v>65</v>
      </c>
      <c r="E179" s="616">
        <v>65</v>
      </c>
      <c r="F179" s="616">
        <v>25</v>
      </c>
      <c r="G179" s="643">
        <f t="shared" si="33"/>
        <v>2.6</v>
      </c>
      <c r="H179" s="616">
        <v>8</v>
      </c>
      <c r="I179" s="611">
        <f t="shared" si="34"/>
        <v>1</v>
      </c>
      <c r="J179" s="575">
        <f>IF(ISBLANK(E179),"",VLOOKUP(I179,Tabellen!$F$7:$G$17,2))</f>
        <v>10</v>
      </c>
      <c r="K179" s="618">
        <f>IF(ISBLANK(C179),"",ABS(IF($J$179&gt;J329,"1",0)))</f>
        <v>1</v>
      </c>
      <c r="L179" s="62">
        <f>IF(ISBLANK(C179),"",ABS(IF($J$179&lt;J329,"1",0)))</f>
        <v>0</v>
      </c>
      <c r="M179" s="619">
        <f>IF(ISBLANK(C179),"",ABS(IF($J$179=J329,"1")))</f>
        <v>0</v>
      </c>
      <c r="O179" s="615"/>
      <c r="P179" s="705"/>
      <c r="S179" s="578"/>
      <c r="T179" s="578"/>
      <c r="BB179" s="64"/>
    </row>
    <row r="180" spans="1:54" ht="29.25" customHeight="1">
      <c r="B180" s="661" t="str">
        <f>Leden!B20</f>
        <v>Vermue Jack</v>
      </c>
      <c r="K180" s="618" t="str">
        <f>IF(ISBLANK(C180),"",ABS(IF($J$179&gt;J348,"1",0)))</f>
        <v/>
      </c>
      <c r="L180" s="62" t="str">
        <f>IF(ISBLANK(C180),"",ABS(IF($J$179&lt;J348,"1",0)))</f>
        <v/>
      </c>
      <c r="M180" s="619" t="str">
        <f>IF(ISBLANK(C180),"",ABS(IF($J$179=J348,"1")))</f>
        <v/>
      </c>
      <c r="O180" s="693"/>
      <c r="P180" s="705"/>
      <c r="S180" s="578"/>
      <c r="T180" s="578"/>
      <c r="BB180" s="64"/>
    </row>
    <row r="181" spans="1:54" ht="29.25" customHeight="1">
      <c r="A181" s="663">
        <f>IF(ISBLANK(A12),"",$A$12)</f>
        <v>45279</v>
      </c>
      <c r="B181" s="661" t="str">
        <f>Leden!B4</f>
        <v>Slot Guus</v>
      </c>
      <c r="C181" s="578">
        <f>IF(ISBLANK(C12),"",$C$12)</f>
        <v>1</v>
      </c>
      <c r="D181" s="578">
        <f>IF(ISBLANK(C181),"",IF(C181=1,$A$171,C181))</f>
        <v>65</v>
      </c>
      <c r="E181" s="616">
        <v>65</v>
      </c>
      <c r="F181" s="578">
        <f>IF(ISBLANK(F12),"",$F$12)</f>
        <v>30</v>
      </c>
      <c r="G181" s="643">
        <f t="shared" ref="G181:G188" si="35">IF(ISBLANK(E181),"",E181/F181)</f>
        <v>2.1666666666666665</v>
      </c>
      <c r="H181" s="616">
        <v>10</v>
      </c>
      <c r="I181" s="611">
        <f t="shared" ref="I181:I188" si="36">IF(ISBLANK(E181),"",E181/D181)</f>
        <v>1</v>
      </c>
      <c r="J181" s="575">
        <f>IF(ISBLANK(E181),"",VLOOKUP(I181,Tabellen!$F$7:$G$17,2))</f>
        <v>10</v>
      </c>
      <c r="K181" s="618">
        <f>IF(ISBLANK(E181),"",ABS(IF($J$181&gt;J12,"1",0)))</f>
        <v>1</v>
      </c>
      <c r="L181" s="62">
        <f>IF(ISBLANK(E181),"",ABS(IF($J$181&lt;J12,"1",0)))</f>
        <v>0</v>
      </c>
      <c r="M181" s="619">
        <f>IF(ISBLANK(E181),"",ABS(IF($J$181=J12,"1")))</f>
        <v>0</v>
      </c>
      <c r="O181" s="693"/>
      <c r="S181" s="578"/>
      <c r="T181" s="578"/>
      <c r="BB181" s="64"/>
    </row>
    <row r="182" spans="1:54" ht="29.25" customHeight="1">
      <c r="A182" s="663" t="str">
        <f>IF(ISBLANK(A32),"",$A$32)</f>
        <v/>
      </c>
      <c r="B182" s="661" t="str">
        <f>Leden!B5</f>
        <v>Bennie Beerten Z</v>
      </c>
      <c r="C182" s="578" t="str">
        <f>IF(ISBLANK(C32),"",$C$32)</f>
        <v/>
      </c>
      <c r="D182" s="578" t="str">
        <f>IF(ISBLANK(C182),"",IF(C182=1,$A$171,C182))</f>
        <v/>
      </c>
      <c r="F182" s="578" t="str">
        <f>IF(ISBLANK(F32),"",$F$32)</f>
        <v/>
      </c>
      <c r="G182" s="643" t="str">
        <f t="shared" si="35"/>
        <v/>
      </c>
      <c r="I182" s="611" t="str">
        <f t="shared" si="36"/>
        <v/>
      </c>
      <c r="J182" s="575" t="str">
        <f>IF(ISBLANK(E182),"",VLOOKUP(I182,Tabellen!$F$7:$G$17,2))</f>
        <v/>
      </c>
      <c r="K182" s="618" t="str">
        <f>IF(ISBLANK(E182),"",ABS(IF($J$182&gt;J32,"1",0)))</f>
        <v/>
      </c>
      <c r="L182" s="62" t="str">
        <f>IF(ISBLANK(E182),"",ABS(IF($J$182&lt;J32,"1",0)))</f>
        <v/>
      </c>
      <c r="M182" s="619" t="str">
        <f>IF(ISBLANK(E182),"",ABS(IF($J$182=J32,"1")))</f>
        <v/>
      </c>
      <c r="O182" s="693"/>
      <c r="S182" s="578"/>
      <c r="T182" s="578"/>
      <c r="BB182" s="64"/>
    </row>
    <row r="183" spans="1:54" ht="29.25" customHeight="1">
      <c r="A183" s="663" t="str">
        <f>IF(ISBLANK(A52),"",$A$52)</f>
        <v/>
      </c>
      <c r="B183" s="661" t="str">
        <f>Leden!B6</f>
        <v>Cuppers Jan</v>
      </c>
      <c r="C183" s="578" t="str">
        <f>IF(ISBLANK(C52),"",$C$52)</f>
        <v/>
      </c>
      <c r="D183" s="578" t="str">
        <f>IF(ISBLANK(C183),"",IF(C183=1,$A$171,C183))</f>
        <v/>
      </c>
      <c r="F183" s="578" t="str">
        <f>IF(ISBLANK(F52),"",$F$52)</f>
        <v/>
      </c>
      <c r="G183" s="643" t="str">
        <f t="shared" si="35"/>
        <v/>
      </c>
      <c r="I183" s="611" t="str">
        <f t="shared" si="36"/>
        <v/>
      </c>
      <c r="J183" s="575" t="str">
        <f>IF(ISBLANK(E183),"",VLOOKUP(I183,Tabellen!$F$7:$G$17,2))</f>
        <v/>
      </c>
      <c r="K183" s="618" t="str">
        <f>IF(ISBLANK(E183),"",ABS(IF($J$183&gt;J52,"1",0)))</f>
        <v/>
      </c>
      <c r="L183" s="62" t="str">
        <f>IF(ISBLANK(E183),"",ABS(IF($J$183&lt;J52,"1",0)))</f>
        <v/>
      </c>
      <c r="M183" s="619" t="str">
        <f>IF(ISBLANK(E183),"",ABS(IF($J$183=J52,"1")))</f>
        <v/>
      </c>
      <c r="O183" s="693"/>
      <c r="S183" s="578"/>
      <c r="T183" s="578"/>
      <c r="BB183" s="64"/>
    </row>
    <row r="184" spans="1:54" ht="29.25" customHeight="1">
      <c r="A184" s="663">
        <f>IF(ISBLANK(A72),"",$A$72)</f>
        <v>45293</v>
      </c>
      <c r="B184" s="661" t="str">
        <f>Leden!B7</f>
        <v>BouwmeesterJohan</v>
      </c>
      <c r="C184" s="578">
        <f>IF(ISBLANK(C72),"",$C$72)</f>
        <v>1</v>
      </c>
      <c r="D184" s="578">
        <f>IF(C184=1,$A$171,C184)</f>
        <v>65</v>
      </c>
      <c r="E184" s="616">
        <v>65</v>
      </c>
      <c r="F184" s="578">
        <f>IF(ISBLANK(F72),"",$F$72)</f>
        <v>24</v>
      </c>
      <c r="G184" s="643">
        <f t="shared" si="35"/>
        <v>2.7083333333333335</v>
      </c>
      <c r="H184" s="616">
        <v>10</v>
      </c>
      <c r="I184" s="611">
        <f t="shared" si="36"/>
        <v>1</v>
      </c>
      <c r="J184" s="575">
        <f>IF(ISBLANK(E184),"",VLOOKUP(I184,Tabellen!$F$7:$G$17,2))</f>
        <v>10</v>
      </c>
      <c r="K184" s="618">
        <f>IF(ISBLANK(E184),"",ABS(IF($J$184&gt;J72,"1",0)))</f>
        <v>1</v>
      </c>
      <c r="L184" s="62">
        <f>IF(ISBLANK(E184),"",ABS(IF($J$184&lt;J72,"1",0)))</f>
        <v>0</v>
      </c>
      <c r="M184" s="619">
        <f>IF(ISBLANK(E184),"",ABS(IF($J$184=J72,"1")))</f>
        <v>0</v>
      </c>
      <c r="O184" s="693"/>
      <c r="S184" s="578"/>
      <c r="T184" s="578"/>
      <c r="BB184" s="64"/>
    </row>
    <row r="185" spans="1:54" ht="29.25" customHeight="1">
      <c r="A185" s="663" t="str">
        <f>IF(ISBLANK(A92),"",$A$92)</f>
        <v/>
      </c>
      <c r="B185" s="661" t="str">
        <f>Leden!B8</f>
        <v>Cattier Theo</v>
      </c>
      <c r="C185" s="578" t="str">
        <f>IF(ISBLANK(C92),"",$C$92)</f>
        <v/>
      </c>
      <c r="D185" s="578" t="str">
        <f>IF(C185=1,$A$171,C185)</f>
        <v/>
      </c>
      <c r="F185" s="578" t="str">
        <f>IF(ISBLANK(F92),"",$F$92)</f>
        <v/>
      </c>
      <c r="G185" s="643" t="str">
        <f t="shared" si="35"/>
        <v/>
      </c>
      <c r="I185" s="611" t="str">
        <f t="shared" si="36"/>
        <v/>
      </c>
      <c r="J185" s="575" t="str">
        <f>IF(ISBLANK(E185),"",VLOOKUP(I185,Tabellen!$F$7:$G$17,2))</f>
        <v/>
      </c>
      <c r="K185" s="618" t="str">
        <f>IF(ISBLANK(E185),"",ABS(IF($J$185&gt;J92,"1",0)))</f>
        <v/>
      </c>
      <c r="L185" s="62" t="str">
        <f>IF(ISBLANK(E185),"",ABS(IF($J$185&lt;J92,"1",0)))</f>
        <v/>
      </c>
      <c r="M185" s="619" t="str">
        <f>IF(ISBLANK(E185),"",ABS(IF($J$185=J92,"1")))</f>
        <v/>
      </c>
      <c r="O185" s="693"/>
      <c r="S185" s="62"/>
      <c r="T185" s="62"/>
      <c r="BB185" s="64"/>
    </row>
    <row r="186" spans="1:54" ht="29.25" customHeight="1">
      <c r="A186" s="663" t="str">
        <f>IF(ISBLANK(A112),"",$A$112)</f>
        <v/>
      </c>
      <c r="B186" s="661" t="str">
        <f>Leden!B9</f>
        <v>Huinink Jan</v>
      </c>
      <c r="C186" s="578" t="str">
        <f>IF(ISBLANK(C112),"",$C$112)</f>
        <v/>
      </c>
      <c r="D186" s="578" t="str">
        <f>IF(C186=1,$A$171,C186)</f>
        <v/>
      </c>
      <c r="F186" s="578" t="str">
        <f>IF(ISBLANK(F112),"",$F$112)</f>
        <v/>
      </c>
      <c r="G186" s="643" t="str">
        <f t="shared" si="35"/>
        <v/>
      </c>
      <c r="I186" s="611" t="str">
        <f t="shared" si="36"/>
        <v/>
      </c>
      <c r="J186" s="575" t="str">
        <f>IF(ISBLANK(E186),"",VLOOKUP(I186,Tabellen!$F$7:$G$17,2))</f>
        <v/>
      </c>
      <c r="K186" s="618" t="str">
        <f>IF(ISBLANK(E186),"",ABS(IF($J$186&gt;J112,"1",0)))</f>
        <v/>
      </c>
      <c r="L186" s="62" t="str">
        <f>IF(ISBLANK(E186),"",ABS(IF($J$186&lt;J112,"1",0)))</f>
        <v/>
      </c>
      <c r="M186" s="619" t="str">
        <f>IF(ISBLANK(E186),"",ABS(IF($J$186=J112,"1")))</f>
        <v/>
      </c>
      <c r="O186" s="693"/>
      <c r="P186" s="694"/>
      <c r="Q186" s="591"/>
      <c r="S186" s="62"/>
      <c r="T186" s="62"/>
      <c r="BB186" s="64"/>
    </row>
    <row r="187" spans="1:54" ht="29.25" customHeight="1">
      <c r="A187" s="663">
        <f>IF(ISBLANK(A132),"",$A$132)</f>
        <v>45307</v>
      </c>
      <c r="B187" s="661" t="str">
        <f>Leden!B10</f>
        <v>Koppele Theo</v>
      </c>
      <c r="C187" s="578">
        <f>IF(ISBLANK(C132),"",$C$132)</f>
        <v>1</v>
      </c>
      <c r="D187" s="578">
        <f>IF(C187=1,$A$171,C187)</f>
        <v>65</v>
      </c>
      <c r="E187" s="572">
        <v>65</v>
      </c>
      <c r="F187" s="578">
        <f>IF(ISBLANK(F132),"",$F$132)</f>
        <v>22</v>
      </c>
      <c r="G187" s="643">
        <f t="shared" si="35"/>
        <v>2.9545454545454546</v>
      </c>
      <c r="H187" s="616">
        <v>8</v>
      </c>
      <c r="I187" s="611">
        <f t="shared" si="36"/>
        <v>1</v>
      </c>
      <c r="J187" s="575">
        <f>IF(ISBLANK(E187),"",VLOOKUP(I187,Tabellen!$F$7:$G$17,2))</f>
        <v>10</v>
      </c>
      <c r="K187" s="618">
        <f>IF(ISBLANK(E187),"",ABS(IF($J$187&gt;J132,"1",0)))</f>
        <v>1</v>
      </c>
      <c r="L187" s="62">
        <f>IF(ISBLANK(E187),"",ABS(IF($J$187&lt;J132,"1",0)))</f>
        <v>0</v>
      </c>
      <c r="M187" s="619">
        <f>IF(ISBLANK(E187),"",ABS(IF($J$187=J132,"1")))</f>
        <v>0</v>
      </c>
      <c r="O187" s="694"/>
      <c r="P187" s="694"/>
      <c r="Q187" s="591"/>
      <c r="S187" s="62"/>
      <c r="T187" s="62"/>
      <c r="BB187" s="64"/>
    </row>
    <row r="188" spans="1:54" ht="29.25" customHeight="1">
      <c r="A188" s="663" t="str">
        <f>IF(ISBLANK(A152),"",$A$152)</f>
        <v/>
      </c>
      <c r="B188" s="661" t="str">
        <f>Leden!B11</f>
        <v>Melgers Willy</v>
      </c>
      <c r="C188" s="578" t="str">
        <f>IF(ISBLANK(C152),"",$C$152)</f>
        <v/>
      </c>
      <c r="D188" s="689" t="str">
        <f>IF(C188=1,$A$171,C188)</f>
        <v/>
      </c>
      <c r="E188" s="728"/>
      <c r="F188" s="729" t="str">
        <f>IF(ISBLANK(F152),"",$F$152)</f>
        <v/>
      </c>
      <c r="G188" s="643" t="str">
        <f t="shared" si="35"/>
        <v/>
      </c>
      <c r="H188" s="695"/>
      <c r="I188" s="730" t="str">
        <f t="shared" si="36"/>
        <v/>
      </c>
      <c r="J188" s="575" t="str">
        <f>IF(ISBLANK(E188),"",VLOOKUP(I188,Tabellen!$F$7:$G$17,2))</f>
        <v/>
      </c>
      <c r="K188" s="618" t="str">
        <f>IF(ISBLANK(E188),"",ABS(IF($J$188&gt;J152,"1",0)))</f>
        <v/>
      </c>
      <c r="L188" s="62" t="str">
        <f>IF(ISBLANK(E188),"",ABS(IF($J$188&lt;J152,"1",0)))</f>
        <v/>
      </c>
      <c r="M188" s="619" t="str">
        <f>IF(ISBLANK(E188),"",ABS(IF($J$188=J152,"1")))</f>
        <v/>
      </c>
      <c r="Q188" s="591"/>
      <c r="S188" s="62"/>
      <c r="T188" s="62"/>
      <c r="BB188" s="64"/>
    </row>
    <row r="189" spans="1:54" ht="29.25" customHeight="1">
      <c r="A189" s="711" t="s">
        <v>115</v>
      </c>
      <c r="B189" s="712">
        <f>Leden!$I$12</f>
        <v>2</v>
      </c>
      <c r="C189" s="706">
        <f>SUBTOTAL(9,C173:C188)</f>
        <v>7</v>
      </c>
      <c r="D189" s="706">
        <f>SUBTOTAL(9,D173:D188)</f>
        <v>455</v>
      </c>
      <c r="E189" s="706">
        <f>SUBTOTAL(9,E173:E188)</f>
        <v>393</v>
      </c>
      <c r="F189" s="706">
        <f>SUBTOTAL(9,F173:F188)</f>
        <v>168</v>
      </c>
      <c r="G189" s="713">
        <f>E189/F189</f>
        <v>2.3392857142857144</v>
      </c>
      <c r="H189" s="706">
        <f>MAX(H173:H188)</f>
        <v>17</v>
      </c>
      <c r="I189" s="731">
        <f>AVERAGE(I173:I188)</f>
        <v>0.86373626373626367</v>
      </c>
      <c r="J189" s="715">
        <f>SUM(J173:J188)</f>
        <v>59</v>
      </c>
      <c r="K189" s="732">
        <f>SUM(K173:K188)</f>
        <v>5</v>
      </c>
      <c r="L189" s="733">
        <f>SUM(L173:L188)</f>
        <v>2</v>
      </c>
      <c r="M189" s="734">
        <f>SUM(M173:M188)</f>
        <v>0</v>
      </c>
      <c r="N189" s="718">
        <f>IF(ISBLANK(E189),"",VLOOKUP(G189,Tabellen!$D$7:$E$46,2))</f>
        <v>70</v>
      </c>
      <c r="O189" s="629" t="s">
        <v>116</v>
      </c>
      <c r="P189" s="630"/>
      <c r="Q189" s="591"/>
      <c r="BB189" s="64"/>
    </row>
    <row r="190" spans="1:54" ht="29.25" customHeight="1">
      <c r="A190" s="631"/>
      <c r="B190" s="632"/>
      <c r="C190" s="633"/>
      <c r="D190" s="632"/>
      <c r="E190" s="632"/>
      <c r="F190" s="632"/>
      <c r="G190" s="632"/>
      <c r="H190" s="632"/>
      <c r="I190" s="632"/>
      <c r="J190" s="634"/>
      <c r="K190" s="632"/>
      <c r="L190" s="632"/>
      <c r="M190" s="632"/>
      <c r="N190" s="635"/>
      <c r="O190" s="632"/>
      <c r="P190" s="636"/>
      <c r="Q190" s="591"/>
    </row>
    <row r="191" spans="1:54" ht="29.25" customHeight="1">
      <c r="A191" s="582" t="s">
        <v>93</v>
      </c>
      <c r="B191" s="583" t="s">
        <v>141</v>
      </c>
      <c r="C191" s="582"/>
      <c r="D191" s="584"/>
      <c r="E191" s="585"/>
      <c r="F191" s="1187"/>
      <c r="G191" s="1187"/>
      <c r="H191" s="585"/>
      <c r="I191" s="587"/>
      <c r="J191" s="588"/>
      <c r="K191" s="589"/>
      <c r="L191" s="590"/>
      <c r="M191" s="587"/>
      <c r="N191" s="590"/>
      <c r="O191" s="637"/>
      <c r="P191" s="638"/>
      <c r="Q191" s="591"/>
    </row>
    <row r="192" spans="1:54" ht="29.25" customHeight="1">
      <c r="A192" s="592">
        <f>VLOOKUP(B210,Tabellen!$B$6:$C$46,2)</f>
        <v>120</v>
      </c>
      <c r="B192" s="583" t="s">
        <v>37</v>
      </c>
      <c r="C192" s="582" t="s">
        <v>95</v>
      </c>
      <c r="D192" s="584" t="s">
        <v>117</v>
      </c>
      <c r="E192" s="582" t="s">
        <v>95</v>
      </c>
      <c r="F192" s="582" t="s">
        <v>98</v>
      </c>
      <c r="G192" s="659" t="s">
        <v>99</v>
      </c>
      <c r="H192" s="582" t="s">
        <v>100</v>
      </c>
      <c r="I192" s="594" t="s">
        <v>101</v>
      </c>
      <c r="J192" s="595">
        <v>10</v>
      </c>
      <c r="K192" s="596" t="s">
        <v>102</v>
      </c>
      <c r="L192" s="586" t="s">
        <v>103</v>
      </c>
      <c r="M192" s="594" t="s">
        <v>104</v>
      </c>
      <c r="N192" s="586" t="s">
        <v>105</v>
      </c>
      <c r="O192" s="637"/>
      <c r="P192" s="638"/>
      <c r="Q192" s="591"/>
    </row>
    <row r="193" spans="1:17" ht="29.25" customHeight="1">
      <c r="A193" s="597" t="s">
        <v>106</v>
      </c>
      <c r="B193" s="672" t="str">
        <f>Leden!$B$13</f>
        <v>Jos Stortelder</v>
      </c>
      <c r="C193" s="582" t="s">
        <v>118</v>
      </c>
      <c r="D193" s="586" t="s">
        <v>119</v>
      </c>
      <c r="E193" s="586" t="s">
        <v>119</v>
      </c>
      <c r="F193" s="582" t="s">
        <v>110</v>
      </c>
      <c r="G193" s="586" t="s">
        <v>79</v>
      </c>
      <c r="H193" s="582" t="s">
        <v>112</v>
      </c>
      <c r="I193" s="594" t="s">
        <v>119</v>
      </c>
      <c r="J193" s="595" t="s">
        <v>113</v>
      </c>
      <c r="K193" s="596"/>
      <c r="L193" s="586"/>
      <c r="M193" s="594"/>
      <c r="N193" s="586" t="s">
        <v>114</v>
      </c>
      <c r="O193" s="637"/>
      <c r="P193" s="638"/>
      <c r="Q193" s="591"/>
    </row>
    <row r="194" spans="1:17" ht="29.25" customHeight="1">
      <c r="A194" s="613"/>
      <c r="B194" s="661" t="str">
        <f>Leden!B14</f>
        <v>Rots Jan</v>
      </c>
      <c r="C194" s="601"/>
      <c r="D194" s="602" t="str">
        <f t="shared" ref="D194:D199" si="37">IF(ISBLANK(C194),"",IF(C194=1,$A$192,C194))</f>
        <v/>
      </c>
      <c r="E194" s="601"/>
      <c r="F194" s="601"/>
      <c r="G194" s="641" t="str">
        <f t="shared" ref="G194:G199" si="38">IF(ISBLANK(E194),"",E194/F194)</f>
        <v/>
      </c>
      <c r="H194" s="601"/>
      <c r="I194" s="604" t="str">
        <f t="shared" ref="I194:I199" si="39">IF(ISBLANK(E194),"",E194/D194)</f>
        <v/>
      </c>
      <c r="J194" s="575" t="str">
        <f>IF(ISBLANK(E194),"",VLOOKUP(I194,Tabellen!$F$7:$G$17,2))</f>
        <v/>
      </c>
      <c r="K194" s="605" t="str">
        <f>IF(ISBLANK(C194),"",ABS(IF($J$194&gt;J230,"1",0)))</f>
        <v/>
      </c>
      <c r="L194" s="606" t="str">
        <f>IF(ISBLANK(C194),"",ABS(IF($J$194&lt;J230,"1",0)))</f>
        <v/>
      </c>
      <c r="M194" s="607" t="str">
        <f>IF(ISBLANK(C194),"",ABS(IF($J$194=J230,"1")))</f>
        <v/>
      </c>
      <c r="O194" s="674"/>
      <c r="P194" s="709"/>
    </row>
    <row r="195" spans="1:17" ht="29.25" customHeight="1">
      <c r="A195" s="613">
        <v>45279</v>
      </c>
      <c r="B195" s="661" t="str">
        <f>Leden!B15</f>
        <v>Rouwhorst Bennie</v>
      </c>
      <c r="C195" s="601">
        <v>1</v>
      </c>
      <c r="D195" s="578">
        <f t="shared" si="37"/>
        <v>120</v>
      </c>
      <c r="E195" s="601">
        <v>120</v>
      </c>
      <c r="F195" s="601">
        <v>12</v>
      </c>
      <c r="G195" s="643">
        <f t="shared" si="38"/>
        <v>10</v>
      </c>
      <c r="H195" s="616">
        <v>30</v>
      </c>
      <c r="I195" s="611">
        <f t="shared" si="39"/>
        <v>1</v>
      </c>
      <c r="J195" s="575">
        <f>IF(ISBLANK(E195),"",VLOOKUP(I195,Tabellen!$F$7:$G$17,2))</f>
        <v>10</v>
      </c>
      <c r="K195" s="618">
        <f>IF(ISBLANK(C195),"",ABS(IF($J$195&gt;J250,"1",0)))</f>
        <v>1</v>
      </c>
      <c r="L195" s="62">
        <f>IF(ISBLANK(C195),"",ABS(IF($J$195&lt;J250,"1",0)))</f>
        <v>0</v>
      </c>
      <c r="M195" s="619">
        <f>IF(ISBLANK(C195),"",ABS(IF($J$195=J250,"1")))</f>
        <v>0</v>
      </c>
      <c r="O195" s="615"/>
      <c r="P195" s="710"/>
    </row>
    <row r="196" spans="1:17" ht="29.25" customHeight="1">
      <c r="A196" s="613">
        <v>45279</v>
      </c>
      <c r="B196" s="661" t="str">
        <f>Leden!B16</f>
        <v>Wittenbernds B</v>
      </c>
      <c r="C196" s="601">
        <v>1</v>
      </c>
      <c r="D196" s="578">
        <f t="shared" si="37"/>
        <v>120</v>
      </c>
      <c r="E196" s="601">
        <v>120</v>
      </c>
      <c r="F196" s="601">
        <v>20</v>
      </c>
      <c r="G196" s="643">
        <f t="shared" si="38"/>
        <v>6</v>
      </c>
      <c r="H196" s="616">
        <v>15</v>
      </c>
      <c r="I196" s="611">
        <f t="shared" si="39"/>
        <v>1</v>
      </c>
      <c r="J196" s="575">
        <f>IF(ISBLANK(E196),"",VLOOKUP(I196,Tabellen!$F$7:$G$17,2))</f>
        <v>10</v>
      </c>
      <c r="K196" s="618">
        <f>IF(ISBLANK(C196),"",ABS(IF($J$196&gt;J270,"1",0)))</f>
        <v>1</v>
      </c>
      <c r="L196" s="62">
        <f>IF(ISBLANK(C196),"",ABS(IF($J$196&lt;J270,"1",0)))</f>
        <v>0</v>
      </c>
      <c r="M196" s="619">
        <f>IF(ISBLANK(C196),"",ABS(IF($J$196=J270,"1")))</f>
        <v>0</v>
      </c>
      <c r="O196" s="615"/>
      <c r="P196" s="710"/>
    </row>
    <row r="197" spans="1:17" ht="29.25" customHeight="1">
      <c r="A197" s="613">
        <v>45230</v>
      </c>
      <c r="B197" s="661" t="str">
        <f>Leden!B17</f>
        <v>Spieker Leo</v>
      </c>
      <c r="C197" s="601">
        <v>1</v>
      </c>
      <c r="D197" s="578">
        <f t="shared" si="37"/>
        <v>120</v>
      </c>
      <c r="E197" s="601">
        <v>82</v>
      </c>
      <c r="F197" s="601">
        <v>11</v>
      </c>
      <c r="G197" s="643">
        <f t="shared" si="38"/>
        <v>7.4545454545454541</v>
      </c>
      <c r="H197" s="616">
        <v>38</v>
      </c>
      <c r="I197" s="611">
        <f t="shared" si="39"/>
        <v>0.68333333333333335</v>
      </c>
      <c r="J197" s="575">
        <f>IF(ISBLANK(E197),"",VLOOKUP(I197,Tabellen!$F$7:$G$17,2))</f>
        <v>6</v>
      </c>
      <c r="K197" s="618">
        <f>IF(ISBLANK(C197),"",ABS(IF($J$197&gt;J290,"1",0)))</f>
        <v>0</v>
      </c>
      <c r="L197" s="62">
        <f>IF(ISBLANK(C197),"",ABS(IF($J$197&lt;J290,"1",0)))</f>
        <v>1</v>
      </c>
      <c r="M197" s="619">
        <f>IF(ISBLANK(C197),"",ABS(IF($J$197=J290,"1")))</f>
        <v>0</v>
      </c>
      <c r="O197" s="615"/>
      <c r="P197" s="710"/>
    </row>
    <row r="198" spans="1:17" ht="29.25" customHeight="1">
      <c r="A198" s="662">
        <v>45272</v>
      </c>
      <c r="B198" s="661" t="str">
        <f>Leden!B18</f>
        <v>v.Schie Leo</v>
      </c>
      <c r="C198" s="616">
        <v>1</v>
      </c>
      <c r="D198" s="578">
        <f t="shared" si="37"/>
        <v>120</v>
      </c>
      <c r="E198" s="616">
        <v>86</v>
      </c>
      <c r="F198" s="616">
        <v>18</v>
      </c>
      <c r="G198" s="643">
        <f t="shared" si="38"/>
        <v>4.7777777777777777</v>
      </c>
      <c r="H198" s="616">
        <v>24</v>
      </c>
      <c r="I198" s="611">
        <f t="shared" si="39"/>
        <v>0.71666666666666667</v>
      </c>
      <c r="J198" s="575">
        <f>IF(ISBLANK(E198),"",VLOOKUP(I198,Tabellen!$F$7:$G$17,2))</f>
        <v>7</v>
      </c>
      <c r="K198" s="618">
        <f>IF(ISBLANK(C198),"",ABS(IF($J$198&gt;J310,"1",0)))</f>
        <v>0</v>
      </c>
      <c r="L198" s="62">
        <f>IF(ISBLANK(C198),"",ABS(IF($J$198&lt;J310,"1",0)))</f>
        <v>1</v>
      </c>
      <c r="M198" s="619">
        <f>IF(ISBLANK(C198),"",ABS(IF($J$198=J310,"1")))</f>
        <v>0</v>
      </c>
      <c r="O198" s="615"/>
    </row>
    <row r="199" spans="1:17" ht="29.25" customHeight="1">
      <c r="A199" s="662">
        <v>45307</v>
      </c>
      <c r="B199" s="661" t="str">
        <f>Leden!B19</f>
        <v>Wolterink Harrie</v>
      </c>
      <c r="C199" s="616">
        <v>1</v>
      </c>
      <c r="D199" s="578">
        <f t="shared" si="37"/>
        <v>120</v>
      </c>
      <c r="E199" s="616">
        <v>99</v>
      </c>
      <c r="F199" s="616">
        <v>15</v>
      </c>
      <c r="G199" s="643">
        <f t="shared" si="38"/>
        <v>6.6</v>
      </c>
      <c r="H199" s="616">
        <v>22</v>
      </c>
      <c r="I199" s="611">
        <f t="shared" si="39"/>
        <v>0.82499999999999996</v>
      </c>
      <c r="J199" s="575">
        <f>IF(ISBLANK(E199),"",VLOOKUP(I199,Tabellen!$F$7:$G$17,2))</f>
        <v>8</v>
      </c>
      <c r="K199" s="618">
        <f>IF(ISBLANK(C199),"",ABS(IF($J$199&gt;J330,"1",0)))</f>
        <v>0</v>
      </c>
      <c r="L199" s="62">
        <f>IF(ISBLANK(C199),"",ABS(IF($J$199&lt;J330,"1",0)))</f>
        <v>1</v>
      </c>
      <c r="M199" s="619">
        <f>IF(ISBLANK(C199),"",ABS(IF($J$199=J330,"1")))</f>
        <v>0</v>
      </c>
      <c r="O199" s="615"/>
    </row>
    <row r="200" spans="1:17" ht="29.25" customHeight="1">
      <c r="B200" s="661" t="str">
        <f>Leden!B20</f>
        <v>Vermue Jack</v>
      </c>
      <c r="K200" s="618" t="str">
        <f>IF(ISBLANK(C200),"",ABS(IF($J$199&gt;J349,"1",0)))</f>
        <v/>
      </c>
      <c r="L200" s="62" t="str">
        <f>IF(ISBLANK(C200),"",ABS(IF($J$199&lt;J349,"1",0)))</f>
        <v/>
      </c>
      <c r="M200" s="619" t="str">
        <f>IF(ISBLANK(C200),"",ABS(IF($J$199=J349,"1")))</f>
        <v/>
      </c>
      <c r="O200" s="693"/>
    </row>
    <row r="201" spans="1:17" ht="29.25" customHeight="1">
      <c r="A201" s="663">
        <f>IF(ISBLANK(A13),"",$A$13)</f>
        <v>45314</v>
      </c>
      <c r="B201" s="661" t="str">
        <f>Leden!B4</f>
        <v>Slot Guus</v>
      </c>
      <c r="C201" s="578">
        <f>IF(ISBLANK(C13),"",$C$13)</f>
        <v>1</v>
      </c>
      <c r="D201" s="578">
        <f t="shared" ref="D201:D209" si="40">IF(C201=1,$A$192,C201)</f>
        <v>120</v>
      </c>
      <c r="E201" s="616">
        <v>120</v>
      </c>
      <c r="F201" s="578">
        <f>IF(ISBLANK(F13),"",$F$13)</f>
        <v>20</v>
      </c>
      <c r="G201" s="643">
        <f t="shared" ref="G201:G209" si="41">IF(ISBLANK(E201),"",E201/F201)</f>
        <v>6</v>
      </c>
      <c r="H201" s="616">
        <v>18</v>
      </c>
      <c r="I201" s="611">
        <f t="shared" ref="I201:I209" si="42">IF(ISBLANK(E201),"",E201/D201)</f>
        <v>1</v>
      </c>
      <c r="J201" s="575">
        <f>IF(ISBLANK(E201),"",VLOOKUP(I201,Tabellen!$F$7:$G$17,2))</f>
        <v>10</v>
      </c>
      <c r="K201" s="618">
        <f>IF(ISBLANK(E201),"",ABS(IF($J$201&gt;J13,"1",0)))</f>
        <v>1</v>
      </c>
      <c r="L201" s="62">
        <f>IF(ISBLANK(E201),"",ABS(IF($J$201&lt;J13,"1",0)))</f>
        <v>0</v>
      </c>
      <c r="M201" s="619">
        <f>IF(ISBLANK(E201),"",ABS(IF($J$201=J13,"1")))</f>
        <v>0</v>
      </c>
      <c r="O201" s="693"/>
    </row>
    <row r="202" spans="1:17" ht="29.25" customHeight="1">
      <c r="A202" s="663" t="str">
        <f>IF(ISBLANK(A33),"",$A$33)</f>
        <v/>
      </c>
      <c r="B202" s="661" t="str">
        <f>Leden!B5</f>
        <v>Bennie Beerten Z</v>
      </c>
      <c r="C202" s="578" t="str">
        <f>IF(ISBLANK(C33),"",$C$33)</f>
        <v/>
      </c>
      <c r="D202" s="578" t="str">
        <f t="shared" si="40"/>
        <v/>
      </c>
      <c r="F202" s="578" t="str">
        <f>IF(ISBLANK(F33),"",$F$33)</f>
        <v/>
      </c>
      <c r="G202" s="643" t="str">
        <f t="shared" si="41"/>
        <v/>
      </c>
      <c r="I202" s="611" t="str">
        <f t="shared" si="42"/>
        <v/>
      </c>
      <c r="J202" s="575" t="str">
        <f>IF(ISBLANK(E202),"",VLOOKUP(I202,Tabellen!$F$7:$G$17,2))</f>
        <v/>
      </c>
      <c r="K202" s="618" t="str">
        <f>IF(ISBLANK(E202),"",ABS(IF($J$202&gt;J33,"1",0)))</f>
        <v/>
      </c>
      <c r="L202" s="62" t="str">
        <f>IF(ISBLANK(E202),"",ABS(IF($J$202&lt;J33,"1",0)))</f>
        <v/>
      </c>
      <c r="M202" s="619" t="str">
        <f>IF(ISBLANK(E202),"",ABS(IF($J$202=J33,"1")))</f>
        <v/>
      </c>
      <c r="O202" s="693"/>
    </row>
    <row r="203" spans="1:17" ht="29.25" customHeight="1">
      <c r="A203" s="663" t="str">
        <f>IF(ISBLANK(A53),"",$A$53)</f>
        <v/>
      </c>
      <c r="B203" s="661" t="str">
        <f>Leden!B6</f>
        <v>Cuppers Jan</v>
      </c>
      <c r="C203" s="578" t="str">
        <f>IF(ISBLANK(C53),"",$C$53)</f>
        <v/>
      </c>
      <c r="D203" s="578" t="str">
        <f t="shared" si="40"/>
        <v/>
      </c>
      <c r="F203" s="578" t="str">
        <f>IF(ISBLANK(F53),"",$F$53)</f>
        <v/>
      </c>
      <c r="G203" s="643" t="str">
        <f t="shared" si="41"/>
        <v/>
      </c>
      <c r="I203" s="611" t="str">
        <f t="shared" si="42"/>
        <v/>
      </c>
      <c r="J203" s="575" t="str">
        <f>IF(ISBLANK(E203),"",VLOOKUP(I203,Tabellen!$F$7:$G$17,2))</f>
        <v/>
      </c>
      <c r="K203" s="618" t="str">
        <f>IF(ISBLANK(E203),"",ABS(IF($J$203&gt;J53,"1",0)))</f>
        <v/>
      </c>
      <c r="L203" s="62" t="str">
        <f>IF(ISBLANK(E203),"",ABS(IF($J$203&lt;J53,"1",0)))</f>
        <v/>
      </c>
      <c r="M203" s="619" t="str">
        <f>IF(ISBLANK(E203),"",ABS(IF($J$203=J53,"1")))</f>
        <v/>
      </c>
      <c r="O203" s="693"/>
    </row>
    <row r="204" spans="1:17" ht="29.25" customHeight="1">
      <c r="A204" s="663">
        <f>IF(ISBLANK(A73),"",$A$73)</f>
        <v>45293</v>
      </c>
      <c r="B204" s="661" t="str">
        <f>Leden!B7</f>
        <v>BouwmeesterJohan</v>
      </c>
      <c r="C204" s="578">
        <f>IF(ISBLANK(C73),"",$C$73)</f>
        <v>1</v>
      </c>
      <c r="D204" s="578">
        <f t="shared" si="40"/>
        <v>120</v>
      </c>
      <c r="E204" s="616">
        <v>120</v>
      </c>
      <c r="F204" s="578">
        <f>IF(ISBLANK(F73),"",$F$73)</f>
        <v>26</v>
      </c>
      <c r="G204" s="643">
        <f t="shared" si="41"/>
        <v>4.615384615384615</v>
      </c>
      <c r="H204" s="616">
        <v>39</v>
      </c>
      <c r="I204" s="611">
        <f t="shared" si="42"/>
        <v>1</v>
      </c>
      <c r="J204" s="575">
        <f>IF(ISBLANK(E204),"",VLOOKUP(I204,Tabellen!$F$7:$G$17,2))</f>
        <v>10</v>
      </c>
      <c r="K204" s="618">
        <f>IF(ISBLANK(E204),"",ABS(IF($J$204&gt;J73,"1",0)))</f>
        <v>1</v>
      </c>
      <c r="L204" s="62">
        <f>IF(ISBLANK(E204),"",ABS(IF($J$204&lt;J73,"1",0)))</f>
        <v>0</v>
      </c>
      <c r="M204" s="619">
        <f>IF(ISBLANK(E204),"",ABS(IF($J$204=J73,"1")))</f>
        <v>0</v>
      </c>
      <c r="O204" s="693"/>
    </row>
    <row r="205" spans="1:17" ht="29.25" customHeight="1">
      <c r="A205" s="663">
        <f>IF(ISBLANK(A93),"",$A$93)</f>
        <v>45314</v>
      </c>
      <c r="B205" s="661" t="str">
        <f>Leden!B8</f>
        <v>Cattier Theo</v>
      </c>
      <c r="C205" s="578">
        <f>IF(ISBLANK(C93),"",$C$93)</f>
        <v>1</v>
      </c>
      <c r="D205" s="578">
        <f t="shared" si="40"/>
        <v>120</v>
      </c>
      <c r="E205" s="616">
        <v>120</v>
      </c>
      <c r="F205" s="578">
        <f>IF(ISBLANK(F93),"",$F$93)</f>
        <v>19</v>
      </c>
      <c r="G205" s="643">
        <f t="shared" si="41"/>
        <v>6.3157894736842106</v>
      </c>
      <c r="H205" s="616">
        <v>21</v>
      </c>
      <c r="I205" s="611">
        <f t="shared" si="42"/>
        <v>1</v>
      </c>
      <c r="J205" s="575">
        <f>IF(ISBLANK(E205),"",VLOOKUP(I205,Tabellen!$F$7:$G$17,2))</f>
        <v>10</v>
      </c>
      <c r="K205" s="618">
        <f>IF(ISBLANK(E205),"",ABS(IF($J$205&gt;J93,"1",0)))</f>
        <v>1</v>
      </c>
      <c r="L205" s="62">
        <f>IF(ISBLANK(E205),"",ABS(IF($J$205&lt;J93,"1",0)))</f>
        <v>0</v>
      </c>
      <c r="M205" s="619">
        <f>IF(ISBLANK(E205),"",ABS(IF($J$205=J93,"1")))</f>
        <v>0</v>
      </c>
      <c r="O205" s="693"/>
    </row>
    <row r="206" spans="1:17" ht="29.25" customHeight="1">
      <c r="A206" s="663" t="str">
        <f>IF(ISBLANK(A113),"",$A$113)</f>
        <v/>
      </c>
      <c r="B206" s="661" t="str">
        <f>Leden!B9</f>
        <v>Huinink Jan</v>
      </c>
      <c r="C206" s="578" t="str">
        <f>IF(ISBLANK(C113),"",$C$113)</f>
        <v/>
      </c>
      <c r="D206" s="578" t="str">
        <f t="shared" si="40"/>
        <v/>
      </c>
      <c r="F206" s="578" t="str">
        <f>IF(ISBLANK(F113),"",$F$113)</f>
        <v/>
      </c>
      <c r="G206" s="643" t="str">
        <f t="shared" si="41"/>
        <v/>
      </c>
      <c r="I206" s="611" t="str">
        <f t="shared" si="42"/>
        <v/>
      </c>
      <c r="J206" s="575" t="str">
        <f>IF(ISBLANK(E206),"",VLOOKUP(I206,Tabellen!$F$7:$G$17,2))</f>
        <v/>
      </c>
      <c r="K206" s="618" t="str">
        <f>IF(ISBLANK(E206),"",ABS(IF($J$206&gt;J113,"1",0)))</f>
        <v/>
      </c>
      <c r="L206" s="62" t="str">
        <f>IF(ISBLANK(E206),"",ABS(IF($J$206&lt;J113,"1",0)))</f>
        <v/>
      </c>
      <c r="M206" s="619" t="str">
        <f>IF(ISBLANK(E206),"",ABS(IF($J$206=J113,"1")))</f>
        <v/>
      </c>
      <c r="O206" s="693"/>
    </row>
    <row r="207" spans="1:17" ht="29.25" customHeight="1">
      <c r="A207" s="663">
        <f>IF(ISBLANK(A133),"",$A$133)</f>
        <v>45272</v>
      </c>
      <c r="B207" s="661" t="str">
        <f>Leden!B10</f>
        <v>Koppele Theo</v>
      </c>
      <c r="C207" s="578">
        <f>IF(ISBLANK(C133),"",$C$133)</f>
        <v>1</v>
      </c>
      <c r="D207" s="578">
        <f t="shared" si="40"/>
        <v>120</v>
      </c>
      <c r="E207" s="616">
        <v>120</v>
      </c>
      <c r="F207" s="578">
        <f>IF(ISBLANK(F133),"",$F$133)</f>
        <v>23</v>
      </c>
      <c r="G207" s="643">
        <f t="shared" si="41"/>
        <v>5.2173913043478262</v>
      </c>
      <c r="H207" s="616">
        <v>22</v>
      </c>
      <c r="I207" s="611">
        <f t="shared" si="42"/>
        <v>1</v>
      </c>
      <c r="J207" s="575">
        <f>IF(ISBLANK(E207),"",VLOOKUP(I207,Tabellen!$F$7:$G$17,2))</f>
        <v>10</v>
      </c>
      <c r="K207" s="618">
        <f>IF(ISBLANK(E207),"",ABS(IF($J$207&gt;J133,"1",0)))</f>
        <v>1</v>
      </c>
      <c r="L207" s="62">
        <f>IF(ISBLANK(E207),"",ABS(IF($J$207&lt;J133,"1",0)))</f>
        <v>0</v>
      </c>
      <c r="M207" s="619">
        <f>IF(ISBLANK(E207),"",ABS(IF($J$207=J133,"1")))</f>
        <v>0</v>
      </c>
      <c r="O207" s="693"/>
      <c r="P207" s="694"/>
      <c r="Q207" s="591"/>
    </row>
    <row r="208" spans="1:17" ht="29.25" customHeight="1">
      <c r="A208" s="663">
        <f>IF(ISBLANK(A153),"",$A$153)</f>
        <v>45300</v>
      </c>
      <c r="B208" s="661" t="str">
        <f>Leden!B11</f>
        <v>Melgers Willy</v>
      </c>
      <c r="C208" s="578">
        <f>IF(ISBLANK(C153),"",$C$153)</f>
        <v>1</v>
      </c>
      <c r="D208" s="578">
        <f t="shared" si="40"/>
        <v>120</v>
      </c>
      <c r="E208" s="616">
        <v>120</v>
      </c>
      <c r="F208" s="578">
        <f>IF(ISBLANK(F153),"",$F$153)</f>
        <v>25</v>
      </c>
      <c r="G208" s="643">
        <f t="shared" si="41"/>
        <v>4.8</v>
      </c>
      <c r="H208" s="616">
        <v>18</v>
      </c>
      <c r="I208" s="611">
        <f t="shared" si="42"/>
        <v>1</v>
      </c>
      <c r="J208" s="575">
        <f>IF(ISBLANK(E208),"",VLOOKUP(I208,Tabellen!$F$7:$G$17,2))</f>
        <v>10</v>
      </c>
      <c r="K208" s="618">
        <f>IF(ISBLANK(E208),"",ABS(IF($J$208&gt;J162,"1",0)))</f>
        <v>0</v>
      </c>
      <c r="L208" s="62">
        <f>IF(ISBLANK(E208),"",ABS(IF($J$208&lt;J162,"1",0)))</f>
        <v>1</v>
      </c>
      <c r="M208" s="619">
        <f>IF(ISBLANK(E208),"",ABS(IF($J$208=J162,"1")))</f>
        <v>0</v>
      </c>
      <c r="P208" s="694"/>
      <c r="Q208" s="591"/>
    </row>
    <row r="209" spans="1:17" ht="29.25" customHeight="1">
      <c r="A209" s="663">
        <f>IF(ISBLANK(A173),"",$A$173)</f>
        <v>45293</v>
      </c>
      <c r="B209" s="661" t="str">
        <f>Leden!B12</f>
        <v>Piepers Arnold</v>
      </c>
      <c r="C209" s="578">
        <f>IF(ISBLANK(C173),"",$C$173)</f>
        <v>1</v>
      </c>
      <c r="D209" s="578">
        <f t="shared" si="40"/>
        <v>120</v>
      </c>
      <c r="E209" s="616">
        <v>120</v>
      </c>
      <c r="F209" s="578">
        <f>IF(ISBLANK(F173),"",$F$173)</f>
        <v>17</v>
      </c>
      <c r="G209" s="643">
        <f t="shared" si="41"/>
        <v>7.0588235294117645</v>
      </c>
      <c r="H209" s="616">
        <v>42</v>
      </c>
      <c r="I209" s="611">
        <f t="shared" si="42"/>
        <v>1</v>
      </c>
      <c r="J209" s="575">
        <f>IF(ISBLANK(E209),"",VLOOKUP(I209,Tabellen!$F$7:$G$17,2))</f>
        <v>10</v>
      </c>
      <c r="K209" s="618">
        <f>IF(ISBLANK(E209),"",ABS(IF($J$209&gt;J173,"1",0)))</f>
        <v>1</v>
      </c>
      <c r="L209" s="62">
        <f>IF(ISBLANK(E209),"",ABS(IF($J$209&lt;J173,"1",0)))</f>
        <v>0</v>
      </c>
      <c r="M209" s="619">
        <f>IF(ISBLANK(E209),"",ABS(IF($J$209=J173,"1")))</f>
        <v>0</v>
      </c>
      <c r="Q209" s="591"/>
    </row>
    <row r="210" spans="1:17" ht="29.25" customHeight="1">
      <c r="A210" s="735"/>
      <c r="B210" s="736">
        <f>Leden!$I$13</f>
        <v>4.8</v>
      </c>
      <c r="C210" s="706">
        <f>SUBTOTAL(9,C194:C209)</f>
        <v>11</v>
      </c>
      <c r="D210" s="706">
        <f>SUBTOTAL(9,D194:D209)</f>
        <v>1320</v>
      </c>
      <c r="E210" s="706">
        <f>SUBTOTAL(9,E194:E209)</f>
        <v>1227</v>
      </c>
      <c r="F210" s="706">
        <f>SUM(F194:F209)</f>
        <v>206</v>
      </c>
      <c r="G210" s="713">
        <f>E210/F210</f>
        <v>5.9563106796116507</v>
      </c>
      <c r="H210" s="706">
        <f>MAX(H194:H209)</f>
        <v>42</v>
      </c>
      <c r="I210" s="731">
        <f>AVERAGE(I194:I209)</f>
        <v>0.92954545454545467</v>
      </c>
      <c r="J210" s="715">
        <f>SUM(J194:J209)</f>
        <v>101</v>
      </c>
      <c r="K210" s="732">
        <f>SUM(K194:K209)</f>
        <v>7</v>
      </c>
      <c r="L210" s="733">
        <f>SUM(L194:L209)</f>
        <v>4</v>
      </c>
      <c r="M210" s="734">
        <f>SUM(M194:M209)</f>
        <v>0</v>
      </c>
      <c r="N210" s="718">
        <f>IF(ISBLANK(E210),"",VLOOKUP(G210,Tabellen!$D$7:$E$46,2))</f>
        <v>140</v>
      </c>
      <c r="O210" s="629" t="s">
        <v>116</v>
      </c>
      <c r="P210" s="630"/>
      <c r="Q210" s="591"/>
    </row>
    <row r="211" spans="1:17" ht="29.25" customHeight="1">
      <c r="A211" s="697"/>
      <c r="B211" s="698"/>
      <c r="C211" s="699"/>
      <c r="D211" s="698"/>
      <c r="E211" s="698"/>
      <c r="F211" s="698"/>
      <c r="G211" s="698"/>
      <c r="H211" s="698"/>
      <c r="I211" s="698"/>
      <c r="J211" s="700"/>
      <c r="K211" s="698"/>
      <c r="L211" s="698"/>
      <c r="M211" s="698"/>
      <c r="N211" s="701"/>
      <c r="O211" s="698"/>
      <c r="P211" s="702"/>
      <c r="Q211" s="591"/>
    </row>
    <row r="212" spans="1:17" ht="29.25" customHeight="1">
      <c r="A212" s="582" t="s">
        <v>93</v>
      </c>
      <c r="B212" s="583" t="s">
        <v>141</v>
      </c>
      <c r="C212" s="582"/>
      <c r="D212" s="584"/>
      <c r="E212" s="585"/>
      <c r="F212" s="582"/>
      <c r="G212" s="586"/>
      <c r="H212" s="585"/>
      <c r="I212" s="587"/>
      <c r="J212" s="588"/>
      <c r="K212" s="589"/>
      <c r="L212" s="590"/>
      <c r="M212" s="587"/>
      <c r="N212" s="590"/>
      <c r="O212" s="637"/>
      <c r="P212" s="638"/>
      <c r="Q212" s="591"/>
    </row>
    <row r="213" spans="1:17" ht="29.25" customHeight="1">
      <c r="A213" s="592">
        <f>VLOOKUP(B231,Tabellen!B7:C46,2)</f>
        <v>50</v>
      </c>
      <c r="B213" s="583" t="s">
        <v>37</v>
      </c>
      <c r="C213" s="582" t="s">
        <v>95</v>
      </c>
      <c r="D213" s="584" t="s">
        <v>117</v>
      </c>
      <c r="E213" s="582" t="s">
        <v>95</v>
      </c>
      <c r="F213" s="582" t="s">
        <v>98</v>
      </c>
      <c r="G213" s="659" t="s">
        <v>99</v>
      </c>
      <c r="H213" s="582" t="s">
        <v>100</v>
      </c>
      <c r="I213" s="594" t="s">
        <v>101</v>
      </c>
      <c r="J213" s="595">
        <v>10</v>
      </c>
      <c r="K213" s="596" t="s">
        <v>102</v>
      </c>
      <c r="L213" s="586" t="s">
        <v>103</v>
      </c>
      <c r="M213" s="594" t="s">
        <v>104</v>
      </c>
      <c r="N213" s="586" t="s">
        <v>105</v>
      </c>
      <c r="O213" s="637"/>
      <c r="P213" s="638"/>
      <c r="Q213" s="591"/>
    </row>
    <row r="214" spans="1:17" ht="29.25" customHeight="1">
      <c r="A214" s="597" t="s">
        <v>106</v>
      </c>
      <c r="B214" s="672" t="str">
        <f>Leden!$B$14</f>
        <v>Rots Jan</v>
      </c>
      <c r="C214" s="582" t="s">
        <v>107</v>
      </c>
      <c r="D214" s="586" t="s">
        <v>119</v>
      </c>
      <c r="E214" s="586" t="s">
        <v>119</v>
      </c>
      <c r="F214" s="582" t="s">
        <v>110</v>
      </c>
      <c r="G214" s="586" t="s">
        <v>79</v>
      </c>
      <c r="H214" s="582" t="s">
        <v>112</v>
      </c>
      <c r="I214" s="594" t="s">
        <v>119</v>
      </c>
      <c r="J214" s="595" t="s">
        <v>113</v>
      </c>
      <c r="K214" s="596"/>
      <c r="L214" s="586"/>
      <c r="M214" s="594"/>
      <c r="N214" s="586" t="s">
        <v>114</v>
      </c>
      <c r="O214" s="637"/>
      <c r="P214" s="638"/>
      <c r="Q214" s="591"/>
    </row>
    <row r="215" spans="1:17" ht="29.25" customHeight="1">
      <c r="A215" s="613"/>
      <c r="B215" s="661" t="str">
        <f>Leden!B15</f>
        <v>Rouwhorst Bennie</v>
      </c>
      <c r="C215" s="601"/>
      <c r="D215" s="602" t="str">
        <f>IF(ISBLANK(C215),"",IF(C215=1,$A$213,C215))</f>
        <v/>
      </c>
      <c r="E215" s="601"/>
      <c r="F215" s="601"/>
      <c r="G215" s="641" t="str">
        <f>IF(ISBLANK(E215),"",E215/F215)</f>
        <v/>
      </c>
      <c r="H215" s="601"/>
      <c r="I215" s="604" t="str">
        <f>IF(ISBLANK(E215),"",E215/D215)</f>
        <v/>
      </c>
      <c r="J215" s="575" t="str">
        <f>IF(ISBLANK(E215),"",VLOOKUP(I215,Tabellen!$F$7:$G$17,2))</f>
        <v/>
      </c>
      <c r="K215" s="605" t="str">
        <f>IF(ISBLANK(C215),"",ABS(IF($J$215&gt;J251,"1",0)))</f>
        <v/>
      </c>
      <c r="L215" s="606" t="str">
        <f>IF(ISBLANK(C215),"",ABS(IF($J$215&lt;J251,"1",0)))</f>
        <v/>
      </c>
      <c r="M215" s="607" t="str">
        <f>IF(ISBLANK(C215),"",ABS(IF($J$215=J251,"1")))</f>
        <v/>
      </c>
      <c r="O215" s="674"/>
      <c r="P215" s="704"/>
    </row>
    <row r="216" spans="1:17" ht="29.25" customHeight="1">
      <c r="A216" s="613"/>
      <c r="B216" s="661" t="str">
        <f>Leden!B16</f>
        <v>Wittenbernds B</v>
      </c>
      <c r="D216" s="578" t="str">
        <f>IF(ISBLANK(C216),"",IF(C216=1,$A$213,C216))</f>
        <v/>
      </c>
      <c r="E216" s="601"/>
      <c r="F216" s="601"/>
      <c r="G216" s="643" t="str">
        <f>IF(ISBLANK(E216),"",E216/F216)</f>
        <v/>
      </c>
      <c r="I216" s="611" t="str">
        <f>IF(ISBLANK(E216),"",E216/D216)</f>
        <v/>
      </c>
      <c r="J216" s="575" t="str">
        <f>IF(ISBLANK(E216),"",VLOOKUP(I216,Tabellen!$F$7:$G$17,2))</f>
        <v/>
      </c>
      <c r="K216" s="618" t="str">
        <f>IF(ISBLANK(C216),"",ABS(IF($J$216&gt;J271,"1",0)))</f>
        <v/>
      </c>
      <c r="L216" s="62" t="str">
        <f>IF(ISBLANK(C216),"",ABS(IF($J$216&lt;J271,"1",0)))</f>
        <v/>
      </c>
      <c r="M216" s="619" t="str">
        <f>IF(ISBLANK(C216),"",ABS(IF($J$216=J271,"1")))</f>
        <v/>
      </c>
      <c r="O216" s="615"/>
      <c r="P216" s="705"/>
    </row>
    <row r="217" spans="1:17" ht="29.25" customHeight="1">
      <c r="A217" s="613"/>
      <c r="B217" s="661" t="str">
        <f>Leden!B17</f>
        <v>Spieker Leo</v>
      </c>
      <c r="D217" s="578" t="str">
        <f>IF(ISBLANK(C217),"",IF(C217=1,$A$213,C217))</f>
        <v/>
      </c>
      <c r="E217" s="601"/>
      <c r="F217" s="601"/>
      <c r="G217" s="643" t="str">
        <f>IF(ISBLANK(E217),"",E217/F217)</f>
        <v/>
      </c>
      <c r="I217" s="611" t="str">
        <f>IF(ISBLANK(E217),"",E217/D217)</f>
        <v/>
      </c>
      <c r="J217" s="575" t="str">
        <f>IF(ISBLANK(E217),"",VLOOKUP(I217,Tabellen!$F$7:$G$17,2))</f>
        <v/>
      </c>
      <c r="K217" s="618" t="str">
        <f>IF(ISBLANK(C217),"",ABS(IF($J$217&gt;J291,"1",0)))</f>
        <v/>
      </c>
      <c r="L217" s="62" t="str">
        <f>IF(ISBLANK(C217),"",ABS(IF($J$217&lt;J291,"1",0)))</f>
        <v/>
      </c>
      <c r="M217" s="619" t="str">
        <f>IF(ISBLANK(C217),"",ABS(IF($J$217=J291,"1")))</f>
        <v/>
      </c>
      <c r="O217" s="615"/>
      <c r="P217" s="705"/>
    </row>
    <row r="218" spans="1:17" ht="29.25" customHeight="1">
      <c r="B218" s="661" t="str">
        <f>Leden!B18</f>
        <v>v.Schie Leo</v>
      </c>
      <c r="D218" s="578" t="str">
        <f>IF(ISBLANK(C218),"",IF(C218=1,$A$213,C218))</f>
        <v/>
      </c>
      <c r="G218" s="643" t="str">
        <f>IF(ISBLANK(E218),"",E218/F218)</f>
        <v/>
      </c>
      <c r="I218" s="611" t="str">
        <f>IF(ISBLANK(E218),"",E218/D218)</f>
        <v/>
      </c>
      <c r="J218" s="575" t="str">
        <f>IF(ISBLANK(E218),"",VLOOKUP(I218,Tabellen!$F$7:$G$17,2))</f>
        <v/>
      </c>
      <c r="K218" s="618" t="str">
        <f>IF(ISBLANK(C218),"",ABS(IF($J$218&gt;J311,"1",0)))</f>
        <v/>
      </c>
      <c r="L218" s="62" t="str">
        <f>IF(ISBLANK(C218),"",ABS(IF($J$218&lt;J311,"1",0)))</f>
        <v/>
      </c>
      <c r="M218" s="619" t="str">
        <f>IF(ISBLANK(C218),"",ABS(IF($J$218=J311,"1")))</f>
        <v/>
      </c>
      <c r="O218" s="615"/>
    </row>
    <row r="219" spans="1:17" ht="29.25" customHeight="1">
      <c r="B219" s="661" t="str">
        <f>Leden!B19</f>
        <v>Wolterink Harrie</v>
      </c>
      <c r="D219" s="578" t="str">
        <f>IF(ISBLANK(C219),"",IF(C219=1,$A$213,C219))</f>
        <v/>
      </c>
      <c r="G219" s="643" t="str">
        <f>IF(ISBLANK(E219),"",E219/F219)</f>
        <v/>
      </c>
      <c r="I219" s="611" t="str">
        <f>IF(ISBLANK(E219),"",E219/D219)</f>
        <v/>
      </c>
      <c r="J219" s="575" t="str">
        <f>IF(ISBLANK(E219),"",VLOOKUP(I219,Tabellen!$F$7:$G$17,2))</f>
        <v/>
      </c>
      <c r="K219" s="618" t="str">
        <f>IF(ISBLANK(C219),"",ABS(IF($J$219&gt;J331,"1",0)))</f>
        <v/>
      </c>
      <c r="L219" s="62" t="str">
        <f>IF(ISBLANK(C219),"",ABS(IF($J$219&lt;J331,"1",0)))</f>
        <v/>
      </c>
      <c r="M219" s="619" t="str">
        <f>IF(ISBLANK(C219),"",ABS(IF($J$219=J331,"1")))</f>
        <v/>
      </c>
      <c r="O219" s="615"/>
    </row>
    <row r="220" spans="1:17" ht="29.25" customHeight="1">
      <c r="B220" s="661" t="str">
        <f>Leden!B20</f>
        <v>Vermue Jack</v>
      </c>
      <c r="K220" s="690" t="str">
        <f>IF(ISBLANK(C220),"",ABS(IF($J$220&gt;J350,"1",0)))</f>
        <v/>
      </c>
      <c r="L220" s="691" t="str">
        <f>IF(ISBLANK(C220),"",ABS(IF($J$220&lt;J350,"1",0)))</f>
        <v/>
      </c>
      <c r="M220" s="692" t="str">
        <f>IF(ISBLANK(C220),"",ABS(IF($J$220=J350,"1")))</f>
        <v/>
      </c>
      <c r="N220" s="451"/>
      <c r="O220" s="693"/>
    </row>
    <row r="221" spans="1:17" ht="29.25" customHeight="1">
      <c r="A221" s="663" t="str">
        <f>IF(ISBLANK(A14),"",$A$14)</f>
        <v/>
      </c>
      <c r="B221" s="661" t="str">
        <f>Leden!B4</f>
        <v>Slot Guus</v>
      </c>
      <c r="C221" s="578" t="str">
        <f>IF(ISBLANK(C14),"",$C$14)</f>
        <v/>
      </c>
      <c r="D221" s="578" t="str">
        <f t="shared" ref="D221:D230" si="43">IF(C221=1,$A$213,C221)</f>
        <v/>
      </c>
      <c r="F221" s="578" t="str">
        <f>IF(ISBLANK(F14),"",$F14)</f>
        <v/>
      </c>
      <c r="G221" s="643" t="str">
        <f t="shared" ref="G221:G230" si="44">IF(ISBLANK(E221),"",E221/F221)</f>
        <v/>
      </c>
      <c r="I221" s="611" t="str">
        <f t="shared" ref="I221:I230" si="45">IF(ISBLANK(E221),"",E221/D221)</f>
        <v/>
      </c>
      <c r="J221" s="575" t="str">
        <f>IF(ISBLANK(E221),"",VLOOKUP(I221,Tabellen!$F$7:$G$17,2))</f>
        <v/>
      </c>
      <c r="K221" s="618" t="str">
        <f>IF(ISBLANK(E221),"",ABS(IF($J$221&gt;J14,"1",0)))</f>
        <v/>
      </c>
      <c r="L221" s="62" t="str">
        <f>IF(ISBLANK(E221),"",ABS(IF($J$221&lt;J14,"1",0)))</f>
        <v/>
      </c>
      <c r="M221" s="619" t="str">
        <f>IF(ISBLANK(E221),"",ABS(IF($J$221=J14,"1")))</f>
        <v/>
      </c>
      <c r="O221" s="693"/>
    </row>
    <row r="222" spans="1:17" ht="29.25" customHeight="1">
      <c r="A222" s="663" t="str">
        <f>IF(ISBLANK(A34),"",$A$34)</f>
        <v/>
      </c>
      <c r="B222" s="661" t="str">
        <f>Leden!B5</f>
        <v>Bennie Beerten Z</v>
      </c>
      <c r="C222" s="578" t="str">
        <f>IF(ISBLANK(C34),"",$C$34)</f>
        <v/>
      </c>
      <c r="D222" s="578" t="str">
        <f t="shared" si="43"/>
        <v/>
      </c>
      <c r="F222" s="578" t="str">
        <f>IF(ISBLANK(F34),"",$F34)</f>
        <v/>
      </c>
      <c r="G222" s="643" t="str">
        <f t="shared" si="44"/>
        <v/>
      </c>
      <c r="I222" s="611" t="str">
        <f t="shared" si="45"/>
        <v/>
      </c>
      <c r="J222" s="575" t="str">
        <f>IF(ISBLANK(E222),"",VLOOKUP(I222,Tabellen!$F$7:$G$17,2))</f>
        <v/>
      </c>
      <c r="K222" s="618" t="str">
        <f>IF(ISBLANK(E222),"",ABS(IF($J$222&gt;J34,"1",0)))</f>
        <v/>
      </c>
      <c r="L222" s="62" t="str">
        <f>IF(ISBLANK(E222),"",ABS(IF($J$222&lt;J34,"1",0)))</f>
        <v/>
      </c>
      <c r="M222" s="619" t="str">
        <f>IF(ISBLANK(E222),"",ABS(IF($J$222=J34,"1")))</f>
        <v/>
      </c>
      <c r="O222" s="693"/>
    </row>
    <row r="223" spans="1:17" ht="29.25" customHeight="1">
      <c r="A223" s="663" t="str">
        <f>IF(ISBLANK(A54),"",$A$54)</f>
        <v/>
      </c>
      <c r="B223" s="661" t="str">
        <f>Leden!B6</f>
        <v>Cuppers Jan</v>
      </c>
      <c r="C223" s="578" t="str">
        <f>IF(ISBLANK(C54),"",$C$54)</f>
        <v/>
      </c>
      <c r="D223" s="578" t="str">
        <f t="shared" si="43"/>
        <v/>
      </c>
      <c r="F223" s="578" t="str">
        <f>IF(ISBLANK(A54),"",$A54)</f>
        <v/>
      </c>
      <c r="G223" s="643" t="str">
        <f t="shared" si="44"/>
        <v/>
      </c>
      <c r="I223" s="611" t="str">
        <f t="shared" si="45"/>
        <v/>
      </c>
      <c r="J223" s="575" t="str">
        <f>IF(ISBLANK(E223),"",VLOOKUP(I223,Tabellen!$F$7:$G$17,2))</f>
        <v/>
      </c>
      <c r="K223" s="618" t="str">
        <f>IF(ISBLANK(E223),"",ABS(IF($J$223&gt;J54,"1",0)))</f>
        <v/>
      </c>
      <c r="L223" s="62" t="str">
        <f>IF(ISBLANK(E223),"",ABS(IF($J$223&lt;J54,"1",0)))</f>
        <v/>
      </c>
      <c r="M223" s="619" t="str">
        <f>IF(ISBLANK(E223),"",ABS(IF($J$223=J54,"1")))</f>
        <v/>
      </c>
      <c r="O223" s="693"/>
    </row>
    <row r="224" spans="1:17" ht="29.25" customHeight="1">
      <c r="A224" s="663" t="str">
        <f>IF(ISBLANK(A74),"",$A$74)</f>
        <v/>
      </c>
      <c r="B224" s="661" t="str">
        <f>Leden!B7</f>
        <v>BouwmeesterJohan</v>
      </c>
      <c r="C224" s="578" t="str">
        <f>IF(ISBLANK(C74),"",$C$74)</f>
        <v/>
      </c>
      <c r="D224" s="578" t="str">
        <f t="shared" si="43"/>
        <v/>
      </c>
      <c r="F224" s="578" t="str">
        <f>IF(ISBLANK(F74),"",$F$74)</f>
        <v/>
      </c>
      <c r="G224" s="643" t="str">
        <f t="shared" si="44"/>
        <v/>
      </c>
      <c r="I224" s="611" t="str">
        <f t="shared" si="45"/>
        <v/>
      </c>
      <c r="J224" s="575" t="str">
        <f>IF(ISBLANK(E224),"",VLOOKUP(I224,Tabellen!$F$7:$G$17,2))</f>
        <v/>
      </c>
      <c r="K224" s="618" t="str">
        <f>IF(ISBLANK(E224),"",ABS(IF($J$224&gt;J74,"1",0)))</f>
        <v/>
      </c>
      <c r="L224" s="62" t="str">
        <f>IF(ISBLANK(E224),"",ABS(IF($J$224&lt;J74,"1",0)))</f>
        <v/>
      </c>
      <c r="M224" s="619" t="str">
        <f>IF(ISBLANK(E224),"",ABS(IF($J$224=J74,"1")))</f>
        <v/>
      </c>
      <c r="O224" s="693"/>
    </row>
    <row r="225" spans="1:17" ht="29.25" customHeight="1">
      <c r="A225" s="663" t="str">
        <f>IF(ISBLANK(A94),"",$A$94)</f>
        <v/>
      </c>
      <c r="B225" s="661" t="str">
        <f>Leden!B8</f>
        <v>Cattier Theo</v>
      </c>
      <c r="C225" s="578" t="str">
        <f>IF(ISBLANK(C94),"",$C$94)</f>
        <v/>
      </c>
      <c r="D225" s="578" t="str">
        <f t="shared" si="43"/>
        <v/>
      </c>
      <c r="F225" s="578" t="str">
        <f>IF(ISBLANK(F94),"",$F$94)</f>
        <v/>
      </c>
      <c r="G225" s="643" t="str">
        <f t="shared" si="44"/>
        <v/>
      </c>
      <c r="I225" s="611" t="str">
        <f t="shared" si="45"/>
        <v/>
      </c>
      <c r="J225" s="575" t="str">
        <f>IF(ISBLANK(E225),"",VLOOKUP(I225,Tabellen!$F$7:$G$17,2))</f>
        <v/>
      </c>
      <c r="K225" s="618" t="str">
        <f>IF(ISBLANK(E225),"",ABS(IF($J$225&gt;J94,"1",0)))</f>
        <v/>
      </c>
      <c r="L225" s="62" t="str">
        <f>IF(ISBLANK(E225),"",ABS(IF($J$225&lt;J94,"1",0)))</f>
        <v/>
      </c>
      <c r="M225" s="619" t="str">
        <f>IF(ISBLANK(E225),"",ABS(IF($J$225=J94,"1")))</f>
        <v/>
      </c>
      <c r="O225" s="693"/>
    </row>
    <row r="226" spans="1:17" ht="29.25" customHeight="1">
      <c r="A226" s="663" t="str">
        <f>IF(ISBLANK(A114),"",$A$114)</f>
        <v/>
      </c>
      <c r="B226" s="661" t="str">
        <f>Leden!B9</f>
        <v>Huinink Jan</v>
      </c>
      <c r="C226" s="578" t="str">
        <f>IF(ISBLANK(C114),"",$C$114)</f>
        <v/>
      </c>
      <c r="D226" s="578" t="str">
        <f t="shared" si="43"/>
        <v/>
      </c>
      <c r="F226" s="578" t="str">
        <f>IF(ISBLANK(F114),"",$F$114)</f>
        <v/>
      </c>
      <c r="G226" s="643" t="str">
        <f t="shared" si="44"/>
        <v/>
      </c>
      <c r="I226" s="611" t="str">
        <f t="shared" si="45"/>
        <v/>
      </c>
      <c r="J226" s="575" t="str">
        <f>IF(ISBLANK(E226),"",VLOOKUP(I226,Tabellen!$F$7:$G$17,2))</f>
        <v/>
      </c>
      <c r="K226" s="618" t="str">
        <f>IF(ISBLANK(E226),"",ABS(IF($J$226&gt;J114,"1",0)))</f>
        <v/>
      </c>
      <c r="L226" s="62" t="str">
        <f>IF(ISBLANK(E226),"",ABS(IF($J$226&lt;J114,"1",0)))</f>
        <v/>
      </c>
      <c r="M226" s="619" t="str">
        <f>IF(ISBLANK(E226),"",ABS(IF($J$226=J114,"1")))</f>
        <v/>
      </c>
      <c r="O226" s="693"/>
    </row>
    <row r="227" spans="1:17" ht="29.25" customHeight="1">
      <c r="A227" s="663" t="str">
        <f>IF(ISBLANK(A134),"",$A$134)</f>
        <v/>
      </c>
      <c r="B227" s="661" t="str">
        <f>Leden!B10</f>
        <v>Koppele Theo</v>
      </c>
      <c r="C227" s="578" t="str">
        <f>IF(ISBLANK(C134),"",$C$134)</f>
        <v/>
      </c>
      <c r="D227" s="578" t="str">
        <f t="shared" si="43"/>
        <v/>
      </c>
      <c r="F227" s="578" t="str">
        <f>IF(ISBLANK(F134),"",$F$134)</f>
        <v/>
      </c>
      <c r="G227" s="643" t="str">
        <f t="shared" si="44"/>
        <v/>
      </c>
      <c r="I227" s="611" t="str">
        <f t="shared" si="45"/>
        <v/>
      </c>
      <c r="J227" s="575" t="str">
        <f>IF(ISBLANK(E227),"",VLOOKUP(I227,Tabellen!$F$7:$G$17,2))</f>
        <v/>
      </c>
      <c r="K227" s="618" t="str">
        <f>IF(ISBLANK(E227),"",ABS(IF($J$227&gt;J134,"1",0)))</f>
        <v/>
      </c>
      <c r="L227" s="62" t="str">
        <f>IF(ISBLANK(E227),"",ABS(IF($J$227&lt;J134,"1",0)))</f>
        <v/>
      </c>
      <c r="M227" s="619" t="str">
        <f>IF(ISBLANK(E227),"",ABS(IF($J$227=J134,"1")))</f>
        <v/>
      </c>
      <c r="O227" s="693"/>
    </row>
    <row r="228" spans="1:17" ht="29.25" customHeight="1">
      <c r="A228" s="663" t="str">
        <f>IF(ISBLANK(A154),"",$A$154)</f>
        <v/>
      </c>
      <c r="B228" s="661" t="str">
        <f>Leden!B11</f>
        <v>Melgers Willy</v>
      </c>
      <c r="C228" s="578" t="str">
        <f>IF(ISBLANK(C154),"",$C$154)</f>
        <v/>
      </c>
      <c r="D228" s="578" t="str">
        <f t="shared" si="43"/>
        <v/>
      </c>
      <c r="F228" s="578" t="str">
        <f>IF(ISBLANK(F154),"",$F$154)</f>
        <v/>
      </c>
      <c r="G228" s="643" t="str">
        <f t="shared" si="44"/>
        <v/>
      </c>
      <c r="I228" s="611" t="str">
        <f t="shared" si="45"/>
        <v/>
      </c>
      <c r="J228" s="575" t="str">
        <f>IF(ISBLANK(E228),"",VLOOKUP(I228,Tabellen!$F$7:$G$17,2))</f>
        <v/>
      </c>
      <c r="K228" s="618" t="str">
        <f>IF(ISBLANK(E228),"",ABS(IF($J$228&gt;J154,"1",0)))</f>
        <v/>
      </c>
      <c r="L228" s="62" t="str">
        <f>IF(ISBLANK(E228),"",ABS(IF($J$228&lt;J154,"1",0)))</f>
        <v/>
      </c>
      <c r="M228" s="619" t="str">
        <f>IF(ISBLANK(E228),"",ABS(IF($J$228=J154,"1")))</f>
        <v/>
      </c>
      <c r="O228" s="693"/>
      <c r="P228" s="694"/>
      <c r="Q228" s="591"/>
    </row>
    <row r="229" spans="1:17" ht="29.25" customHeight="1">
      <c r="A229" s="663" t="str">
        <f>IF(ISBLANK(A174),"",$A$174)</f>
        <v/>
      </c>
      <c r="B229" s="661" t="str">
        <f>Leden!B12</f>
        <v>Piepers Arnold</v>
      </c>
      <c r="C229" s="578" t="str">
        <f>IF(ISBLANK(C174),"",$C$174)</f>
        <v/>
      </c>
      <c r="D229" s="578" t="str">
        <f t="shared" si="43"/>
        <v/>
      </c>
      <c r="F229" s="578" t="str">
        <f>IF(ISBLANK(F174),"",$F$174)</f>
        <v/>
      </c>
      <c r="G229" s="643" t="str">
        <f t="shared" si="44"/>
        <v/>
      </c>
      <c r="I229" s="611" t="str">
        <f t="shared" si="45"/>
        <v/>
      </c>
      <c r="J229" s="575" t="str">
        <f>IF(ISBLANK(E229),"",VLOOKUP(I229,Tabellen!$F$7:$G$17,2))</f>
        <v/>
      </c>
      <c r="K229" s="618" t="str">
        <f>IF(ISBLANK(E229),"",ABS(IF($J$229&gt;J174,"1",0)))</f>
        <v/>
      </c>
      <c r="L229" s="62" t="str">
        <f>IF(ISBLANK(E229),"",ABS(IF($J$229&lt;J174,"1",0)))</f>
        <v/>
      </c>
      <c r="M229" s="619" t="str">
        <f>IF(ISBLANK(E229),"",ABS(IF($J$229=J174,"1")))</f>
        <v/>
      </c>
      <c r="P229" s="694"/>
      <c r="Q229" s="591"/>
    </row>
    <row r="230" spans="1:17" ht="29.25" customHeight="1">
      <c r="A230" s="663" t="str">
        <f>IF(ISBLANK(A194),"",$A$194)</f>
        <v/>
      </c>
      <c r="B230" s="661" t="str">
        <f>Leden!B13</f>
        <v>Jos Stortelder</v>
      </c>
      <c r="C230" s="578" t="str">
        <f>IF(ISBLANK(C194),"",$C$194)</f>
        <v/>
      </c>
      <c r="D230" s="578" t="str">
        <f t="shared" si="43"/>
        <v/>
      </c>
      <c r="F230" s="578" t="str">
        <f>IF(ISBLANK(F194),"",$F$194)</f>
        <v/>
      </c>
      <c r="G230" s="643" t="str">
        <f t="shared" si="44"/>
        <v/>
      </c>
      <c r="I230" s="611" t="str">
        <f t="shared" si="45"/>
        <v/>
      </c>
      <c r="J230" s="575" t="str">
        <f>IF(ISBLANK(E230),"",VLOOKUP(I230,Tabellen!$F$7:$G$17,2))</f>
        <v/>
      </c>
      <c r="K230" s="618" t="str">
        <f>IF(ISBLANK(E230),"",ABS(IF($J$230&gt;J194,"1",0)))</f>
        <v/>
      </c>
      <c r="L230" s="62" t="str">
        <f>IF(ISBLANK(E230),"",ABS(IF($J$230&lt;J194,"1",0)))</f>
        <v/>
      </c>
      <c r="M230" s="619" t="str">
        <f>IF(ISBLANK(E230),"",ABS(IF($J$230=J194,"1")))</f>
        <v/>
      </c>
      <c r="P230" s="630"/>
      <c r="Q230" s="591"/>
    </row>
    <row r="231" spans="1:17" ht="29.25" customHeight="1">
      <c r="A231" s="711" t="s">
        <v>115</v>
      </c>
      <c r="B231" s="712">
        <f>Leden!$C$14</f>
        <v>1.55</v>
      </c>
      <c r="C231" s="706">
        <f>SUBTOTAL(9,C215:C230)</f>
        <v>0</v>
      </c>
      <c r="D231" s="706">
        <f>SUBTOTAL(9,D215:D230)</f>
        <v>0</v>
      </c>
      <c r="E231" s="706">
        <f>SUBTOTAL(9,E215:E230)</f>
        <v>0</v>
      </c>
      <c r="F231" s="706">
        <f>SUM(F215:F230)</f>
        <v>0</v>
      </c>
      <c r="G231" s="713" t="e">
        <f>E231/F231</f>
        <v>#DIV/0!</v>
      </c>
      <c r="H231" s="706">
        <f>MAX(H215:H230)</f>
        <v>0</v>
      </c>
      <c r="I231" s="731" t="e">
        <f>AVERAGE(I215:I230)</f>
        <v>#DIV/0!</v>
      </c>
      <c r="J231" s="715">
        <f>SUM(J215:J230)</f>
        <v>0</v>
      </c>
      <c r="K231" s="732">
        <f>SUM(K215:K230)</f>
        <v>0</v>
      </c>
      <c r="L231" s="733">
        <f>SUM(L215:L230)</f>
        <v>0</v>
      </c>
      <c r="M231" s="734">
        <f>SUM(M215:M230)</f>
        <v>0</v>
      </c>
      <c r="N231" s="718" t="e">
        <f>IF(ISBLANK(E231),"",VLOOKUP(G231,Tabellen!$D$7:$E$46,2))</f>
        <v>#DIV/0!</v>
      </c>
      <c r="O231" s="629" t="s">
        <v>116</v>
      </c>
      <c r="P231" s="696"/>
      <c r="Q231" s="591"/>
    </row>
    <row r="232" spans="1:17" ht="29.25" customHeight="1">
      <c r="A232" s="697"/>
      <c r="B232" s="698"/>
      <c r="C232" s="699"/>
      <c r="D232" s="698"/>
      <c r="E232" s="698"/>
      <c r="F232" s="698"/>
      <c r="G232" s="698"/>
      <c r="H232" s="698"/>
      <c r="I232" s="698"/>
      <c r="J232" s="700"/>
      <c r="K232" s="698"/>
      <c r="L232" s="698"/>
      <c r="M232" s="698"/>
      <c r="N232" s="701"/>
      <c r="O232" s="698"/>
      <c r="P232" s="702"/>
      <c r="Q232" s="591"/>
    </row>
    <row r="233" spans="1:17" ht="29.25" customHeight="1">
      <c r="A233" s="582" t="s">
        <v>93</v>
      </c>
      <c r="B233" s="583" t="s">
        <v>141</v>
      </c>
      <c r="C233" s="582"/>
      <c r="D233" s="584"/>
      <c r="E233" s="585"/>
      <c r="F233" s="582"/>
      <c r="G233" s="586"/>
      <c r="H233" s="585"/>
      <c r="I233" s="587"/>
      <c r="J233" s="588"/>
      <c r="K233" s="589"/>
      <c r="L233" s="590"/>
      <c r="M233" s="587"/>
      <c r="N233" s="590"/>
      <c r="O233" s="637"/>
      <c r="P233" s="638"/>
      <c r="Q233" s="591"/>
    </row>
    <row r="234" spans="1:17" ht="29.25" customHeight="1">
      <c r="A234" s="592">
        <f>VLOOKUP(B252,Tabellen!B7:C46,2)</f>
        <v>59</v>
      </c>
      <c r="B234" s="583" t="s">
        <v>37</v>
      </c>
      <c r="C234" s="582" t="s">
        <v>95</v>
      </c>
      <c r="D234" s="584" t="s">
        <v>117</v>
      </c>
      <c r="E234" s="582" t="s">
        <v>95</v>
      </c>
      <c r="F234" s="582" t="s">
        <v>98</v>
      </c>
      <c r="G234" s="659" t="s">
        <v>99</v>
      </c>
      <c r="H234" s="582" t="s">
        <v>100</v>
      </c>
      <c r="I234" s="594" t="s">
        <v>101</v>
      </c>
      <c r="J234" s="595">
        <v>10</v>
      </c>
      <c r="K234" s="596" t="s">
        <v>102</v>
      </c>
      <c r="L234" s="586" t="s">
        <v>103</v>
      </c>
      <c r="M234" s="594" t="s">
        <v>104</v>
      </c>
      <c r="N234" s="586" t="s">
        <v>105</v>
      </c>
      <c r="O234" s="637"/>
      <c r="P234" s="638"/>
      <c r="Q234" s="591"/>
    </row>
    <row r="235" spans="1:17" ht="29.25" customHeight="1">
      <c r="A235" s="597" t="s">
        <v>106</v>
      </c>
      <c r="B235" s="672" t="str">
        <f>Leden!$B$15</f>
        <v>Rouwhorst Bennie</v>
      </c>
      <c r="C235" s="582" t="s">
        <v>122</v>
      </c>
      <c r="D235" s="586" t="s">
        <v>119</v>
      </c>
      <c r="E235" s="582" t="s">
        <v>119</v>
      </c>
      <c r="F235" s="582" t="s">
        <v>110</v>
      </c>
      <c r="G235" s="586" t="s">
        <v>79</v>
      </c>
      <c r="H235" s="582" t="s">
        <v>112</v>
      </c>
      <c r="I235" s="594" t="s">
        <v>119</v>
      </c>
      <c r="J235" s="595" t="s">
        <v>113</v>
      </c>
      <c r="K235" s="596"/>
      <c r="L235" s="586"/>
      <c r="M235" s="594"/>
      <c r="N235" s="586" t="s">
        <v>114</v>
      </c>
      <c r="O235" s="637"/>
      <c r="P235" s="638"/>
      <c r="Q235" s="591"/>
    </row>
    <row r="236" spans="1:17" ht="29.25" customHeight="1">
      <c r="A236" s="613">
        <v>45307</v>
      </c>
      <c r="B236" s="661" t="str">
        <f>Leden!B16</f>
        <v>Wittenbernds B</v>
      </c>
      <c r="C236" s="601">
        <v>1</v>
      </c>
      <c r="D236" s="602">
        <f>IF(ISBLANK(C236),"",IF(C236=1,$A$234,C236))</f>
        <v>59</v>
      </c>
      <c r="E236" s="601">
        <v>59</v>
      </c>
      <c r="F236" s="601">
        <v>33</v>
      </c>
      <c r="G236" s="641">
        <f>IF(ISBLANK(E236),"",E236/F236)</f>
        <v>1.7878787878787878</v>
      </c>
      <c r="H236" s="601">
        <v>5</v>
      </c>
      <c r="I236" s="604">
        <f>IF(ISBLANK(E236),"",E236/D236)</f>
        <v>1</v>
      </c>
      <c r="J236" s="575">
        <f>IF(ISBLANK(E236),"",VLOOKUP(I236,Tabellen!$F$7:$G$17,2))</f>
        <v>10</v>
      </c>
      <c r="K236" s="605">
        <f>IF(ISBLANK(C236),"",ABS(IF($J$236&gt;J272,"1",0)))</f>
        <v>1</v>
      </c>
      <c r="L236" s="606">
        <f>IF(ISBLANK(C236),"",ABS(IF($J$236&lt;J272,"1",0)))</f>
        <v>0</v>
      </c>
      <c r="M236" s="607">
        <f>IF(ISBLANK(C236),"",ABS(IF($J$236=J272,"1")))</f>
        <v>0</v>
      </c>
      <c r="O236" s="615"/>
      <c r="P236" s="709"/>
    </row>
    <row r="237" spans="1:17" ht="29.25" customHeight="1">
      <c r="A237" s="613">
        <v>45307</v>
      </c>
      <c r="B237" s="661" t="str">
        <f>Leden!B17</f>
        <v>Spieker Leo</v>
      </c>
      <c r="C237" s="616">
        <v>1</v>
      </c>
      <c r="D237" s="578">
        <f>IF(ISBLANK(C237),"",IF(C237=1,$A$234,C237))</f>
        <v>59</v>
      </c>
      <c r="E237" s="616">
        <v>24</v>
      </c>
      <c r="F237" s="616">
        <v>17</v>
      </c>
      <c r="G237" s="643">
        <f>IF(ISBLANK(E237),"",E237/F237)</f>
        <v>1.411764705882353</v>
      </c>
      <c r="H237" s="616">
        <v>4</v>
      </c>
      <c r="I237" s="611">
        <f>IF(ISBLANK(E237),"",E237/D237)</f>
        <v>0.40677966101694918</v>
      </c>
      <c r="J237" s="575">
        <f>IF(ISBLANK(E237),"",VLOOKUP(I237,Tabellen!$F$7:$G$17,2))</f>
        <v>4</v>
      </c>
      <c r="K237" s="618">
        <f>IF(ISBLANK(C237),"",ABS(IF($J$237&gt;J292,"1",0)))</f>
        <v>0</v>
      </c>
      <c r="L237" s="62">
        <f>IF(ISBLANK(C237),"",ABS(IF($J$237&lt;J292,"1",0)))</f>
        <v>1</v>
      </c>
      <c r="M237" s="619">
        <f>IF(ISBLANK(C237),"",ABS(IF($J$237=J292,"1")))</f>
        <v>0</v>
      </c>
      <c r="O237" s="615"/>
      <c r="P237" s="710"/>
    </row>
    <row r="238" spans="1:17" ht="29.25" customHeight="1">
      <c r="A238" s="662">
        <v>45279</v>
      </c>
      <c r="B238" s="661" t="str">
        <f>Leden!B18</f>
        <v>v.Schie Leo</v>
      </c>
      <c r="C238" s="616">
        <v>1</v>
      </c>
      <c r="D238" s="578">
        <f>IF(ISBLANK(C238),"",IF(C238=1,$A$234,C238))</f>
        <v>59</v>
      </c>
      <c r="E238" s="616">
        <v>45</v>
      </c>
      <c r="F238" s="616">
        <v>30</v>
      </c>
      <c r="G238" s="643">
        <f>IF(ISBLANK(E238),"",E238/F238)</f>
        <v>1.5</v>
      </c>
      <c r="H238" s="616">
        <v>7</v>
      </c>
      <c r="I238" s="611">
        <f>IF(ISBLANK(E238),"",E238/D238)</f>
        <v>0.76271186440677963</v>
      </c>
      <c r="J238" s="575">
        <f>IF(ISBLANK(E238),"",VLOOKUP(I238,Tabellen!$F$7:$G$17,2))</f>
        <v>7</v>
      </c>
      <c r="K238" s="618">
        <f>IF(ISBLANK(C238),"",ABS(IF($J$238&gt;J312,"1",0)))</f>
        <v>0</v>
      </c>
      <c r="L238" s="62">
        <f>IF(ISBLANK(C238),"",ABS(IF($J$238&lt;J312,"1",0)))</f>
        <v>1</v>
      </c>
      <c r="M238" s="619">
        <f>IF(ISBLANK(C238),"",ABS(IF($J$238=J312,"1")))</f>
        <v>0</v>
      </c>
      <c r="O238" s="615"/>
    </row>
    <row r="239" spans="1:17" ht="29.25" customHeight="1">
      <c r="A239" s="662" t="s">
        <v>239</v>
      </c>
      <c r="B239" s="661" t="str">
        <f>Leden!B19</f>
        <v>Wolterink Harrie</v>
      </c>
      <c r="C239" s="616">
        <v>1</v>
      </c>
      <c r="D239" s="578">
        <f>IF(ISBLANK(C239),"",IF(C239=1,$A$234,C239))</f>
        <v>59</v>
      </c>
      <c r="E239" s="616">
        <v>26</v>
      </c>
      <c r="F239" s="616">
        <v>33</v>
      </c>
      <c r="G239" s="643">
        <f>IF(ISBLANK(E239),"",E239/F239)</f>
        <v>0.78787878787878785</v>
      </c>
      <c r="H239" s="616">
        <v>4</v>
      </c>
      <c r="I239" s="611">
        <f>IF(ISBLANK(E239),"",E239/D239)</f>
        <v>0.44067796610169491</v>
      </c>
      <c r="J239" s="575">
        <f>IF(ISBLANK(E239),"",VLOOKUP(I239,Tabellen!$F$7:$G$17,2))</f>
        <v>4</v>
      </c>
      <c r="K239" s="618">
        <f>IF(ISBLANK(C239),"",ABS(IF($J$239&gt;J332,"1",0)))</f>
        <v>0</v>
      </c>
      <c r="L239" s="62">
        <f>IF(ISBLANK(C239),"",ABS(IF($J$239&lt;J332,"1",0)))</f>
        <v>1</v>
      </c>
      <c r="M239" s="619">
        <f>IF(ISBLANK(C239),"",ABS(IF($J$239=J332,"1")))</f>
        <v>0</v>
      </c>
      <c r="N239" s="737"/>
      <c r="O239" s="615"/>
    </row>
    <row r="240" spans="1:17" ht="29.25" customHeight="1">
      <c r="B240" s="661" t="str">
        <f>Leden!B20</f>
        <v>Vermue Jack</v>
      </c>
      <c r="K240" s="690" t="str">
        <f>IF(ISBLANK(C240),"",ABS(IF($J$239&gt;J351,"1",0)))</f>
        <v/>
      </c>
      <c r="L240" s="691" t="str">
        <f>IF(ISBLANK(C240),"",ABS(IF($J$239&lt;J351,"1",0)))</f>
        <v/>
      </c>
      <c r="M240" s="692" t="str">
        <f>IF(ISBLANK(C240),"",ABS(IF($J$239=J351,"1")))</f>
        <v/>
      </c>
      <c r="N240" s="737"/>
      <c r="O240" s="693"/>
    </row>
    <row r="241" spans="1:20" ht="29.25" customHeight="1">
      <c r="A241" s="663">
        <f>IF(ISBLANK(A15),"",$A$15)</f>
        <v>45293</v>
      </c>
      <c r="B241" s="661" t="str">
        <f>Leden!B4</f>
        <v>Slot Guus</v>
      </c>
      <c r="C241" s="578">
        <f>IF(ISBLANK(C15),"",$C$15)</f>
        <v>1</v>
      </c>
      <c r="D241" s="578">
        <f>IF(ISBLANK(C241),"",IF(C241=1,$A$234,C241))</f>
        <v>59</v>
      </c>
      <c r="E241" s="616">
        <v>59</v>
      </c>
      <c r="F241" s="578">
        <f>IF(ISBLANK(F15),"",$F$15)</f>
        <v>17</v>
      </c>
      <c r="G241" s="643">
        <f t="shared" ref="G241:G251" si="46">IF(ISBLANK(E241),"",E241/F241)</f>
        <v>3.4705882352941178</v>
      </c>
      <c r="H241" s="616">
        <v>11</v>
      </c>
      <c r="I241" s="611">
        <f t="shared" ref="I241:I251" si="47">IF(ISBLANK(E241),"",E241/D241)</f>
        <v>1</v>
      </c>
      <c r="J241" s="575">
        <f>IF(ISBLANK(E241),"",VLOOKUP(I241,Tabellen!$F$7:$G$17,2))</f>
        <v>10</v>
      </c>
      <c r="K241" s="618">
        <f>IF(ISBLANK(E241),"",ABS(IF($J$241&gt;J15,"1",0)))</f>
        <v>1</v>
      </c>
      <c r="L241" s="62">
        <f>IF(ISBLANK(E241),"",ABS(IF($J$241&lt;J15,"1",0)))</f>
        <v>0</v>
      </c>
      <c r="M241" s="619">
        <f>IF(ISBLANK(E241),"",ABS(IF($J$241=J15,"1")))</f>
        <v>0</v>
      </c>
      <c r="O241" s="693"/>
    </row>
    <row r="242" spans="1:20" ht="29.25" customHeight="1">
      <c r="A242" s="663" t="str">
        <f>IF(ISBLANK(A35),"",$A$35)</f>
        <v/>
      </c>
      <c r="B242" s="661" t="str">
        <f>Leden!B5</f>
        <v>Bennie Beerten Z</v>
      </c>
      <c r="C242" s="578" t="str">
        <f>IF(ISBLANK(C35),"",$C$35)</f>
        <v/>
      </c>
      <c r="D242" s="578" t="str">
        <f t="shared" ref="D242:D251" si="48">IF(C242=1,$A$234,C242)</f>
        <v/>
      </c>
      <c r="F242" s="578" t="str">
        <f>IF(ISBLANK(F35),"",$F$35)</f>
        <v/>
      </c>
      <c r="G242" s="643" t="str">
        <f t="shared" si="46"/>
        <v/>
      </c>
      <c r="I242" s="611" t="str">
        <f t="shared" si="47"/>
        <v/>
      </c>
      <c r="J242" s="575" t="str">
        <f>IF(ISBLANK(E242),"",VLOOKUP(I242,Tabellen!$F$7:$G$17,2))</f>
        <v/>
      </c>
      <c r="K242" s="618" t="str">
        <f>IF(ISBLANK(E242),"",ABS(IF($J$242&gt;J35,"1",0)))</f>
        <v/>
      </c>
      <c r="L242" s="62" t="str">
        <f>IF(ISBLANK(E242),"",ABS(IF($J$242&lt;J35,"1",0)))</f>
        <v/>
      </c>
      <c r="M242" s="619" t="str">
        <f>IF(ISBLANK(E242),"",ABS(IF($J$242=J35,"1")))</f>
        <v/>
      </c>
      <c r="O242" s="693"/>
    </row>
    <row r="243" spans="1:20" ht="29.25" customHeight="1">
      <c r="A243" s="663" t="str">
        <f>IF(ISBLANK(A55),"",$A$55)</f>
        <v/>
      </c>
      <c r="B243" s="661" t="str">
        <f>Leden!B6</f>
        <v>Cuppers Jan</v>
      </c>
      <c r="C243" s="578" t="str">
        <f>IF(ISBLANK(C55),"",$C$55)</f>
        <v/>
      </c>
      <c r="D243" s="578" t="str">
        <f t="shared" si="48"/>
        <v/>
      </c>
      <c r="F243" s="578" t="str">
        <f>IF(ISBLANK(F55),"",$F$55)</f>
        <v/>
      </c>
      <c r="G243" s="643" t="str">
        <f t="shared" si="46"/>
        <v/>
      </c>
      <c r="I243" s="611" t="str">
        <f t="shared" si="47"/>
        <v/>
      </c>
      <c r="J243" s="575" t="str">
        <f>IF(ISBLANK(E243),"",VLOOKUP(I243,Tabellen!$F$7:$G$17,2))</f>
        <v/>
      </c>
      <c r="K243" s="618" t="str">
        <f>IF(ISBLANK(E243),"",ABS(IF($J$243&gt;J55,"1",0)))</f>
        <v/>
      </c>
      <c r="L243" s="62" t="str">
        <f>IF(ISBLANK(E243),"",ABS(IF($J$243&lt;J55,"1",0)))</f>
        <v/>
      </c>
      <c r="M243" s="619" t="str">
        <f>IF(ISBLANK(E243),"",ABS(IF($J$243=J55,"1")))</f>
        <v/>
      </c>
      <c r="O243" s="693"/>
    </row>
    <row r="244" spans="1:20" ht="29.25" customHeight="1">
      <c r="A244" s="663" t="str">
        <f>IF(ISBLANK(A75),"",$A$75)</f>
        <v/>
      </c>
      <c r="B244" s="661" t="str">
        <f>Leden!B7</f>
        <v>BouwmeesterJohan</v>
      </c>
      <c r="C244" s="578" t="str">
        <f>IF(ISBLANK(C75),"",$C$75)</f>
        <v/>
      </c>
      <c r="D244" s="578" t="str">
        <f t="shared" si="48"/>
        <v/>
      </c>
      <c r="F244" s="578" t="str">
        <f>IF(ISBLANK(F75),"",$F$75)</f>
        <v/>
      </c>
      <c r="G244" s="643" t="str">
        <f t="shared" si="46"/>
        <v/>
      </c>
      <c r="I244" s="611" t="str">
        <f t="shared" si="47"/>
        <v/>
      </c>
      <c r="J244" s="575" t="str">
        <f>IF(ISBLANK(E244),"",VLOOKUP(I244,Tabellen!$F$7:$G$17,2))</f>
        <v/>
      </c>
      <c r="K244" s="618" t="str">
        <f>IF(ISBLANK(E244),"",ABS(IF($J$244&gt;J75,"1",0)))</f>
        <v/>
      </c>
      <c r="L244" s="62" t="str">
        <f>IF(ISBLANK(E244),"",ABS(IF($J$244&lt;J75,"1",0)))</f>
        <v/>
      </c>
      <c r="M244" s="619" t="str">
        <f>IF(ISBLANK(E244),"",ABS(IF($J$244=J75,"1")))</f>
        <v/>
      </c>
      <c r="O244" s="693"/>
    </row>
    <row r="245" spans="1:20" ht="29.25" customHeight="1">
      <c r="A245" s="663">
        <f>IF(ISBLANK(A95),"",$A$95)</f>
        <v>45300</v>
      </c>
      <c r="B245" s="661" t="str">
        <f>Leden!B8</f>
        <v>Cattier Theo</v>
      </c>
      <c r="C245" s="578">
        <f>IF(ISBLANK(C95),"",$C$95)</f>
        <v>1</v>
      </c>
      <c r="D245" s="578">
        <f t="shared" si="48"/>
        <v>59</v>
      </c>
      <c r="E245" s="616">
        <v>59</v>
      </c>
      <c r="F245" s="578">
        <f>IF(ISBLANK(F95),"",$F$95)</f>
        <v>20</v>
      </c>
      <c r="G245" s="643">
        <f t="shared" si="46"/>
        <v>2.95</v>
      </c>
      <c r="H245" s="616">
        <v>15</v>
      </c>
      <c r="I245" s="611">
        <f t="shared" si="47"/>
        <v>1</v>
      </c>
      <c r="J245" s="575">
        <f>IF(ISBLANK(E245),"",VLOOKUP(I245,Tabellen!$F$7:$G$17,2))</f>
        <v>10</v>
      </c>
      <c r="K245" s="618">
        <f>IF(ISBLANK(E245),"",ABS(IF($J$245&gt;J95,"1",0)))</f>
        <v>1</v>
      </c>
      <c r="L245" s="62">
        <f>IF(ISBLANK(E245),"",ABS(IF($J$245&lt;J95,"1",0)))</f>
        <v>0</v>
      </c>
      <c r="M245" s="619">
        <f>IF(ISBLANK(E245),"",ABS(IF($J$245=J95,"1")))</f>
        <v>0</v>
      </c>
      <c r="O245" s="693"/>
    </row>
    <row r="246" spans="1:20" ht="29.25" customHeight="1">
      <c r="A246" s="663" t="str">
        <f>IF(ISBLANK(A115),"",$A$115)</f>
        <v/>
      </c>
      <c r="B246" s="661" t="str">
        <f>Leden!B9</f>
        <v>Huinink Jan</v>
      </c>
      <c r="C246" s="578" t="str">
        <f>IF(ISBLANK(C115),"",$C$115)</f>
        <v/>
      </c>
      <c r="D246" s="578" t="str">
        <f t="shared" si="48"/>
        <v/>
      </c>
      <c r="F246" s="578" t="str">
        <f>IF(ISBLANK(F115),"",$F$115)</f>
        <v/>
      </c>
      <c r="G246" s="643" t="str">
        <f t="shared" si="46"/>
        <v/>
      </c>
      <c r="I246" s="611" t="str">
        <f t="shared" si="47"/>
        <v/>
      </c>
      <c r="J246" s="575" t="str">
        <f>IF(ISBLANK(E246),"",VLOOKUP(I246,Tabellen!$F$7:$G$17,2))</f>
        <v/>
      </c>
      <c r="K246" s="618" t="str">
        <f>IF(ISBLANK(E246),"",ABS(IF($J$246&gt;J115,"1",0)))</f>
        <v/>
      </c>
      <c r="L246" s="62" t="str">
        <f>IF(ISBLANK(E246),"",ABS(IF($J$246&lt;J115,"1",0)))</f>
        <v/>
      </c>
      <c r="M246" s="619" t="str">
        <f>IF(ISBLANK(E246),"",ABS(IF($J$246=J115,"1")))</f>
        <v/>
      </c>
      <c r="O246" s="693"/>
    </row>
    <row r="247" spans="1:20" ht="29.25" customHeight="1">
      <c r="A247" s="663">
        <f>IF(ISBLANK(A135),"",$A$135)</f>
        <v>45293</v>
      </c>
      <c r="B247" s="661" t="str">
        <f>Leden!B10</f>
        <v>Koppele Theo</v>
      </c>
      <c r="C247" s="578">
        <f>IF(ISBLANK(C135),"",$C$135)</f>
        <v>1</v>
      </c>
      <c r="D247" s="578">
        <f t="shared" si="48"/>
        <v>59</v>
      </c>
      <c r="E247" s="616">
        <v>59</v>
      </c>
      <c r="F247" s="578">
        <f>IF(ISBLANK(F135),"",$F$135)</f>
        <v>22</v>
      </c>
      <c r="G247" s="643">
        <f t="shared" si="46"/>
        <v>2.6818181818181817</v>
      </c>
      <c r="H247" s="616">
        <v>15</v>
      </c>
      <c r="I247" s="611">
        <f t="shared" si="47"/>
        <v>1</v>
      </c>
      <c r="J247" s="575">
        <f>IF(ISBLANK(E247),"",VLOOKUP(I247,Tabellen!$F$7:$G$17,2))</f>
        <v>10</v>
      </c>
      <c r="K247" s="618">
        <f>IF(ISBLANK(E247),"",ABS(IF($J$247&gt;J135,"1",0)))</f>
        <v>1</v>
      </c>
      <c r="L247" s="62">
        <f>IF(ISBLANK(E247),"",ABS(IF($J$247&lt;J135,"1",0)))</f>
        <v>0</v>
      </c>
      <c r="M247" s="619">
        <f>IF(ISBLANK(E247),"",ABS(IF($J$247=J135,"1")))</f>
        <v>0</v>
      </c>
      <c r="N247" s="617"/>
      <c r="O247" s="693"/>
    </row>
    <row r="248" spans="1:20" ht="29.25" customHeight="1">
      <c r="A248" s="663" t="str">
        <f>IF(ISBLANK(A155),"",$A$155)</f>
        <v/>
      </c>
      <c r="B248" s="661" t="str">
        <f>Leden!B11</f>
        <v>Melgers Willy</v>
      </c>
      <c r="C248" s="578" t="str">
        <f>IF(ISBLANK(C155),"",$C$155)</f>
        <v/>
      </c>
      <c r="D248" s="578" t="str">
        <f t="shared" si="48"/>
        <v/>
      </c>
      <c r="F248" s="578" t="str">
        <f>IF(ISBLANK(F155),"",$F$155)</f>
        <v/>
      </c>
      <c r="G248" s="643" t="str">
        <f t="shared" si="46"/>
        <v/>
      </c>
      <c r="I248" s="611" t="str">
        <f t="shared" si="47"/>
        <v/>
      </c>
      <c r="J248" s="575" t="str">
        <f>IF(ISBLANK(E248),"",VLOOKUP(I248,Tabellen!$F$7:$G$17,2))</f>
        <v/>
      </c>
      <c r="K248" s="618" t="str">
        <f>IF(ISBLANK(E248),"",ABS(IF($J$248&gt;J155,"1",0)))</f>
        <v/>
      </c>
      <c r="L248" s="62" t="str">
        <f>IF(ISBLANK(E248),"",ABS(IF($J$248&lt;J155,"1",0)))</f>
        <v/>
      </c>
      <c r="M248" s="619" t="str">
        <f>IF(ISBLANK(E248),"",ABS(IF($J$248=J155,"1")))</f>
        <v/>
      </c>
      <c r="O248" s="693"/>
    </row>
    <row r="249" spans="1:20" ht="29.25" customHeight="1">
      <c r="A249" s="663">
        <f>IF(ISBLANK(A175),"",$A$175)</f>
        <v>45300</v>
      </c>
      <c r="B249" s="661" t="str">
        <f>Leden!B12</f>
        <v>Piepers Arnold</v>
      </c>
      <c r="C249" s="578">
        <f>IF(ISBLANK(C175),"",$C$175)</f>
        <v>1</v>
      </c>
      <c r="D249" s="578">
        <f t="shared" si="48"/>
        <v>59</v>
      </c>
      <c r="E249" s="616">
        <v>58</v>
      </c>
      <c r="F249" s="578">
        <f>IF(ISBLANK(F175),"",$F$175)</f>
        <v>31</v>
      </c>
      <c r="G249" s="643">
        <f t="shared" si="46"/>
        <v>1.8709677419354838</v>
      </c>
      <c r="H249" s="616">
        <v>14</v>
      </c>
      <c r="I249" s="611">
        <f t="shared" si="47"/>
        <v>0.98305084745762716</v>
      </c>
      <c r="J249" s="575">
        <f>IF(ISBLANK(E249),"",VLOOKUP(I249,Tabellen!$F$7:$G$17,2))</f>
        <v>9</v>
      </c>
      <c r="K249" s="618">
        <f>IF(ISBLANK(E249),"",ABS(IF($J$249&gt;J175,"1",0)))</f>
        <v>0</v>
      </c>
      <c r="L249" s="62">
        <f>IF(ISBLANK(E249),"",ABS(IF($J$249&lt;J175,"1",0)))</f>
        <v>1</v>
      </c>
      <c r="M249" s="619">
        <f>IF(ISBLANK(E249),"",ABS(IF($J$249=J175,"1")))</f>
        <v>0</v>
      </c>
      <c r="O249" s="693"/>
      <c r="P249" s="694"/>
      <c r="Q249" s="591"/>
    </row>
    <row r="250" spans="1:20" ht="29.25" customHeight="1">
      <c r="A250" s="663">
        <f>IF(ISBLANK(A195),"",$A$195)</f>
        <v>45279</v>
      </c>
      <c r="B250" s="661" t="str">
        <f>Leden!B13</f>
        <v>Jos Stortelder</v>
      </c>
      <c r="C250" s="578">
        <f>IF(ISBLANK(C195),"",$C$195)</f>
        <v>1</v>
      </c>
      <c r="D250" s="578">
        <f t="shared" si="48"/>
        <v>59</v>
      </c>
      <c r="E250" s="616">
        <v>30</v>
      </c>
      <c r="F250" s="578">
        <f>IF(ISBLANK(F195),"",$F$195)</f>
        <v>12</v>
      </c>
      <c r="G250" s="643">
        <f t="shared" si="46"/>
        <v>2.5</v>
      </c>
      <c r="H250" s="616">
        <v>6</v>
      </c>
      <c r="I250" s="611">
        <f t="shared" si="47"/>
        <v>0.50847457627118642</v>
      </c>
      <c r="J250" s="575">
        <f>IF(ISBLANK(E250),"",VLOOKUP(I250,Tabellen!$F$7:$G$17,2))</f>
        <v>5</v>
      </c>
      <c r="K250" s="618">
        <f>IF(ISBLANK(E250),"",ABS(IF($J$250&gt;J195,"1",0)))</f>
        <v>0</v>
      </c>
      <c r="L250" s="62">
        <f>IF(ISBLANK(E250),"",ABS(IF($J$250&lt;J195,"1",0)))</f>
        <v>1</v>
      </c>
      <c r="M250" s="619">
        <f>IF(ISBLANK(E250),"",ABS(IF($J$250=195,"1")))</f>
        <v>0</v>
      </c>
      <c r="P250" s="694"/>
      <c r="Q250" s="591"/>
    </row>
    <row r="251" spans="1:20" ht="29.25" customHeight="1">
      <c r="A251" s="663" t="str">
        <f>IF(ISBLANK(A215),"",$A$215)</f>
        <v/>
      </c>
      <c r="B251" s="661" t="str">
        <f>Leden!B14</f>
        <v>Rots Jan</v>
      </c>
      <c r="C251" s="578" t="str">
        <f>IF(ISBLANK(C215),"",$C$215)</f>
        <v/>
      </c>
      <c r="D251" s="578" t="str">
        <f t="shared" si="48"/>
        <v/>
      </c>
      <c r="F251" s="578" t="str">
        <f>IF(ISBLANK(F215),"",$F$215)</f>
        <v/>
      </c>
      <c r="G251" s="643" t="str">
        <f t="shared" si="46"/>
        <v/>
      </c>
      <c r="I251" s="611" t="str">
        <f t="shared" si="47"/>
        <v/>
      </c>
      <c r="J251" s="575" t="str">
        <f>IF(ISBLANK(E251),"",VLOOKUP(I251,Tabellen!$F$7:$G$17,2))</f>
        <v/>
      </c>
      <c r="K251" s="618" t="str">
        <f>IF(ISBLANK(E251),"",ABS(IF($J$251&gt;J215,"1",0)))</f>
        <v/>
      </c>
      <c r="L251" s="62" t="str">
        <f>IF(ISBLANK(E251),"",ABS(IF($J$251&lt;J215,"1",0)))</f>
        <v/>
      </c>
      <c r="M251" s="619" t="str">
        <f>IF(ISBLANK(E251),"",ABS(IF($J$251=J215,"1")))</f>
        <v/>
      </c>
      <c r="Q251" s="591"/>
    </row>
    <row r="252" spans="1:20" ht="29.25" customHeight="1">
      <c r="A252" s="711" t="s">
        <v>115</v>
      </c>
      <c r="B252" s="712">
        <f>Leden!$I$15</f>
        <v>1.85</v>
      </c>
      <c r="C252" s="706">
        <f>SUBTOTAL(9,C236:C251)</f>
        <v>9</v>
      </c>
      <c r="D252" s="706">
        <f>SUBTOTAL(9,D236:D251)</f>
        <v>531</v>
      </c>
      <c r="E252" s="706">
        <f>SUBTOTAL(9,E236:E251)</f>
        <v>419</v>
      </c>
      <c r="F252" s="706">
        <f>SUBTOTAL(9,F236:F251)</f>
        <v>215</v>
      </c>
      <c r="G252" s="713">
        <f>E252/F252</f>
        <v>1.9488372093023256</v>
      </c>
      <c r="H252" s="706">
        <f>MAX(H236:H251)</f>
        <v>15</v>
      </c>
      <c r="I252" s="731">
        <f>AVERAGE(I236:I251)</f>
        <v>0.78907721280602638</v>
      </c>
      <c r="J252" s="715">
        <f>SUM(J236:J251)</f>
        <v>69</v>
      </c>
      <c r="K252" s="732">
        <f>SUM(K236:K251)</f>
        <v>4</v>
      </c>
      <c r="L252" s="733">
        <f>SUM(L236:L251)</f>
        <v>5</v>
      </c>
      <c r="M252" s="734">
        <f>SUM(M236:M251)</f>
        <v>0</v>
      </c>
      <c r="N252" s="718">
        <f>IF(ISBLANK(E252),"",VLOOKUP(G252,Tabellen!$D$7:$E$46,2))</f>
        <v>62</v>
      </c>
      <c r="O252" s="629" t="s">
        <v>116</v>
      </c>
      <c r="P252" s="630"/>
      <c r="Q252" s="591"/>
    </row>
    <row r="253" spans="1:20" ht="29.25" customHeight="1">
      <c r="A253" s="1189"/>
      <c r="B253" s="1189"/>
      <c r="C253" s="739"/>
      <c r="D253" s="740"/>
      <c r="E253" s="739"/>
      <c r="F253" s="739"/>
      <c r="G253" s="740"/>
      <c r="H253" s="739"/>
      <c r="I253" s="741"/>
      <c r="J253" s="742"/>
      <c r="K253" s="743"/>
      <c r="L253" s="744"/>
      <c r="M253" s="741"/>
      <c r="N253" s="745"/>
      <c r="O253" s="746"/>
      <c r="P253" s="740"/>
    </row>
    <row r="254" spans="1:20" ht="29.25" customHeight="1">
      <c r="A254" s="582" t="s">
        <v>93</v>
      </c>
      <c r="B254" s="583" t="s">
        <v>141</v>
      </c>
      <c r="C254" s="582"/>
      <c r="D254" s="584"/>
      <c r="E254" s="585"/>
      <c r="F254" s="582"/>
      <c r="G254" s="586"/>
      <c r="H254" s="585"/>
      <c r="I254" s="587"/>
      <c r="J254" s="588"/>
      <c r="K254" s="589"/>
      <c r="L254" s="590"/>
      <c r="M254" s="587"/>
      <c r="N254" s="590"/>
      <c r="O254" s="637"/>
      <c r="P254" s="638"/>
      <c r="Q254" s="591"/>
    </row>
    <row r="255" spans="1:20" ht="29.25" customHeight="1">
      <c r="A255" s="592">
        <f>VLOOKUP(B273,Tabellen!B7:C46,2)</f>
        <v>56</v>
      </c>
      <c r="B255" s="583" t="s">
        <v>37</v>
      </c>
      <c r="C255" s="747" t="s">
        <v>95</v>
      </c>
      <c r="D255" s="748" t="s">
        <v>117</v>
      </c>
      <c r="E255" s="747" t="s">
        <v>95</v>
      </c>
      <c r="F255" s="747" t="s">
        <v>98</v>
      </c>
      <c r="G255" s="749" t="s">
        <v>99</v>
      </c>
      <c r="H255" s="747" t="s">
        <v>100</v>
      </c>
      <c r="I255" s="750" t="s">
        <v>101</v>
      </c>
      <c r="J255" s="751">
        <v>10</v>
      </c>
      <c r="K255" s="596" t="s">
        <v>102</v>
      </c>
      <c r="L255" s="586" t="s">
        <v>103</v>
      </c>
      <c r="M255" s="594" t="s">
        <v>104</v>
      </c>
      <c r="N255" s="752" t="s">
        <v>105</v>
      </c>
      <c r="O255" s="753"/>
      <c r="P255" s="754"/>
      <c r="Q255" s="591"/>
      <c r="R255" s="755"/>
      <c r="S255" s="755"/>
      <c r="T255" s="755"/>
    </row>
    <row r="256" spans="1:20" ht="29.25" customHeight="1">
      <c r="A256" s="597" t="s">
        <v>106</v>
      </c>
      <c r="B256" s="672" t="str">
        <f>Leden!$B$16</f>
        <v>Wittenbernds B</v>
      </c>
      <c r="C256" s="747" t="s">
        <v>107</v>
      </c>
      <c r="D256" s="752" t="s">
        <v>119</v>
      </c>
      <c r="E256" s="586" t="s">
        <v>119</v>
      </c>
      <c r="F256" s="747" t="s">
        <v>110</v>
      </c>
      <c r="G256" s="752" t="s">
        <v>79</v>
      </c>
      <c r="H256" s="747" t="s">
        <v>112</v>
      </c>
      <c r="I256" s="750" t="s">
        <v>120</v>
      </c>
      <c r="J256" s="751" t="s">
        <v>113</v>
      </c>
      <c r="K256" s="756"/>
      <c r="L256" s="752"/>
      <c r="M256" s="750"/>
      <c r="N256" s="752" t="s">
        <v>114</v>
      </c>
      <c r="O256" s="753"/>
      <c r="P256" s="754"/>
      <c r="Q256" s="591"/>
      <c r="R256" s="755"/>
      <c r="S256" s="755"/>
      <c r="T256" s="755"/>
    </row>
    <row r="257" spans="1:16" ht="29.25" customHeight="1">
      <c r="A257" s="613">
        <v>45293</v>
      </c>
      <c r="B257" s="661" t="str">
        <f>Leden!B17</f>
        <v>Spieker Leo</v>
      </c>
      <c r="C257" s="601">
        <v>1</v>
      </c>
      <c r="D257" s="602">
        <f>IF(ISBLANK(C257),"",IF(C257=1,$A$255,C257))</f>
        <v>56</v>
      </c>
      <c r="E257" s="601">
        <v>56</v>
      </c>
      <c r="F257" s="601">
        <v>35</v>
      </c>
      <c r="G257" s="641">
        <f>IF(ISBLANK(E257),"",E257/F257)</f>
        <v>1.6</v>
      </c>
      <c r="H257" s="601">
        <v>8</v>
      </c>
      <c r="I257" s="604">
        <f>IF(ISBLANK(E257),"",E257/D257)</f>
        <v>1</v>
      </c>
      <c r="J257" s="575">
        <f>IF(ISBLANK(E257),"",VLOOKUP(I257,Tabellen!$F$7:$G$17,2))</f>
        <v>10</v>
      </c>
      <c r="K257" s="605">
        <f>IF(ISBLANK(C257),"",ABS(IF($J$257&gt;J293,"1",0)))</f>
        <v>1</v>
      </c>
      <c r="L257" s="606">
        <f>IF(ISBLANK(C257),"",ABS(IF($J$257&lt;J293,"1",0)))</f>
        <v>0</v>
      </c>
      <c r="M257" s="607">
        <f>IF(ISBLANK(C257),"",ABS(IF($J$257=J293,"1")))</f>
        <v>0</v>
      </c>
      <c r="O257" s="674"/>
      <c r="P257" s="709"/>
    </row>
    <row r="258" spans="1:16" ht="29.25" customHeight="1">
      <c r="A258" s="662">
        <v>45307</v>
      </c>
      <c r="B258" s="661" t="str">
        <f>Leden!B18</f>
        <v>v.Schie Leo</v>
      </c>
      <c r="C258" s="616">
        <v>1</v>
      </c>
      <c r="D258" s="602">
        <f>IF(ISBLANK(C258),"",IF(C258=1,$A$255,C258))</f>
        <v>56</v>
      </c>
      <c r="E258" s="616">
        <v>34</v>
      </c>
      <c r="F258" s="616">
        <v>24</v>
      </c>
      <c r="G258" s="641">
        <f>IF(ISBLANK(E258),"",E258/F258)</f>
        <v>1.4166666666666667</v>
      </c>
      <c r="H258" s="616">
        <v>9</v>
      </c>
      <c r="I258" s="604">
        <f>IF(ISBLANK(E258),"",E258/D258)</f>
        <v>0.6071428571428571</v>
      </c>
      <c r="J258" s="575">
        <f>IF(ISBLANK(E258),"",VLOOKUP(I258,Tabellen!$F$7:$G$17,2))</f>
        <v>6</v>
      </c>
      <c r="K258" s="605">
        <f>IF(ISBLANK(C258),"",ABS(IF($J$258&gt;J313,"1",0)))</f>
        <v>0</v>
      </c>
      <c r="L258" s="606">
        <f>IF(ISBLANK(C258),"",ABS(IF($J$258&lt;J313,"1",0)))</f>
        <v>1</v>
      </c>
      <c r="M258" s="607">
        <f>IF(ISBLANK(C258),"",ABS(IF($J$258=J313,"1")))</f>
        <v>0</v>
      </c>
      <c r="O258" s="674"/>
    </row>
    <row r="259" spans="1:16" ht="29.25" customHeight="1">
      <c r="A259" s="662">
        <v>45293</v>
      </c>
      <c r="B259" s="661" t="str">
        <f>Leden!B19</f>
        <v>Wolterink Harrie</v>
      </c>
      <c r="C259" s="616">
        <v>1</v>
      </c>
      <c r="D259" s="602">
        <f>IF(ISBLANK(C259),"",IF(C259=1,$A$255,C259))</f>
        <v>56</v>
      </c>
      <c r="E259" s="616">
        <v>56</v>
      </c>
      <c r="F259" s="616">
        <v>27</v>
      </c>
      <c r="G259" s="641">
        <f>IF(ISBLANK(E259),"",E259/F259)</f>
        <v>2.074074074074074</v>
      </c>
      <c r="H259" s="616">
        <v>7</v>
      </c>
      <c r="I259" s="604">
        <f>IF(ISBLANK(E259),"",E259/D259)</f>
        <v>1</v>
      </c>
      <c r="J259" s="575">
        <f>IF(ISBLANK(E259),"",VLOOKUP(I259,Tabellen!$F$7:$G$17,2))</f>
        <v>10</v>
      </c>
      <c r="K259" s="605">
        <f>IF(ISBLANK(C259),"",ABS(IF($J$259&gt;J333,"1",0)))</f>
        <v>1</v>
      </c>
      <c r="L259" s="606">
        <f>IF(ISBLANK(C259),"",ABS(IF($J$259&lt;J333,"1",0)))</f>
        <v>0</v>
      </c>
      <c r="M259" s="607">
        <f>IF(ISBLANK(C259),"",ABS(IF($J$259=J333,"1")))</f>
        <v>0</v>
      </c>
      <c r="O259" s="674"/>
      <c r="P259" s="705"/>
    </row>
    <row r="260" spans="1:16" ht="29.25" customHeight="1">
      <c r="B260" s="661" t="str">
        <f>Leden!B20</f>
        <v>Vermue Jack</v>
      </c>
      <c r="K260" s="757" t="str">
        <f>IF(ISBLANK(C260),"",ABS(IF($J$259&gt;J352,"1",0)))</f>
        <v/>
      </c>
      <c r="L260" s="758" t="str">
        <f>IF(ISBLANK(C260),"",ABS(IF($J$259&lt;J352,"1",0)))</f>
        <v/>
      </c>
      <c r="M260" s="759" t="str">
        <f>IF(ISBLANK(C260),"",ABS(IF($J$259=J352,"1")))</f>
        <v/>
      </c>
      <c r="N260" s="451"/>
      <c r="O260" s="615"/>
      <c r="P260" s="705"/>
    </row>
    <row r="261" spans="1:16" ht="29.25" customHeight="1">
      <c r="A261" s="663" t="str">
        <f>IF(ISBLANK(A16),"",$A$16)</f>
        <v/>
      </c>
      <c r="B261" s="661" t="str">
        <f>Leden!B4</f>
        <v>Slot Guus</v>
      </c>
      <c r="C261" s="578" t="str">
        <f>IF(ISBLANK(C16),"",$C$16)</f>
        <v/>
      </c>
      <c r="D261" s="578" t="str">
        <f>IF(C261=1,$A$255,C261)</f>
        <v/>
      </c>
      <c r="F261" s="578" t="str">
        <f>IF(ISBLANK(F16),"",$F$16)</f>
        <v/>
      </c>
      <c r="G261" s="641" t="str">
        <f t="shared" ref="G261:G273" si="49">IF(ISBLANK(E261),"",E261/F261)</f>
        <v/>
      </c>
      <c r="I261" s="611" t="str">
        <f t="shared" ref="I261:I272" si="50">IF(ISBLANK(E261),"",E261/D261)</f>
        <v/>
      </c>
      <c r="J261" s="575" t="str">
        <f>IF(ISBLANK(E261),"",VLOOKUP(I261,Tabellen!$F$7:$G$17,2))</f>
        <v/>
      </c>
      <c r="K261" s="618" t="str">
        <f>IF(ISBLANK(E261),"",ABS(IF($J$261&gt;J16,"1",0)))</f>
        <v/>
      </c>
      <c r="L261" s="62" t="str">
        <f>IF(ISBLANK(E261),"",ABS(IF($J$261&lt;J16,"1",0)))</f>
        <v/>
      </c>
      <c r="M261" s="619" t="str">
        <f>IF(ISBLANK(E261),"",ABS(IF($J$261=J16,"1")))</f>
        <v/>
      </c>
      <c r="O261" s="615"/>
      <c r="P261" s="705"/>
    </row>
    <row r="262" spans="1:16" ht="29.25" customHeight="1">
      <c r="A262" s="663" t="str">
        <f>IF(ISBLANK(A36),"",$A$36)</f>
        <v/>
      </c>
      <c r="B262" s="661" t="str">
        <f>Leden!B5</f>
        <v>Bennie Beerten Z</v>
      </c>
      <c r="C262" s="578" t="str">
        <f>IF(ISBLANK(C36),"",$C$36)</f>
        <v/>
      </c>
      <c r="D262" s="578" t="str">
        <f>IF(C262=1,$A$255,C262)</f>
        <v/>
      </c>
      <c r="F262" s="578" t="str">
        <f>IF(ISBLANK(F36),"",$F$36)</f>
        <v/>
      </c>
      <c r="G262" s="643" t="str">
        <f t="shared" si="49"/>
        <v/>
      </c>
      <c r="I262" s="611" t="str">
        <f t="shared" si="50"/>
        <v/>
      </c>
      <c r="J262" s="575" t="str">
        <f>IF(ISBLANK(E262),"",VLOOKUP(I262,Tabellen!$F$7:$G$17,2))</f>
        <v/>
      </c>
      <c r="K262" s="618" t="str">
        <f>IF(ISBLANK(E262),"",ABS(IF($J$262&gt;J36,"1",0)))</f>
        <v/>
      </c>
      <c r="L262" s="62" t="str">
        <f>IF(ISBLANK(E262),"",ABS(IF($J$262&lt;J36,"1",0)))</f>
        <v/>
      </c>
      <c r="M262" s="619" t="str">
        <f>IF(ISBLANK(E262),"",ABS(IF($J$262=J36,"1")))</f>
        <v/>
      </c>
      <c r="O262" s="615"/>
    </row>
    <row r="263" spans="1:16" ht="29.25" customHeight="1">
      <c r="A263" s="663" t="str">
        <f>IF(ISBLANK(A56),"",$A$56)</f>
        <v/>
      </c>
      <c r="B263" s="661" t="str">
        <f>Leden!B6</f>
        <v>Cuppers Jan</v>
      </c>
      <c r="C263" s="578" t="str">
        <f>IF(ISBLANK(C56),"",$C$56)</f>
        <v/>
      </c>
      <c r="D263" s="578" t="str">
        <f>IF(ISBLANK(C263),"",IF(C263=1,$A$255,C263))</f>
        <v/>
      </c>
      <c r="F263" s="578" t="str">
        <f>IF(ISBLANK(F56),"",$F$56)</f>
        <v/>
      </c>
      <c r="G263" s="643" t="str">
        <f t="shared" si="49"/>
        <v/>
      </c>
      <c r="I263" s="611" t="str">
        <f t="shared" si="50"/>
        <v/>
      </c>
      <c r="J263" s="575" t="str">
        <f>IF(ISBLANK(E263),"",VLOOKUP(I263,Tabellen!$F$7:$G$17,2))</f>
        <v/>
      </c>
      <c r="K263" s="618" t="str">
        <f>IF(ISBLANK(E263),"",ABS(IF($J$263&gt;J56,"1",0)))</f>
        <v/>
      </c>
      <c r="L263" s="62" t="str">
        <f>IF(ISBLANK(E263),"",ABS(IF($J$263&lt;J56,"1",0)))</f>
        <v/>
      </c>
      <c r="M263" s="619" t="str">
        <f>IF(ISBLANK(E263),"",ABS(IF($J$263=J56,"1")))</f>
        <v/>
      </c>
      <c r="O263" s="615"/>
    </row>
    <row r="264" spans="1:16" ht="29.25" customHeight="1">
      <c r="A264" s="663" t="str">
        <f>IF(ISBLANK(A76),"",$A$76)</f>
        <v/>
      </c>
      <c r="B264" s="661" t="str">
        <f>Leden!B7</f>
        <v>BouwmeesterJohan</v>
      </c>
      <c r="C264" s="578" t="str">
        <f>IF(ISBLANK(C76),"",$C$76)</f>
        <v/>
      </c>
      <c r="D264" s="578" t="str">
        <f>IF(ISBLANK(C264),"",IF(C264=1,$A$255,C264))</f>
        <v/>
      </c>
      <c r="F264" s="578" t="str">
        <f>IF(ISBLANK(F76),"",$F$76)</f>
        <v/>
      </c>
      <c r="G264" s="687" t="str">
        <f t="shared" si="49"/>
        <v/>
      </c>
      <c r="I264" s="707" t="str">
        <f t="shared" si="50"/>
        <v/>
      </c>
      <c r="J264" s="575" t="str">
        <f>IF(ISBLANK(E264),"",VLOOKUP(I264,Tabellen!$F$7:$G$17,2))</f>
        <v/>
      </c>
      <c r="K264" s="618" t="str">
        <f>IF(ISBLANK(E264),"",ABS(IF($J$264&gt;J76,"1",0)))</f>
        <v/>
      </c>
      <c r="L264" s="62" t="str">
        <f>IF(ISBLANK(E264),"",ABS(IF($J$264&lt;J76,"1",0)))</f>
        <v/>
      </c>
      <c r="M264" s="619" t="str">
        <f>IF(ISBLANK(E264),"",ABS(IF($J$264=J76,"1")))</f>
        <v/>
      </c>
      <c r="O264" s="693"/>
    </row>
    <row r="265" spans="1:16" ht="29.25" customHeight="1">
      <c r="A265" s="663">
        <f>IF(ISBLANK(A96),"",$A$96)</f>
        <v>45279</v>
      </c>
      <c r="B265" s="661" t="str">
        <f>Leden!B8</f>
        <v>Cattier Theo</v>
      </c>
      <c r="C265" s="578">
        <f>IF(ISBLANK(C96),"",$C$96)</f>
        <v>1</v>
      </c>
      <c r="D265" s="578">
        <f>IF(ISBLANK(C265),"",IF(C265=1,$A$255,C265))</f>
        <v>56</v>
      </c>
      <c r="E265" s="616">
        <v>42</v>
      </c>
      <c r="F265" s="578">
        <f>IF(ISBLANK(F96),"",$F$96)</f>
        <v>32</v>
      </c>
      <c r="G265" s="687">
        <f t="shared" si="49"/>
        <v>1.3125</v>
      </c>
      <c r="H265" s="616">
        <v>6</v>
      </c>
      <c r="I265" s="707">
        <f t="shared" si="50"/>
        <v>0.75</v>
      </c>
      <c r="J265" s="575">
        <f>IF(ISBLANK(E265),"",VLOOKUP(I265,Tabellen!$F$7:$G$17,2))</f>
        <v>7</v>
      </c>
      <c r="K265" s="618">
        <f>IF(ISBLANK(E265),"",ABS(IF($J$265&gt;J96,"1",0)))</f>
        <v>0</v>
      </c>
      <c r="L265" s="62">
        <f>IF(ISBLANK(E265),"",ABS(IF($J$265&lt;J96,"1",0)))</f>
        <v>1</v>
      </c>
      <c r="M265" s="619">
        <f>IF(ISBLANK(E265),"",ABS(IF($J$265=J96,"1")))</f>
        <v>0</v>
      </c>
      <c r="O265" s="693"/>
    </row>
    <row r="266" spans="1:16" ht="29.25" customHeight="1">
      <c r="A266" s="663" t="str">
        <f>IF(ISBLANK(A116),"",$A$116)</f>
        <v/>
      </c>
      <c r="B266" s="661" t="str">
        <f>Leden!B9</f>
        <v>Huinink Jan</v>
      </c>
      <c r="C266" s="578" t="str">
        <f>IF(ISBLANK(C116),"",$C$116)</f>
        <v/>
      </c>
      <c r="D266" s="578" t="str">
        <f t="shared" ref="D266:D272" si="51">IF(C266=1,$A$255,C266)</f>
        <v/>
      </c>
      <c r="F266" s="578" t="str">
        <f>IF(ISBLANK(F116),"",$F$116)</f>
        <v/>
      </c>
      <c r="G266" s="643" t="str">
        <f t="shared" si="49"/>
        <v/>
      </c>
      <c r="I266" s="611" t="str">
        <f t="shared" si="50"/>
        <v/>
      </c>
      <c r="J266" s="575" t="str">
        <f>IF(ISBLANK(E266),"",VLOOKUP(I266,Tabellen!$F$7:$G$17,2))</f>
        <v/>
      </c>
      <c r="K266" s="618" t="str">
        <f>IF(ISBLANK(E266),"",ABS(IF($J$266&gt;J116,"1",0)))</f>
        <v/>
      </c>
      <c r="L266" s="62" t="str">
        <f>IF(ISBLANK(E266),"",ABS(IF($J$266&lt;J116,"1",0)))</f>
        <v/>
      </c>
      <c r="M266" s="619" t="str">
        <f>IF(ISBLANK(E266),"",ABS(IF($J$266=J116,"1")))</f>
        <v/>
      </c>
      <c r="O266" s="693"/>
    </row>
    <row r="267" spans="1:16" ht="29.25" customHeight="1">
      <c r="A267" s="663">
        <f>IF(ISBLANK(A136),"",$A$136)</f>
        <v>45251</v>
      </c>
      <c r="B267" s="661" t="str">
        <f>Leden!B10</f>
        <v>Koppele Theo</v>
      </c>
      <c r="C267" s="578">
        <f>IF(ISBLANK(C136),"",$C$136)</f>
        <v>1</v>
      </c>
      <c r="D267" s="578">
        <f t="shared" si="51"/>
        <v>56</v>
      </c>
      <c r="E267" s="616">
        <v>50</v>
      </c>
      <c r="F267" s="578">
        <f>IF(ISBLANK(F136),"",$F$136)</f>
        <v>31</v>
      </c>
      <c r="G267" s="643">
        <f t="shared" si="49"/>
        <v>1.6129032258064515</v>
      </c>
      <c r="H267" s="616">
        <v>6</v>
      </c>
      <c r="I267" s="611">
        <f t="shared" si="50"/>
        <v>0.8928571428571429</v>
      </c>
      <c r="J267" s="575">
        <f>IF(ISBLANK(E267),"",VLOOKUP(I267,Tabellen!$F$7:$G$17,2))</f>
        <v>8</v>
      </c>
      <c r="K267" s="618">
        <f>IF(ISBLANK(E267),"",ABS(IF($J$267&gt;J136,"1",0)))</f>
        <v>0</v>
      </c>
      <c r="L267" s="62">
        <f>IF(ISBLANK(E267),"",ABS(IF($J$267&lt;J136,"1",0)))</f>
        <v>1</v>
      </c>
      <c r="M267" s="619">
        <f>IF(ISBLANK(E267),"",ABS(IF($J$267=J136,"1")))</f>
        <v>0</v>
      </c>
      <c r="O267" s="693"/>
    </row>
    <row r="268" spans="1:16" ht="29.25" customHeight="1">
      <c r="A268" s="663" t="str">
        <f>IF(ISBLANK(A156),"",$A$156)</f>
        <v/>
      </c>
      <c r="B268" s="661" t="str">
        <f>Leden!B11</f>
        <v>Melgers Willy</v>
      </c>
      <c r="C268" s="578" t="str">
        <f>IF(ISBLANK(C156),"",$C$156)</f>
        <v/>
      </c>
      <c r="D268" s="578" t="str">
        <f t="shared" si="51"/>
        <v/>
      </c>
      <c r="F268" s="578" t="str">
        <f>IF(ISBLANK(F156),"",$F$156)</f>
        <v/>
      </c>
      <c r="G268" s="643" t="str">
        <f t="shared" si="49"/>
        <v/>
      </c>
      <c r="I268" s="611" t="str">
        <f t="shared" si="50"/>
        <v/>
      </c>
      <c r="J268" s="575" t="str">
        <f>IF(ISBLANK(E268),"",VLOOKUP(I268,Tabellen!$F$7:$G$17,2))</f>
        <v/>
      </c>
      <c r="K268" s="618" t="str">
        <f>IF(ISBLANK(E268),"",ABS(IF($J$268&gt;J156,"1",0)))</f>
        <v/>
      </c>
      <c r="L268" s="62" t="str">
        <f>IF(ISBLANK(E268),"",ABS(IF($J$268&lt;J156,"1",0)))</f>
        <v/>
      </c>
      <c r="M268" s="619" t="str">
        <f>IF(ISBLANK(E268),"",ABS(IF($J$268=J156,"1")))</f>
        <v/>
      </c>
      <c r="O268" s="693"/>
    </row>
    <row r="269" spans="1:16" ht="29.25" customHeight="1">
      <c r="A269" s="663" t="str">
        <f>IF(ISBLANK(A176),"",$A$176)</f>
        <v/>
      </c>
      <c r="B269" s="661" t="str">
        <f>Leden!B12</f>
        <v>Piepers Arnold</v>
      </c>
      <c r="C269" s="578" t="str">
        <f>IF(ISBLANK(C176),"",$C$176)</f>
        <v/>
      </c>
      <c r="D269" s="578" t="str">
        <f t="shared" si="51"/>
        <v/>
      </c>
      <c r="F269" s="578" t="str">
        <f>IF(ISBLANK(F176),"",$F$176)</f>
        <v/>
      </c>
      <c r="G269" s="643" t="str">
        <f t="shared" si="49"/>
        <v/>
      </c>
      <c r="I269" s="611" t="str">
        <f t="shared" si="50"/>
        <v/>
      </c>
      <c r="J269" s="575" t="str">
        <f>IF(ISBLANK(E269),"",VLOOKUP(I269,Tabellen!$F$7:$G$17,2))</f>
        <v/>
      </c>
      <c r="K269" s="618" t="str">
        <f>IF(ISBLANK(E269),"",ABS(IF($J$269&gt;J176,"1",0)))</f>
        <v/>
      </c>
      <c r="L269" s="62" t="str">
        <f>IF(ISBLANK(E269),"",ABS(IF($J$269&lt;J176,"1",0)))</f>
        <v/>
      </c>
      <c r="M269" s="619" t="str">
        <f>IF(ISBLANK(E269),"",ABS(IF($J$269=J176,"1")))</f>
        <v/>
      </c>
      <c r="O269" s="693"/>
    </row>
    <row r="270" spans="1:16" ht="29.25" customHeight="1">
      <c r="A270" s="663">
        <f>IF(ISBLANK(A196),"",$A$196)</f>
        <v>45279</v>
      </c>
      <c r="B270" s="661" t="str">
        <f>Leden!B13</f>
        <v>Jos Stortelder</v>
      </c>
      <c r="C270" s="578">
        <f>IF(ISBLANK(C196),"",$C$196)</f>
        <v>1</v>
      </c>
      <c r="D270" s="578">
        <f t="shared" si="51"/>
        <v>56</v>
      </c>
      <c r="E270" s="616">
        <v>27</v>
      </c>
      <c r="F270" s="578">
        <f>IF(ISBLANK(F196),"",$F$196)</f>
        <v>20</v>
      </c>
      <c r="G270" s="643">
        <v>5</v>
      </c>
      <c r="I270" s="611">
        <f t="shared" si="50"/>
        <v>0.48214285714285715</v>
      </c>
      <c r="J270" s="575">
        <f>IF(ISBLANK(E270),"",VLOOKUP(I270,Tabellen!$F$7:$G$17,2))</f>
        <v>4</v>
      </c>
      <c r="K270" s="618">
        <f>IF(ISBLANK(E270),"",ABS(IF($J$270&gt;J196,"1",0)))</f>
        <v>0</v>
      </c>
      <c r="L270" s="62">
        <f>IF(ISBLANK(E270),"",ABS(IF($J$270&lt;J196,"1",0)))</f>
        <v>1</v>
      </c>
      <c r="M270" s="619">
        <f>IF(ISBLANK(E270),"",ABS(IF($J$270=J196,"1")))</f>
        <v>0</v>
      </c>
      <c r="O270" s="693"/>
    </row>
    <row r="271" spans="1:16" ht="29.25" customHeight="1">
      <c r="A271" s="663" t="str">
        <f>IF(ISBLANK(A216),"",$A$216)</f>
        <v/>
      </c>
      <c r="B271" s="661" t="str">
        <f>Leden!B14</f>
        <v>Rots Jan</v>
      </c>
      <c r="C271" s="578" t="str">
        <f>IF(ISBLANK(C216),"",$C$216)</f>
        <v/>
      </c>
      <c r="D271" s="578" t="str">
        <f t="shared" si="51"/>
        <v/>
      </c>
      <c r="F271" s="578" t="str">
        <f>IF(ISBLANK(F216),"",$F$216)</f>
        <v/>
      </c>
      <c r="G271" s="643" t="str">
        <f t="shared" si="49"/>
        <v/>
      </c>
      <c r="I271" s="611" t="str">
        <f t="shared" si="50"/>
        <v/>
      </c>
      <c r="J271" s="575" t="str">
        <f>IF(ISBLANK(E271),"",VLOOKUP(I271,Tabellen!$F$7:$G$17,2))</f>
        <v/>
      </c>
      <c r="K271" s="618" t="str">
        <f>IF(ISBLANK(E271),"",ABS(IF($J$271&gt;J216,"1",0)))</f>
        <v/>
      </c>
      <c r="L271" s="62" t="str">
        <f>IF(ISBLANK(E271),"",ABS(IF($J$271&lt;J216,"1",0)))</f>
        <v/>
      </c>
      <c r="M271" s="619" t="str">
        <f>IF(ISBLANK(E271),"",ABS(IF($J$271=J216,"1")))</f>
        <v/>
      </c>
      <c r="O271" s="693"/>
    </row>
    <row r="272" spans="1:16" ht="29.25" customHeight="1">
      <c r="A272" s="663">
        <f>IF(ISBLANK(A236),"",$A$236)</f>
        <v>45307</v>
      </c>
      <c r="B272" s="661" t="str">
        <f>Leden!B15</f>
        <v>Rouwhorst Bennie</v>
      </c>
      <c r="C272" s="578">
        <f>IF(ISBLANK(C236),"",$C$236)</f>
        <v>1</v>
      </c>
      <c r="D272" s="578">
        <f t="shared" si="51"/>
        <v>56</v>
      </c>
      <c r="E272" s="616">
        <v>41</v>
      </c>
      <c r="F272" s="578">
        <f>IF(ISBLANK(F236),"",$F$236)</f>
        <v>33</v>
      </c>
      <c r="G272" s="643">
        <f t="shared" si="49"/>
        <v>1.2424242424242424</v>
      </c>
      <c r="H272" s="616">
        <v>7</v>
      </c>
      <c r="I272" s="611">
        <f t="shared" si="50"/>
        <v>0.7321428571428571</v>
      </c>
      <c r="J272" s="575">
        <f>IF(ISBLANK(E272),"",VLOOKUP(I272,Tabellen!$F$7:$G$17,2))</f>
        <v>7</v>
      </c>
      <c r="K272" s="618">
        <f>IF(ISBLANK(E272),"",ABS(IF($J$272&gt;J236,"1",0)))</f>
        <v>0</v>
      </c>
      <c r="L272" s="62">
        <f>IF(ISBLANK(E272),"",ABS(IF($J$272&lt;J236,"1",0)))</f>
        <v>1</v>
      </c>
      <c r="M272" s="619">
        <f>IF(ISBLANK(E272),"",ABS(IF($J$272=J236,"1")))</f>
        <v>0</v>
      </c>
    </row>
    <row r="273" spans="1:17" ht="29.25" customHeight="1">
      <c r="A273" s="711" t="s">
        <v>115</v>
      </c>
      <c r="B273" s="712">
        <f>Leden!$I$16</f>
        <v>1.75</v>
      </c>
      <c r="C273" s="706">
        <f>SUM(C257:C272)</f>
        <v>7</v>
      </c>
      <c r="D273" s="706">
        <f>SUM(D257:D272)</f>
        <v>392</v>
      </c>
      <c r="E273" s="706">
        <f>SUBTOTAL(9,E257:E272)</f>
        <v>306</v>
      </c>
      <c r="F273" s="706">
        <f>SUBTOTAL(9,F257:F272)</f>
        <v>202</v>
      </c>
      <c r="G273" s="713">
        <f t="shared" si="49"/>
        <v>1.5148514851485149</v>
      </c>
      <c r="H273" s="706">
        <f>MAX(H257:H272)</f>
        <v>9</v>
      </c>
      <c r="I273" s="731">
        <f>AVERAGE(I257:I272)</f>
        <v>0.78061224489795911</v>
      </c>
      <c r="J273" s="715">
        <f>SUM(J257:J272)</f>
        <v>52</v>
      </c>
      <c r="K273" s="732">
        <f>SUM(K257:K272)</f>
        <v>2</v>
      </c>
      <c r="L273" s="733">
        <f>SUM(L257:L272)</f>
        <v>5</v>
      </c>
      <c r="M273" s="734">
        <f>SUM(M257:M272)</f>
        <v>0</v>
      </c>
      <c r="N273" s="718">
        <f>IF(ISBLANK(E273),"",VLOOKUP(G273,Tabellen!$D$7:$E$46,2))</f>
        <v>50</v>
      </c>
      <c r="O273" s="629" t="s">
        <v>116</v>
      </c>
      <c r="P273" s="630"/>
      <c r="Q273" s="591"/>
    </row>
    <row r="274" spans="1:17" ht="29.25" customHeight="1">
      <c r="A274" s="760"/>
      <c r="B274" s="761"/>
      <c r="C274" s="762"/>
      <c r="D274" s="761"/>
      <c r="E274" s="761"/>
      <c r="F274" s="761"/>
      <c r="G274" s="761"/>
      <c r="H274" s="761"/>
      <c r="I274" s="761"/>
      <c r="J274" s="763"/>
      <c r="K274" s="761"/>
      <c r="L274" s="761"/>
      <c r="M274" s="761"/>
      <c r="N274" s="764"/>
      <c r="O274" s="761"/>
      <c r="P274" s="765"/>
      <c r="Q274" s="591"/>
    </row>
    <row r="275" spans="1:17" ht="29.25" customHeight="1">
      <c r="A275" s="582" t="s">
        <v>93</v>
      </c>
      <c r="B275" s="583" t="s">
        <v>141</v>
      </c>
      <c r="C275" s="582"/>
      <c r="D275" s="584"/>
      <c r="E275" s="585"/>
      <c r="F275" s="582"/>
      <c r="G275" s="586"/>
      <c r="H275" s="585"/>
      <c r="I275" s="587"/>
      <c r="J275" s="588"/>
      <c r="K275" s="589"/>
      <c r="L275" s="590"/>
      <c r="M275" s="587"/>
      <c r="N275" s="590"/>
      <c r="O275" s="637"/>
      <c r="P275" s="638"/>
      <c r="Q275" s="591"/>
    </row>
    <row r="276" spans="1:17" ht="29.25" customHeight="1">
      <c r="A276" s="592">
        <f>VLOOKUP(B294,Tabellen!B7:C46,2)</f>
        <v>100</v>
      </c>
      <c r="B276" s="583" t="s">
        <v>37</v>
      </c>
      <c r="C276" s="747" t="s">
        <v>95</v>
      </c>
      <c r="D276" s="748" t="s">
        <v>117</v>
      </c>
      <c r="E276" s="747" t="s">
        <v>95</v>
      </c>
      <c r="F276" s="747" t="s">
        <v>98</v>
      </c>
      <c r="G276" s="749" t="s">
        <v>99</v>
      </c>
      <c r="H276" s="747" t="s">
        <v>100</v>
      </c>
      <c r="I276" s="750" t="s">
        <v>101</v>
      </c>
      <c r="J276" s="751">
        <v>10</v>
      </c>
      <c r="K276" s="596" t="s">
        <v>102</v>
      </c>
      <c r="L276" s="586" t="s">
        <v>103</v>
      </c>
      <c r="M276" s="594" t="s">
        <v>104</v>
      </c>
      <c r="N276" s="752" t="s">
        <v>105</v>
      </c>
      <c r="O276" s="753"/>
      <c r="P276" s="754"/>
      <c r="Q276" s="591"/>
    </row>
    <row r="277" spans="1:17" ht="29.25" customHeight="1">
      <c r="A277" s="597" t="s">
        <v>106</v>
      </c>
      <c r="B277" s="672" t="str">
        <f>Leden!$B$17</f>
        <v>Spieker Leo</v>
      </c>
      <c r="C277" s="747" t="s">
        <v>118</v>
      </c>
      <c r="D277" s="752" t="s">
        <v>119</v>
      </c>
      <c r="E277" s="586" t="s">
        <v>119</v>
      </c>
      <c r="F277" s="747" t="s">
        <v>110</v>
      </c>
      <c r="G277" s="752" t="s">
        <v>79</v>
      </c>
      <c r="H277" s="747" t="s">
        <v>112</v>
      </c>
      <c r="I277" s="594" t="s">
        <v>119</v>
      </c>
      <c r="J277" s="751" t="s">
        <v>113</v>
      </c>
      <c r="K277" s="756"/>
      <c r="L277" s="752"/>
      <c r="M277" s="750"/>
      <c r="N277" s="752" t="s">
        <v>114</v>
      </c>
      <c r="O277" s="753"/>
      <c r="P277" s="754"/>
      <c r="Q277" s="591"/>
    </row>
    <row r="278" spans="1:17" ht="29.25" customHeight="1">
      <c r="A278" s="662">
        <v>45314</v>
      </c>
      <c r="B278" s="661" t="str">
        <f>Leden!B18</f>
        <v>v.Schie Leo</v>
      </c>
      <c r="C278" s="616">
        <v>1</v>
      </c>
      <c r="D278" s="602">
        <f>IF(ISBLANK(C278),"",IF(C278=1,$A$276,C278))</f>
        <v>100</v>
      </c>
      <c r="E278" s="616">
        <v>68</v>
      </c>
      <c r="F278" s="616">
        <v>24</v>
      </c>
      <c r="G278" s="641">
        <f>IF(ISBLANK(E278),"",E278/F278)</f>
        <v>2.8333333333333335</v>
      </c>
      <c r="H278" s="616">
        <v>18</v>
      </c>
      <c r="I278" s="604">
        <f>IF(ISBLANK(E278),"",E278/D278)</f>
        <v>0.68</v>
      </c>
      <c r="J278" s="575">
        <f>IF(ISBLANK(E278),"",VLOOKUP(I278,Tabellen!$F$7:$G$17,2))</f>
        <v>6</v>
      </c>
      <c r="K278" s="605">
        <f>IF(ISBLANK(E278),"",ABS(IF($J$278&gt;J314,"1",0)))</f>
        <v>0</v>
      </c>
      <c r="L278" s="606">
        <f>IF(ISBLANK(E278),"",ABS(IF($J$278&lt;J314,"1",0)))</f>
        <v>1</v>
      </c>
      <c r="M278" s="607">
        <f>IF(ISBLANK(E278),"",ABS(IF($J$278=J314,"1")))</f>
        <v>0</v>
      </c>
      <c r="O278" s="674"/>
    </row>
    <row r="279" spans="1:17" ht="29.25" customHeight="1">
      <c r="A279" s="662">
        <v>45293</v>
      </c>
      <c r="B279" s="661" t="str">
        <f>Leden!B19</f>
        <v>Wolterink Harrie</v>
      </c>
      <c r="C279" s="616">
        <v>1</v>
      </c>
      <c r="D279" s="602">
        <f>IF(ISBLANK(C279),"",IF(C279=1,$A$276,C279))</f>
        <v>100</v>
      </c>
      <c r="E279" s="616">
        <v>63</v>
      </c>
      <c r="F279" s="616">
        <v>19</v>
      </c>
      <c r="G279" s="641">
        <f>IF(ISBLANK(E279),"",E279/F279)</f>
        <v>3.3157894736842106</v>
      </c>
      <c r="H279" s="616">
        <v>24</v>
      </c>
      <c r="I279" s="604">
        <f>IF(ISBLANK(E279),"",E279/D279)</f>
        <v>0.63</v>
      </c>
      <c r="J279" s="575">
        <f>IF(ISBLANK(E279),"",VLOOKUP(I279,Tabellen!$F$7:$G$17,2))</f>
        <v>6</v>
      </c>
      <c r="K279" s="605">
        <f>IF(ISBLANK(E279),"",ABS(IF($J$279&gt;$J$334,"1",0)))</f>
        <v>0</v>
      </c>
      <c r="L279" s="606">
        <f>IF(ISBLANK(E279),"",ABS(IF($J$279&lt;J334,"1",0)))</f>
        <v>1</v>
      </c>
      <c r="M279" s="607">
        <f>IF(ISBLANK(E279),"",ABS(IF($J$279=J334,"1")))</f>
        <v>0</v>
      </c>
      <c r="O279" s="674"/>
      <c r="P279" s="609"/>
    </row>
    <row r="280" spans="1:17" ht="29.25" customHeight="1">
      <c r="B280" s="661" t="str">
        <f>Leden!B20</f>
        <v>Vermue Jack</v>
      </c>
      <c r="K280" s="757" t="str">
        <f>IF(ISBLANK(E280),"",ABS(IF($J$279&gt;$J$353,"1",0)))</f>
        <v/>
      </c>
      <c r="L280" s="758" t="str">
        <f>IF(ISBLANK(E280),"",ABS(IF($J$279&lt;J353,"1",0)))</f>
        <v/>
      </c>
      <c r="M280" s="759" t="str">
        <f>IF(ISBLANK(E280),"",ABS(IF($J$279=J353,"1")))</f>
        <v/>
      </c>
      <c r="N280" s="451"/>
      <c r="P280" s="705"/>
    </row>
    <row r="281" spans="1:17" ht="29.25" customHeight="1">
      <c r="A281" s="663">
        <f>IF(ISBLANK(A17),"",$A$17)</f>
        <v>45279</v>
      </c>
      <c r="B281" s="661" t="str">
        <f>Leden!B4</f>
        <v>Slot Guus</v>
      </c>
      <c r="C281" s="578">
        <f>IF(ISBLANK(C17),"",$C$17)</f>
        <v>1</v>
      </c>
      <c r="D281" s="602">
        <f t="shared" ref="D281:D286" si="52">IF(ISBLANK(C281),"",IF(C281=1,$A$276,C281))</f>
        <v>100</v>
      </c>
      <c r="E281" s="601">
        <v>100</v>
      </c>
      <c r="F281" s="578">
        <f>IF(ISBLANK(F17),"",$F$17)</f>
        <v>30</v>
      </c>
      <c r="G281" s="641">
        <f t="shared" ref="G281:G293" si="53">IF(ISBLANK(E281),"",E281/F281)</f>
        <v>3.3333333333333335</v>
      </c>
      <c r="H281" s="601">
        <v>42</v>
      </c>
      <c r="I281" s="604">
        <f t="shared" ref="I281:I293" si="54">IF(ISBLANK(E281),"",E281/D281)</f>
        <v>1</v>
      </c>
      <c r="J281" s="575">
        <f>IF(ISBLANK(E281),"",VLOOKUP(I281,Tabellen!$F$7:$G$17,2))</f>
        <v>10</v>
      </c>
      <c r="K281" s="605">
        <f>IF(ISBLANK(E281),"",ABS(IF($J$281&gt;J17,"1",0)))</f>
        <v>0</v>
      </c>
      <c r="L281" s="606">
        <f>IF(ISBLANK(E281),"",ABS(IF($J$281&lt;J17,"1",0)))</f>
        <v>0</v>
      </c>
      <c r="M281" s="607">
        <f>IF(ISBLANK(E281),"",ABS(IF($J$281=J17,"1")))</f>
        <v>1</v>
      </c>
      <c r="O281" s="674"/>
      <c r="P281" s="705"/>
    </row>
    <row r="282" spans="1:17" ht="29.25" customHeight="1">
      <c r="A282" s="663" t="str">
        <f>IF(ISBLANK(A37),"",$A$37)</f>
        <v/>
      </c>
      <c r="B282" s="661" t="str">
        <f>Leden!B5</f>
        <v>Bennie Beerten Z</v>
      </c>
      <c r="C282" s="578" t="str">
        <f>IF(ISBLANK(C37),"",$C$37)</f>
        <v/>
      </c>
      <c r="D282" s="578" t="str">
        <f t="shared" si="52"/>
        <v/>
      </c>
      <c r="F282" s="578" t="str">
        <f>IF(ISBLANK(F37),"",$F$37)</f>
        <v/>
      </c>
      <c r="G282" s="641" t="str">
        <f t="shared" si="53"/>
        <v/>
      </c>
      <c r="I282" s="611" t="str">
        <f t="shared" si="54"/>
        <v/>
      </c>
      <c r="J282" s="575" t="str">
        <f>IF(ISBLANK(E282),"",VLOOKUP(I282,Tabellen!$F$7:$G$17,2))</f>
        <v/>
      </c>
      <c r="K282" s="618" t="str">
        <f>IF(ISBLANK(E282),"",ABS(IF($J$282&gt;$J$37,"1",0)))</f>
        <v/>
      </c>
      <c r="L282" s="62" t="str">
        <f>IF(ISBLANK(E282),"",ABS(IF($J$282&lt;J37,"1",0)))</f>
        <v/>
      </c>
      <c r="M282" s="619" t="str">
        <f>IF(ISBLANK(E282),"",ABS(IF($J$282=J37,"1")))</f>
        <v/>
      </c>
      <c r="O282" s="615"/>
    </row>
    <row r="283" spans="1:17" ht="29.25" customHeight="1">
      <c r="A283" s="663" t="str">
        <f>IF(ISBLANK(A57),"",$A$57)</f>
        <v/>
      </c>
      <c r="B283" s="661" t="str">
        <f>Leden!B6</f>
        <v>Cuppers Jan</v>
      </c>
      <c r="C283" s="578" t="str">
        <f>IF(ISBLANK(C57),"",$C$57)</f>
        <v/>
      </c>
      <c r="D283" s="578" t="str">
        <f t="shared" si="52"/>
        <v/>
      </c>
      <c r="F283" s="578" t="str">
        <f>IF(ISBLANK(F57),"",$F$57)</f>
        <v/>
      </c>
      <c r="G283" s="641" t="str">
        <f t="shared" si="53"/>
        <v/>
      </c>
      <c r="I283" s="611" t="str">
        <f t="shared" si="54"/>
        <v/>
      </c>
      <c r="J283" s="575" t="str">
        <f>IF(ISBLANK(E283),"",VLOOKUP(I283,Tabellen!$F$7:$G$17,2))</f>
        <v/>
      </c>
      <c r="K283" s="618" t="str">
        <f>IF(ISBLANK(E283),"",ABS(IF($J$283&gt;J57,"1",0)))</f>
        <v/>
      </c>
      <c r="L283" s="62" t="str">
        <f>IF(ISBLANK(E283),"",ABS(IF($J$283&lt;J57,"1",0)))</f>
        <v/>
      </c>
      <c r="M283" s="619" t="str">
        <f>IF(ISBLANK(E283),"",ABS(IF($J$283=J57,"1")))</f>
        <v/>
      </c>
      <c r="O283" s="615"/>
    </row>
    <row r="284" spans="1:17" ht="29.25" customHeight="1">
      <c r="A284" s="663">
        <f>IF(ISBLANK(A77),"",$A$77)</f>
        <v>45251</v>
      </c>
      <c r="B284" s="661" t="str">
        <f>Leden!B7</f>
        <v>BouwmeesterJohan</v>
      </c>
      <c r="C284" s="578">
        <f>IF(ISBLANK(C77),"",$C$77)</f>
        <v>1</v>
      </c>
      <c r="D284" s="578">
        <f t="shared" si="52"/>
        <v>100</v>
      </c>
      <c r="E284" s="616">
        <v>85</v>
      </c>
      <c r="F284" s="578">
        <f>IF(ISBLANK(F77),"",$F$77)</f>
        <v>16</v>
      </c>
      <c r="G284" s="643">
        <f t="shared" si="53"/>
        <v>5.3125</v>
      </c>
      <c r="H284" s="616">
        <v>29</v>
      </c>
      <c r="I284" s="611">
        <f t="shared" si="54"/>
        <v>0.85</v>
      </c>
      <c r="J284" s="575">
        <f>IF(ISBLANK(E284),"",VLOOKUP(I284,Tabellen!$F$7:$G$17,2))</f>
        <v>8</v>
      </c>
      <c r="K284" s="618">
        <f>IF(ISBLANK(E284),"",ABS(IF($J$284&gt;J77,"1",0)))</f>
        <v>1</v>
      </c>
      <c r="L284" s="62">
        <f>IF(ISBLANK(E284),"",ABS(IF($J$284&lt;J77,"1",0)))</f>
        <v>0</v>
      </c>
      <c r="M284" s="619">
        <f>IF(ISBLANK(E284),"",ABS(IF($J$284=J77,"1")))</f>
        <v>0</v>
      </c>
      <c r="O284" s="693"/>
    </row>
    <row r="285" spans="1:17" ht="29.25" customHeight="1">
      <c r="A285" s="663">
        <f>IF(ISBLANK(A97),"",$A$97)</f>
        <v>45307</v>
      </c>
      <c r="B285" s="661" t="str">
        <f>Leden!B8</f>
        <v>Cattier Theo</v>
      </c>
      <c r="C285" s="578">
        <f>IF(ISBLANK(C97),"",$C$97)</f>
        <v>1</v>
      </c>
      <c r="D285" s="578">
        <f t="shared" si="52"/>
        <v>100</v>
      </c>
      <c r="E285" s="616">
        <v>100</v>
      </c>
      <c r="F285" s="578">
        <f>IF(ISBLANK(F97),"",$F$97)</f>
        <v>31</v>
      </c>
      <c r="G285" s="643">
        <f t="shared" si="53"/>
        <v>3.225806451612903</v>
      </c>
      <c r="H285" s="616">
        <v>14</v>
      </c>
      <c r="I285" s="611">
        <f t="shared" si="54"/>
        <v>1</v>
      </c>
      <c r="J285" s="575">
        <f>IF(ISBLANK(E285),"",VLOOKUP(I285,Tabellen!$F$7:$G$17,2))</f>
        <v>10</v>
      </c>
      <c r="K285" s="618">
        <f>IF(ISBLANK(E285),"",ABS(IF($J$285&gt;J97,"1",0)))</f>
        <v>1</v>
      </c>
      <c r="L285" s="62">
        <f>IF(ISBLANK(E285),"",ABS(IF($J$285&lt;J97,"1",0)))</f>
        <v>0</v>
      </c>
      <c r="M285" s="619">
        <f>IF(ISBLANK(E285),"",ABS(IF($J$285=J97,"1")))</f>
        <v>0</v>
      </c>
      <c r="O285" s="693"/>
    </row>
    <row r="286" spans="1:17" ht="29.25" customHeight="1">
      <c r="A286" s="663" t="str">
        <f>IF(ISBLANK(A117),"",$A$117)</f>
        <v/>
      </c>
      <c r="B286" s="661" t="str">
        <f>Leden!B9</f>
        <v>Huinink Jan</v>
      </c>
      <c r="C286" s="578" t="str">
        <f>IF(ISBLANK(C117),"",$C$117)</f>
        <v/>
      </c>
      <c r="D286" s="578" t="str">
        <f t="shared" si="52"/>
        <v/>
      </c>
      <c r="F286" s="578" t="str">
        <f>IF(ISBLANK(F117),"",$F$117)</f>
        <v/>
      </c>
      <c r="G286" s="643" t="str">
        <f t="shared" si="53"/>
        <v/>
      </c>
      <c r="I286" s="611" t="str">
        <f t="shared" si="54"/>
        <v/>
      </c>
      <c r="J286" s="575" t="str">
        <f>IF(ISBLANK(E286),"",VLOOKUP(I286,Tabellen!$F$7:$G$17,2))</f>
        <v/>
      </c>
      <c r="K286" s="618" t="str">
        <f>IF(ISBLANK(E286),"",ABS(IF($J$286&gt;J117,"1",0)))</f>
        <v/>
      </c>
      <c r="L286" s="62" t="str">
        <f>IF(ISBLANK(E286),"",ABS(IF($J$286&lt;J117,"1",0)))</f>
        <v/>
      </c>
      <c r="M286" s="619" t="str">
        <f>IF(ISBLANK(E286),"",ABS(IF($J$286=J117,"1")))</f>
        <v/>
      </c>
      <c r="O286" s="693"/>
    </row>
    <row r="287" spans="1:17" ht="29.25" customHeight="1">
      <c r="A287" s="663">
        <f>IF(ISBLANK(A137),"",$A$137)</f>
        <v>45279</v>
      </c>
      <c r="B287" s="661" t="str">
        <f>Leden!B10</f>
        <v>Koppele Theo</v>
      </c>
      <c r="C287" s="578">
        <f>IF(ISBLANK(C137),"",$C$137)</f>
        <v>1</v>
      </c>
      <c r="D287" s="578">
        <f t="shared" ref="D287:D293" si="55">IF(C287=1,$A$276,C287)</f>
        <v>100</v>
      </c>
      <c r="E287" s="616">
        <v>100</v>
      </c>
      <c r="F287" s="578">
        <f>IF(ISBLANK(F137),"",$F$137)</f>
        <v>27</v>
      </c>
      <c r="G287" s="643">
        <f t="shared" si="53"/>
        <v>3.7037037037037037</v>
      </c>
      <c r="H287" s="616">
        <v>25</v>
      </c>
      <c r="I287" s="611">
        <f t="shared" si="54"/>
        <v>1</v>
      </c>
      <c r="J287" s="575">
        <f>IF(ISBLANK(E287),"",VLOOKUP(I287,Tabellen!$F$7:$G$17,2))</f>
        <v>10</v>
      </c>
      <c r="K287" s="618">
        <f>IF(ISBLANK(E287),"",ABS(IF($J$287&gt;J137,"1",0)))</f>
        <v>1</v>
      </c>
      <c r="L287" s="62">
        <f>IF(ISBLANK(E287),"",ABS(IF($J$287&lt;J137,"1",0)))</f>
        <v>0</v>
      </c>
      <c r="M287" s="619">
        <f>IF(ISBLANK(E287),"",ABS(IF($J$287=J137,"1")))</f>
        <v>0</v>
      </c>
      <c r="O287" s="693"/>
    </row>
    <row r="288" spans="1:17" ht="29.25" customHeight="1">
      <c r="A288" s="663" t="str">
        <f>IF(ISBLANK(A157),"",$A$157)</f>
        <v/>
      </c>
      <c r="B288" s="661" t="str">
        <f>Leden!B11</f>
        <v>Melgers Willy</v>
      </c>
      <c r="C288" s="578" t="str">
        <f>IF(ISBLANK(C157),"",$C$157)</f>
        <v/>
      </c>
      <c r="D288" s="578" t="str">
        <f t="shared" si="55"/>
        <v/>
      </c>
      <c r="F288" s="578" t="str">
        <f>IF(ISBLANK(F157),"",$F$157)</f>
        <v/>
      </c>
      <c r="G288" s="643" t="str">
        <f t="shared" si="53"/>
        <v/>
      </c>
      <c r="I288" s="611" t="str">
        <f t="shared" si="54"/>
        <v/>
      </c>
      <c r="J288" s="575" t="str">
        <f>IF(ISBLANK(E288),"",VLOOKUP(I288,Tabellen!$F$7:$G$17,2))</f>
        <v/>
      </c>
      <c r="K288" s="618" t="str">
        <f>IF(ISBLANK(E288),"",ABS(IF($J$288&gt;J157,"1",0)))</f>
        <v/>
      </c>
      <c r="L288" s="62" t="str">
        <f>IF(ISBLANK(E288),"",ABS(IF($J$288&lt;J157,"1",0)))</f>
        <v/>
      </c>
      <c r="M288" s="619" t="str">
        <f>IF(ISBLANK(E288),"",ABS(IF($J$288=J157,"1")))</f>
        <v/>
      </c>
      <c r="O288" s="693"/>
    </row>
    <row r="289" spans="1:20" ht="29.25" customHeight="1">
      <c r="A289" s="663" t="str">
        <f>IF(ISBLANK(A177),"",$A$177)</f>
        <v/>
      </c>
      <c r="B289" s="661" t="str">
        <f>Leden!B12</f>
        <v>Piepers Arnold</v>
      </c>
      <c r="C289" s="578" t="str">
        <f>IF(ISBLANK(C177),"",$C$177)</f>
        <v/>
      </c>
      <c r="D289" s="578" t="str">
        <f t="shared" si="55"/>
        <v/>
      </c>
      <c r="F289" s="578" t="str">
        <f>IF(ISBLANK(F177),"",$F$177)</f>
        <v/>
      </c>
      <c r="G289" s="643" t="str">
        <f t="shared" si="53"/>
        <v/>
      </c>
      <c r="I289" s="611" t="str">
        <f t="shared" si="54"/>
        <v/>
      </c>
      <c r="J289" s="575" t="str">
        <f>IF(ISBLANK(E289),"",VLOOKUP(I289,Tabellen!$F$7:$G$17,2))</f>
        <v/>
      </c>
      <c r="K289" s="618" t="str">
        <f>IF(ISBLANK(E289),"",ABS(IF($J$289&gt;J177,"1",0)))</f>
        <v/>
      </c>
      <c r="L289" s="62" t="str">
        <f>IF(ISBLANK(E289),"",ABS(IF($J$289&lt;J177,"1",0)))</f>
        <v/>
      </c>
      <c r="M289" s="619" t="str">
        <f>IF(ISBLANK(E289),"",ABS(IF($J$289=J177,"1")))</f>
        <v/>
      </c>
      <c r="N289" s="617"/>
      <c r="O289" s="693"/>
    </row>
    <row r="290" spans="1:20" ht="29.25" customHeight="1">
      <c r="A290" s="663">
        <f>IF(ISBLANK(A197),"",$A$197)</f>
        <v>45230</v>
      </c>
      <c r="B290" s="661" t="str">
        <f>Leden!B13</f>
        <v>Jos Stortelder</v>
      </c>
      <c r="C290" s="578">
        <f>IF(ISBLANK(C197),"",$C$197)</f>
        <v>1</v>
      </c>
      <c r="D290" s="578">
        <f t="shared" si="55"/>
        <v>100</v>
      </c>
      <c r="E290" s="616">
        <v>85</v>
      </c>
      <c r="F290" s="578">
        <f>IF(ISBLANK(F197),"",$F$197)</f>
        <v>11</v>
      </c>
      <c r="G290" s="643">
        <f t="shared" si="53"/>
        <v>7.7272727272727275</v>
      </c>
      <c r="H290" s="616">
        <v>21</v>
      </c>
      <c r="I290" s="611">
        <f t="shared" si="54"/>
        <v>0.85</v>
      </c>
      <c r="J290" s="575">
        <f>IF(ISBLANK(E290),"",VLOOKUP(I290,Tabellen!$F$7:$G$17,2))</f>
        <v>8</v>
      </c>
      <c r="K290" s="618">
        <f>IF(ISBLANK(E290),"",ABS(IF($J$290&gt;J197,"1",0)))</f>
        <v>1</v>
      </c>
      <c r="L290" s="62">
        <f>IF(ISBLANK(E290),"",ABS(IF($J$290&lt;J197,"1",0)))</f>
        <v>0</v>
      </c>
      <c r="M290" s="619">
        <f>IF(ISBLANK(E290),"",ABS(IF($J$290=J197,"1")))</f>
        <v>0</v>
      </c>
      <c r="O290" s="693"/>
    </row>
    <row r="291" spans="1:20" ht="29.25" customHeight="1">
      <c r="A291" s="663" t="str">
        <f>IF(ISBLANK(A217),"",$A$217)</f>
        <v/>
      </c>
      <c r="B291" s="661" t="str">
        <f>Leden!B14</f>
        <v>Rots Jan</v>
      </c>
      <c r="C291" s="578" t="str">
        <f>IF(ISBLANK(C217),"",$C$217)</f>
        <v/>
      </c>
      <c r="D291" s="578" t="str">
        <f t="shared" si="55"/>
        <v/>
      </c>
      <c r="F291" s="578" t="str">
        <f>IF(ISBLANK(F217),"",$F$217)</f>
        <v/>
      </c>
      <c r="G291" s="643" t="str">
        <f t="shared" si="53"/>
        <v/>
      </c>
      <c r="I291" s="611" t="str">
        <f t="shared" si="54"/>
        <v/>
      </c>
      <c r="J291" s="575" t="str">
        <f>IF(ISBLANK(E291),"",VLOOKUP(I291,Tabellen!$F$7:$G$17,2))</f>
        <v/>
      </c>
      <c r="K291" s="618" t="str">
        <f>IF(ISBLANK(E291),"",ABS(IF($J$291&gt;J217,"1",0)))</f>
        <v/>
      </c>
      <c r="L291" s="62" t="str">
        <f>IF(ISBLANK(E291),"",ABS(IF($J$291&lt;J217,"1",0)))</f>
        <v/>
      </c>
      <c r="M291" s="619" t="str">
        <f>IF(ISBLANK(E291),"",ABS(IF($J$291=J217,"1")))</f>
        <v/>
      </c>
      <c r="O291" s="693"/>
    </row>
    <row r="292" spans="1:20" ht="29.25" customHeight="1">
      <c r="A292" s="663">
        <f>IF(ISBLANK(A237),"",$A$237)</f>
        <v>45307</v>
      </c>
      <c r="B292" s="661" t="str">
        <f>Leden!B15</f>
        <v>Rouwhorst Bennie</v>
      </c>
      <c r="C292" s="578">
        <f>IF(ISBLANK(C237),"",$C$237)</f>
        <v>1</v>
      </c>
      <c r="D292" s="578">
        <f t="shared" si="55"/>
        <v>100</v>
      </c>
      <c r="E292" s="616">
        <v>100</v>
      </c>
      <c r="F292" s="578">
        <f>IF(ISBLANK(F237),"",$F$237)</f>
        <v>17</v>
      </c>
      <c r="G292" s="643">
        <f t="shared" si="53"/>
        <v>5.882352941176471</v>
      </c>
      <c r="H292" s="616">
        <v>18</v>
      </c>
      <c r="I292" s="611">
        <f t="shared" si="54"/>
        <v>1</v>
      </c>
      <c r="J292" s="575">
        <f>IF(ISBLANK(E292),"",VLOOKUP(I292,Tabellen!$F$7:$G$17,2))</f>
        <v>10</v>
      </c>
      <c r="K292" s="618">
        <f>IF(ISBLANK(E292),"",ABS(IF($J$292&gt;J237,"1",0)))</f>
        <v>1</v>
      </c>
      <c r="L292" s="62">
        <f>IF(ISBLANK(E292),"",ABS(IF($J$292&lt;J237,"1",0)))</f>
        <v>0</v>
      </c>
      <c r="M292" s="619">
        <f>IF(ISBLANK(E292),"",ABS(IF($J$292=J237,"1")))</f>
        <v>0</v>
      </c>
      <c r="O292" s="693"/>
    </row>
    <row r="293" spans="1:20" ht="29.25" customHeight="1">
      <c r="A293" s="663">
        <f>IF(ISBLANK(A257),"",$A$257)</f>
        <v>45293</v>
      </c>
      <c r="B293" s="661" t="str">
        <f>Leden!B16</f>
        <v>Wittenbernds B</v>
      </c>
      <c r="C293" s="578">
        <f>IF(ISBLANK(C257),"",$C$257)</f>
        <v>1</v>
      </c>
      <c r="D293" s="578">
        <f t="shared" si="55"/>
        <v>100</v>
      </c>
      <c r="E293" s="616">
        <v>87</v>
      </c>
      <c r="F293" s="578">
        <f>IF(ISBLANK(F257),"",$F$257)</f>
        <v>35</v>
      </c>
      <c r="G293" s="643">
        <f t="shared" si="53"/>
        <v>2.4857142857142858</v>
      </c>
      <c r="H293" s="616">
        <v>17</v>
      </c>
      <c r="I293" s="611">
        <f t="shared" si="54"/>
        <v>0.87</v>
      </c>
      <c r="J293" s="575">
        <f>IF(ISBLANK(E293),"",VLOOKUP(I293,Tabellen!$F$7:$G$17,2))</f>
        <v>8</v>
      </c>
      <c r="K293" s="618">
        <f>IF(ISBLANK(E293),"",ABS(IF($J$293&gt;J257,"1",0)))</f>
        <v>0</v>
      </c>
      <c r="L293" s="62">
        <f>IF(ISBLANK(E293),"",ABS(IF($J$293&lt;J257,"1",0)))</f>
        <v>1</v>
      </c>
      <c r="M293" s="619">
        <f>IF(ISBLANK(E293),"",ABS(IF(J293=J257,"1")))</f>
        <v>0</v>
      </c>
      <c r="O293" s="693"/>
      <c r="Q293" s="591"/>
    </row>
    <row r="294" spans="1:20" ht="29.25" customHeight="1">
      <c r="A294" s="711" t="s">
        <v>115</v>
      </c>
      <c r="B294" s="712">
        <f>Leden!$I$17</f>
        <v>3.95</v>
      </c>
      <c r="C294" s="706">
        <f>SUM(C278:C293)</f>
        <v>9</v>
      </c>
      <c r="D294" s="706">
        <f>SUM(D278:D293)</f>
        <v>900</v>
      </c>
      <c r="E294" s="706">
        <f>SUM(E278:E293)</f>
        <v>788</v>
      </c>
      <c r="F294" s="706">
        <f>SUM(F278:F293)</f>
        <v>210</v>
      </c>
      <c r="G294" s="713">
        <f>E294/F294</f>
        <v>3.7523809523809524</v>
      </c>
      <c r="H294" s="706">
        <f>MAX(H278:H293)</f>
        <v>42</v>
      </c>
      <c r="I294" s="731">
        <f>AVERAGE(I278:I293)</f>
        <v>0.87555555555555553</v>
      </c>
      <c r="J294" s="715">
        <f>SUM(J278:J293)</f>
        <v>76</v>
      </c>
      <c r="K294" s="732">
        <f>SUM(K278:K293)</f>
        <v>5</v>
      </c>
      <c r="L294" s="733">
        <f>SUM(L278:L293)</f>
        <v>3</v>
      </c>
      <c r="M294" s="734">
        <f>SUM(M278:M293)</f>
        <v>1</v>
      </c>
      <c r="N294" s="718">
        <f>IF(ISBLANK(E294),"",VLOOKUP(G294,Tabellen!$D$7:$E$46,2))</f>
        <v>100</v>
      </c>
      <c r="O294" s="629" t="s">
        <v>116</v>
      </c>
      <c r="P294" s="630"/>
      <c r="Q294" s="591"/>
    </row>
    <row r="295" spans="1:20" ht="29.25" customHeight="1">
      <c r="A295" s="697"/>
      <c r="B295" s="698"/>
      <c r="C295" s="699"/>
      <c r="D295" s="698"/>
      <c r="E295" s="698"/>
      <c r="F295" s="698"/>
      <c r="G295" s="698"/>
      <c r="H295" s="698"/>
      <c r="I295" s="698"/>
      <c r="J295" s="700"/>
      <c r="K295" s="698"/>
      <c r="L295" s="698"/>
      <c r="M295" s="698"/>
      <c r="N295" s="701"/>
      <c r="O295" s="698"/>
      <c r="P295" s="702"/>
      <c r="Q295" s="591"/>
    </row>
    <row r="296" spans="1:20" ht="29.25" customHeight="1">
      <c r="A296" s="582" t="s">
        <v>93</v>
      </c>
      <c r="B296" s="583" t="s">
        <v>141</v>
      </c>
      <c r="C296" s="582"/>
      <c r="D296" s="584"/>
      <c r="E296" s="585"/>
      <c r="F296" s="582"/>
      <c r="G296" s="586"/>
      <c r="H296" s="585"/>
      <c r="I296" s="587"/>
      <c r="J296" s="588"/>
      <c r="K296" s="589"/>
      <c r="L296" s="590"/>
      <c r="M296" s="587"/>
      <c r="N296" s="590"/>
      <c r="O296" s="637"/>
      <c r="P296" s="638"/>
      <c r="Q296" s="591"/>
    </row>
    <row r="297" spans="1:20" ht="29.25" customHeight="1">
      <c r="A297" s="592">
        <f>VLOOKUP(B315,Tabellen!B7:C46,2)</f>
        <v>75</v>
      </c>
      <c r="B297" s="583" t="s">
        <v>37</v>
      </c>
      <c r="C297" s="747" t="s">
        <v>95</v>
      </c>
      <c r="D297" s="748" t="s">
        <v>117</v>
      </c>
      <c r="E297" s="747" t="s">
        <v>95</v>
      </c>
      <c r="F297" s="747" t="s">
        <v>98</v>
      </c>
      <c r="G297" s="749" t="s">
        <v>99</v>
      </c>
      <c r="H297" s="747" t="s">
        <v>100</v>
      </c>
      <c r="I297" s="750" t="s">
        <v>101</v>
      </c>
      <c r="J297" s="751">
        <v>10</v>
      </c>
      <c r="K297" s="596" t="s">
        <v>102</v>
      </c>
      <c r="L297" s="586" t="s">
        <v>103</v>
      </c>
      <c r="M297" s="594" t="s">
        <v>104</v>
      </c>
      <c r="N297" s="752" t="s">
        <v>105</v>
      </c>
      <c r="O297" s="753"/>
      <c r="P297" s="754"/>
      <c r="Q297" s="591"/>
      <c r="R297" s="755"/>
      <c r="S297" s="755"/>
      <c r="T297" s="755"/>
    </row>
    <row r="298" spans="1:20" ht="29.25" customHeight="1">
      <c r="A298" s="597" t="s">
        <v>106</v>
      </c>
      <c r="B298" s="672" t="str">
        <f>Leden!B18</f>
        <v>v.Schie Leo</v>
      </c>
      <c r="C298" s="766" t="s">
        <v>118</v>
      </c>
      <c r="D298" s="752" t="s">
        <v>119</v>
      </c>
      <c r="E298" s="586" t="s">
        <v>119</v>
      </c>
      <c r="F298" s="747" t="s">
        <v>110</v>
      </c>
      <c r="G298" s="752" t="s">
        <v>79</v>
      </c>
      <c r="H298" s="747" t="s">
        <v>112</v>
      </c>
      <c r="I298" s="594" t="s">
        <v>119</v>
      </c>
      <c r="J298" s="751" t="s">
        <v>113</v>
      </c>
      <c r="K298" s="756"/>
      <c r="L298" s="752"/>
      <c r="M298" s="750"/>
      <c r="N298" s="752" t="s">
        <v>114</v>
      </c>
      <c r="O298" s="753"/>
      <c r="P298" s="754"/>
      <c r="Q298" s="591"/>
      <c r="R298" s="755"/>
      <c r="S298" s="755"/>
      <c r="T298" s="755"/>
    </row>
    <row r="299" spans="1:20" ht="29.25" customHeight="1">
      <c r="A299" s="662">
        <v>45272</v>
      </c>
      <c r="B299" s="661" t="str">
        <f>Leden!B19</f>
        <v>Wolterink Harrie</v>
      </c>
      <c r="C299" s="616">
        <v>1</v>
      </c>
      <c r="D299" s="578">
        <f>IF(ISBLANK(C299),"",IF(C299=1,$A$297,C299))</f>
        <v>75</v>
      </c>
      <c r="E299" s="616">
        <v>32</v>
      </c>
      <c r="F299" s="616">
        <v>22</v>
      </c>
      <c r="G299" s="643">
        <f>IF(ISBLANK(E300),"",E300/F300)</f>
        <v>2.4193548387096775</v>
      </c>
      <c r="H299" s="616">
        <v>6</v>
      </c>
      <c r="I299" s="611">
        <f>IF(ISBLANK(A299),"",E299/D299)</f>
        <v>0.42666666666666669</v>
      </c>
      <c r="J299" s="575">
        <f>IF(ISBLANK(E299),"",VLOOKUP(I299,Tabellen!$F$7:$G$17,2))</f>
        <v>4</v>
      </c>
      <c r="K299" s="650">
        <f>IF(ISBLANK(E299),"",ABS(IF($J$299&gt;J335,"1",0)))</f>
        <v>0</v>
      </c>
      <c r="L299" s="61">
        <f>IF(ISBLANK(E299),"",ABS(IF($J$299&lt;J335,"1",0)))</f>
        <v>1</v>
      </c>
      <c r="M299" s="667">
        <f>IF(ISBLANK(E299),"",ABS(IF($J$299=J335,"1")))</f>
        <v>0</v>
      </c>
      <c r="O299" s="674"/>
    </row>
    <row r="300" spans="1:20" ht="29.25" customHeight="1">
      <c r="A300" s="662">
        <v>45279</v>
      </c>
      <c r="B300" s="661" t="str">
        <f>Leden!B20</f>
        <v>Vermue Jack</v>
      </c>
      <c r="C300" s="616">
        <v>1</v>
      </c>
      <c r="D300" s="578">
        <f>IF(ISBLANK(C300),"",IF(C300=1,$A$297,C300))</f>
        <v>75</v>
      </c>
      <c r="E300" s="616">
        <v>75</v>
      </c>
      <c r="F300" s="616">
        <v>31</v>
      </c>
      <c r="G300" s="643">
        <f>IF(ISBLANK(E300),"",E300/F300)</f>
        <v>2.4193548387096775</v>
      </c>
      <c r="H300" s="616">
        <v>11</v>
      </c>
      <c r="I300" s="611">
        <f>IF(ISBLANK(A300),"",E300/D300)</f>
        <v>1</v>
      </c>
      <c r="K300" s="767">
        <f>IF(ISBLANK(E300),"",ABS(IF($J$299&gt;J354,"1",0)))</f>
        <v>0</v>
      </c>
      <c r="L300" s="768">
        <f>IF(ISBLANK(E300),"",ABS(IF($J$299&lt;J354,"1",0)))</f>
        <v>1</v>
      </c>
      <c r="M300" s="769">
        <f>IF(ISBLANK(E300),"",ABS(IF($J$299=J354,"1")))</f>
        <v>0</v>
      </c>
      <c r="N300" s="451"/>
      <c r="O300" s="770"/>
      <c r="P300" s="609"/>
    </row>
    <row r="301" spans="1:20" ht="29.25" customHeight="1">
      <c r="A301" s="663">
        <f>IF(ISBLANK(A18),"",$A$18)</f>
        <v>45307</v>
      </c>
      <c r="B301" s="661" t="str">
        <f>Leden!B4</f>
        <v>Slot Guus</v>
      </c>
      <c r="C301" s="578">
        <f>IF(ISBLANK(C18),"",$C$18)</f>
        <v>1</v>
      </c>
      <c r="D301" s="578">
        <f t="shared" ref="D301:D314" si="56">IF(ISBLANK(C301),"",IF(C301=1,$A$297,C301))</f>
        <v>75</v>
      </c>
      <c r="E301" s="601">
        <v>73</v>
      </c>
      <c r="F301" s="578">
        <f>IF(ISBLANK(A18),"",$F$18)</f>
        <v>28</v>
      </c>
      <c r="G301" s="643">
        <f t="shared" ref="G301:G314" si="57">IF(ISBLANK(E301),"",E301/F301)</f>
        <v>2.6071428571428572</v>
      </c>
      <c r="H301" s="601">
        <v>14</v>
      </c>
      <c r="I301" s="611">
        <f t="shared" ref="I301:I314" si="58">IF(ISBLANK(E301),"",E301/D301)</f>
        <v>0.97333333333333338</v>
      </c>
      <c r="J301" s="575">
        <f>IF(ISBLANK(E301),"",VLOOKUP(I301,Tabellen!$F$7:$G$17,2))</f>
        <v>9</v>
      </c>
      <c r="K301" s="650">
        <f>IF(ISBLANK(E301),"",ABS(IF($J$301&gt;J18,"1",0)))</f>
        <v>0</v>
      </c>
      <c r="L301" s="61">
        <f>IF(ISBLANK(E301),"",ABS(IF($J$301&lt;J18,"1",0)))</f>
        <v>1</v>
      </c>
      <c r="M301" s="667">
        <f>IF(ISBLANK(E301),"",ABS(IF($J$301=J18,"1")))</f>
        <v>0</v>
      </c>
      <c r="O301" s="770"/>
      <c r="P301" s="705"/>
    </row>
    <row r="302" spans="1:20" ht="29.25" customHeight="1">
      <c r="A302" s="663" t="str">
        <f>IF(ISBLANK(A38),"",$A$38)</f>
        <v/>
      </c>
      <c r="B302" s="661" t="str">
        <f>Leden!B5</f>
        <v>Bennie Beerten Z</v>
      </c>
      <c r="C302" s="578" t="str">
        <f>IF(ISBLANK(C38),"",$C$38)</f>
        <v/>
      </c>
      <c r="D302" s="578" t="str">
        <f t="shared" si="56"/>
        <v/>
      </c>
      <c r="F302" s="578" t="str">
        <f>IF(ISBLANK(A38),"",$F$38)</f>
        <v/>
      </c>
      <c r="G302" s="643" t="str">
        <f t="shared" si="57"/>
        <v/>
      </c>
      <c r="I302" s="611" t="str">
        <f t="shared" si="58"/>
        <v/>
      </c>
      <c r="J302" s="575" t="str">
        <f>IF(ISBLANK(E302),"",VLOOKUP(I302,Tabellen!$F$7:$G$17,2))</f>
        <v/>
      </c>
      <c r="K302" s="650" t="str">
        <f>IF(ISBLANK(E302),"",ABS(IF($J$302&gt;J38,"1",0)))</f>
        <v/>
      </c>
      <c r="L302" s="61" t="str">
        <f>IF(ISBLANK(E302),"",ABS(IF($J$302&lt;J38,"1",0)))</f>
        <v/>
      </c>
      <c r="M302" s="667" t="str">
        <f>IF(ISBLANK(E302),"",ABS(IF($J$302=J38,"1")))</f>
        <v/>
      </c>
      <c r="O302" s="770"/>
    </row>
    <row r="303" spans="1:20" ht="29.25" customHeight="1">
      <c r="A303" s="663" t="str">
        <f>IF(ISBLANK(A58),"",$A$58)</f>
        <v/>
      </c>
      <c r="B303" s="661" t="str">
        <f>Leden!B6</f>
        <v>Cuppers Jan</v>
      </c>
      <c r="C303" s="578" t="str">
        <f>IF(ISBLANK(C58),"",$C$58)</f>
        <v/>
      </c>
      <c r="D303" s="578" t="str">
        <f t="shared" si="56"/>
        <v/>
      </c>
      <c r="F303" s="578" t="str">
        <f>IF(ISBLANK(A58),"",$F$58)</f>
        <v/>
      </c>
      <c r="G303" s="643" t="str">
        <f t="shared" si="57"/>
        <v/>
      </c>
      <c r="I303" s="611" t="str">
        <f t="shared" si="58"/>
        <v/>
      </c>
      <c r="J303" s="575" t="str">
        <f>IF(ISBLANK(E303),"",VLOOKUP(I303,Tabellen!$F$7:$G$17,2))</f>
        <v/>
      </c>
      <c r="K303" s="650" t="str">
        <f>IF(ISBLANK(E303),"",ABS(IF($J$303&gt;J58,"1",0)))</f>
        <v/>
      </c>
      <c r="L303" s="61" t="str">
        <f>IF(ISBLANK(E303),"",ABS(IF($J$303&lt;J58,"1",0)))</f>
        <v/>
      </c>
      <c r="M303" s="667" t="str">
        <f>IF(ISBLANK(E303),"",ABS(IF($J$303=J58,"1")))</f>
        <v/>
      </c>
      <c r="O303" s="770"/>
    </row>
    <row r="304" spans="1:20" ht="29.25" customHeight="1">
      <c r="A304" s="663">
        <f>IF(ISBLANK(A78),"",$A$78)</f>
        <v>45265</v>
      </c>
      <c r="B304" s="661" t="str">
        <f>Leden!B7</f>
        <v>BouwmeesterJohan</v>
      </c>
      <c r="C304" s="578">
        <f>IF(ISBLANK(C78),"",$C$78)</f>
        <v>1</v>
      </c>
      <c r="D304" s="578">
        <f t="shared" si="56"/>
        <v>75</v>
      </c>
      <c r="E304" s="616">
        <v>61</v>
      </c>
      <c r="F304" s="578">
        <f>IF(ISBLANK(A78),"",$F$78)</f>
        <v>25</v>
      </c>
      <c r="G304" s="643">
        <f t="shared" si="57"/>
        <v>2.44</v>
      </c>
      <c r="H304" s="616">
        <v>17</v>
      </c>
      <c r="I304" s="611">
        <f t="shared" si="58"/>
        <v>0.81333333333333335</v>
      </c>
      <c r="J304" s="575">
        <f>IF(ISBLANK(E304),"",VLOOKUP(I304,Tabellen!$F$7:$G$17,2))</f>
        <v>8</v>
      </c>
      <c r="K304" s="650">
        <f>IF(ISBLANK(E304),"",ABS(IF($J$304&gt;J78,"1",0)))</f>
        <v>0</v>
      </c>
      <c r="L304" s="61">
        <f>IF(ISBLANK(E304),"",ABS(IF($J$304&lt;J78,"1",0)))</f>
        <v>1</v>
      </c>
      <c r="M304" s="667">
        <f>IF(ISBLANK(E304),"",ABS(IF($J$304=J78,"1")))</f>
        <v>0</v>
      </c>
      <c r="O304" s="770"/>
    </row>
    <row r="305" spans="1:17" ht="29.25" customHeight="1">
      <c r="A305" s="663" t="str">
        <f>IF(ISBLANK(A98),"",$A$98)</f>
        <v/>
      </c>
      <c r="B305" s="661" t="str">
        <f>Leden!B8</f>
        <v>Cattier Theo</v>
      </c>
      <c r="C305" s="578" t="str">
        <f>IF(ISBLANK(C98),"",$C$98)</f>
        <v/>
      </c>
      <c r="D305" s="578" t="str">
        <f t="shared" si="56"/>
        <v/>
      </c>
      <c r="F305" s="578" t="str">
        <f>IF(ISBLANK(A98),"",$F$98)</f>
        <v/>
      </c>
      <c r="G305" s="643" t="str">
        <f t="shared" si="57"/>
        <v/>
      </c>
      <c r="I305" s="611" t="str">
        <f t="shared" si="58"/>
        <v/>
      </c>
      <c r="J305" s="575" t="str">
        <f>IF(ISBLANK(E305),"",VLOOKUP(I305,Tabellen!$F$7:$G$17,2))</f>
        <v/>
      </c>
      <c r="K305" s="650" t="str">
        <f>IF(ISBLANK(E305),"",ABS(IF($J$305&gt;J98,"1",0)))</f>
        <v/>
      </c>
      <c r="L305" s="61" t="str">
        <f>IF(ISBLANK(E305),"",ABS(IF($J$305&lt;J98,"1",0)))</f>
        <v/>
      </c>
      <c r="M305" s="667" t="str">
        <f>IF(ISBLANK(E305),"",ABS(IF($J$305=J98,"1")))</f>
        <v/>
      </c>
      <c r="O305" s="770"/>
    </row>
    <row r="306" spans="1:17" ht="29.25" customHeight="1">
      <c r="A306" s="663" t="str">
        <f>IF(ISBLANK(A118),"",$A$118)</f>
        <v/>
      </c>
      <c r="B306" s="661" t="str">
        <f>Leden!B9</f>
        <v>Huinink Jan</v>
      </c>
      <c r="C306" s="578" t="str">
        <f>IF(ISBLANK(C118),"",$C$118)</f>
        <v/>
      </c>
      <c r="D306" s="578" t="str">
        <f t="shared" si="56"/>
        <v/>
      </c>
      <c r="F306" s="578" t="str">
        <f>IF(ISBLANK(A118),"",$F$118)</f>
        <v/>
      </c>
      <c r="G306" s="643" t="str">
        <f t="shared" si="57"/>
        <v/>
      </c>
      <c r="I306" s="611" t="str">
        <f t="shared" si="58"/>
        <v/>
      </c>
      <c r="J306" s="575" t="str">
        <f>IF(ISBLANK(E306),"",VLOOKUP(I306,Tabellen!$F$7:$G$17,2))</f>
        <v/>
      </c>
      <c r="K306" s="650" t="str">
        <f>IF(ISBLANK(E306),"",ABS(IF($J$306&gt;J118,"1",0)))</f>
        <v/>
      </c>
      <c r="L306" s="61" t="str">
        <f>IF(ISBLANK(E306),"",ABS(IF($J$306&lt;J118,"1",0)))</f>
        <v/>
      </c>
      <c r="M306" s="667" t="str">
        <f>IF(ISBLANK(E306),"",ABS(IF($J$306=J118,"1")))</f>
        <v/>
      </c>
      <c r="O306" s="770"/>
    </row>
    <row r="307" spans="1:17" ht="29.25" customHeight="1">
      <c r="A307" s="663">
        <f>IF(ISBLANK(A138),"",$A$138)</f>
        <v>45300</v>
      </c>
      <c r="B307" s="661" t="str">
        <f>Leden!B10</f>
        <v>Koppele Theo</v>
      </c>
      <c r="C307" s="578">
        <f>IF(ISBLANK(C138),"",$C$138)</f>
        <v>1</v>
      </c>
      <c r="D307" s="578">
        <f t="shared" si="56"/>
        <v>75</v>
      </c>
      <c r="E307" s="616">
        <v>75</v>
      </c>
      <c r="F307" s="578">
        <f>IF(ISBLANK(A138),"",$F$138)</f>
        <v>21</v>
      </c>
      <c r="G307" s="643">
        <f t="shared" si="57"/>
        <v>3.5714285714285716</v>
      </c>
      <c r="H307" s="616">
        <v>17</v>
      </c>
      <c r="I307" s="611">
        <f t="shared" si="58"/>
        <v>1</v>
      </c>
      <c r="J307" s="575">
        <f>IF(ISBLANK(E307),"",VLOOKUP(I307,Tabellen!$F$7:$G$17,2))</f>
        <v>10</v>
      </c>
      <c r="K307" s="650">
        <f>IF(ISBLANK(E307),"",ABS(IF($J$307&gt;J138,"1",0)))</f>
        <v>1</v>
      </c>
      <c r="L307" s="61">
        <f>IF(ISBLANK(E307),"",ABS(IF($J$307&lt;J138,"1",0)))</f>
        <v>0</v>
      </c>
      <c r="M307" s="667">
        <f>IF(ISBLANK(E307),"",ABS(IF($J$307=J138,"1")))</f>
        <v>0</v>
      </c>
      <c r="N307" s="617"/>
      <c r="O307" s="770"/>
    </row>
    <row r="308" spans="1:17" ht="29.25" customHeight="1">
      <c r="A308" s="663">
        <f>IF(ISBLANK(A158),"",$A$158)</f>
        <v>45314</v>
      </c>
      <c r="B308" s="661" t="str">
        <f>Leden!B11</f>
        <v>Melgers Willy</v>
      </c>
      <c r="C308" s="578">
        <f>IF(ISBLANK(C158),"",$C$158)</f>
        <v>1</v>
      </c>
      <c r="D308" s="578">
        <f t="shared" si="56"/>
        <v>75</v>
      </c>
      <c r="E308" s="616">
        <v>64</v>
      </c>
      <c r="F308" s="578">
        <f>IF(ISBLANK(A158),"",$F$158)</f>
        <v>26</v>
      </c>
      <c r="G308" s="643">
        <f t="shared" si="57"/>
        <v>2.4615384615384617</v>
      </c>
      <c r="H308" s="616">
        <v>10</v>
      </c>
      <c r="I308" s="611">
        <f t="shared" si="58"/>
        <v>0.85333333333333339</v>
      </c>
      <c r="J308" s="575">
        <f>IF(ISBLANK(E308),"",VLOOKUP(I308,Tabellen!$F$7:$G$17,2))</f>
        <v>8</v>
      </c>
      <c r="K308" s="650">
        <f>IF(ISBLANK(E308),"",ABS(IF($J$308&gt;J158,"1",0)))</f>
        <v>0</v>
      </c>
      <c r="L308" s="61">
        <f>IF(ISBLANK(E308),"",ABS(IF($J$308&lt;J158,"1",0)))</f>
        <v>1</v>
      </c>
      <c r="M308" s="667">
        <f>IF(ISBLANK(E308),"",ABS(IF($J$308=J158,"1")))</f>
        <v>0</v>
      </c>
      <c r="O308" s="770"/>
    </row>
    <row r="309" spans="1:17" ht="29.25" customHeight="1">
      <c r="A309" s="663">
        <f>IF(ISBLANK(A178),"",$A$178)</f>
        <v>45300</v>
      </c>
      <c r="B309" s="661" t="str">
        <f>Leden!B12</f>
        <v>Piepers Arnold</v>
      </c>
      <c r="C309" s="578">
        <f>IF(ISBLANK(C178),"",$C$178)</f>
        <v>1</v>
      </c>
      <c r="D309" s="578">
        <f t="shared" si="56"/>
        <v>75</v>
      </c>
      <c r="E309" s="616">
        <v>75</v>
      </c>
      <c r="F309" s="578">
        <f>IF(ISBLANK(A178),"",$F$178)</f>
        <v>19</v>
      </c>
      <c r="G309" s="643">
        <f t="shared" si="57"/>
        <v>3.9473684210526314</v>
      </c>
      <c r="H309" s="616">
        <v>25</v>
      </c>
      <c r="I309" s="611">
        <f t="shared" si="58"/>
        <v>1</v>
      </c>
      <c r="J309" s="575">
        <f>IF(ISBLANK(E309),"",VLOOKUP(I309,Tabellen!$F$7:$G$17,2))</f>
        <v>10</v>
      </c>
      <c r="K309" s="650">
        <f>IF(ISBLANK(E309),"",ABS(IF($J$309&gt;J178,"1",0)))</f>
        <v>1</v>
      </c>
      <c r="L309" s="61">
        <f>IF(ISBLANK(E309),"",ABS(IF($J$309&lt;J178,"1",0)))</f>
        <v>0</v>
      </c>
      <c r="M309" s="667">
        <f>IF(ISBLANK(E309),"",ABS(IF($J$309=J178,"1")))</f>
        <v>0</v>
      </c>
      <c r="O309" s="770"/>
    </row>
    <row r="310" spans="1:17" ht="29.25" customHeight="1">
      <c r="A310" s="663">
        <f>IF(ISBLANK(A198),"",$A$198)</f>
        <v>45272</v>
      </c>
      <c r="B310" s="661" t="str">
        <f>Leden!B13</f>
        <v>Jos Stortelder</v>
      </c>
      <c r="C310" s="578">
        <f>IF(ISBLANK(C198),"",$C$198)</f>
        <v>1</v>
      </c>
      <c r="D310" s="578">
        <f t="shared" si="56"/>
        <v>75</v>
      </c>
      <c r="E310" s="616">
        <v>75</v>
      </c>
      <c r="F310" s="578">
        <f>IF(ISBLANK(A198),"",$F$198)</f>
        <v>18</v>
      </c>
      <c r="G310" s="643">
        <f t="shared" si="57"/>
        <v>4.166666666666667</v>
      </c>
      <c r="H310" s="616">
        <v>19</v>
      </c>
      <c r="I310" s="611">
        <f t="shared" si="58"/>
        <v>1</v>
      </c>
      <c r="J310" s="575">
        <f>IF(ISBLANK(E310),"",VLOOKUP(I310,Tabellen!$F$7:$G$17,2))</f>
        <v>10</v>
      </c>
      <c r="K310" s="650">
        <f>IF(ISBLANK(E310),"",ABS(IF($J$310&gt;J198,"1",0)))</f>
        <v>1</v>
      </c>
      <c r="L310" s="61">
        <f>IF(ISBLANK(E310),"",ABS(IF($J$310&lt;J198,"1",0)))</f>
        <v>0</v>
      </c>
      <c r="M310" s="667">
        <f>IF(ISBLANK(E310),"",ABS(IF($J$310=J198,"1")))</f>
        <v>0</v>
      </c>
      <c r="O310" s="770"/>
    </row>
    <row r="311" spans="1:17" ht="29.25" customHeight="1">
      <c r="A311" s="663" t="str">
        <f>IF(ISBLANK(A218),"",$A$218)</f>
        <v/>
      </c>
      <c r="B311" s="661" t="str">
        <f>Leden!B14</f>
        <v>Rots Jan</v>
      </c>
      <c r="C311" s="578" t="str">
        <f>IF(ISBLANK(C218),"",$C$218)</f>
        <v/>
      </c>
      <c r="D311" s="578" t="str">
        <f t="shared" si="56"/>
        <v/>
      </c>
      <c r="F311" s="578" t="str">
        <f>IF(ISBLANK(A218),"",$F$218)</f>
        <v/>
      </c>
      <c r="G311" s="643" t="str">
        <f t="shared" si="57"/>
        <v/>
      </c>
      <c r="I311" s="611" t="str">
        <f t="shared" si="58"/>
        <v/>
      </c>
      <c r="J311" s="575" t="str">
        <f>IF(ISBLANK(E311),"",VLOOKUP(I311,Tabellen!$F$7:$G$17,2))</f>
        <v/>
      </c>
      <c r="K311" s="650" t="str">
        <f>IF(ISBLANK(E311),"",ABS(IF($J$311&gt;J218,"1",0)))</f>
        <v/>
      </c>
      <c r="L311" s="61" t="str">
        <f>IF(ISBLANK(E311),"",ABS(IF($J$311&lt;J218,"1",0)))</f>
        <v/>
      </c>
      <c r="M311" s="667" t="str">
        <f>IF(ISBLANK(E311),"",ABS(IF($J$311=J218,"1")))</f>
        <v/>
      </c>
      <c r="O311" s="770"/>
    </row>
    <row r="312" spans="1:17" ht="29.25" customHeight="1">
      <c r="A312" s="663">
        <f>IF(ISBLANK(A238),"",$A$238)</f>
        <v>45279</v>
      </c>
      <c r="B312" s="661" t="str">
        <f>Leden!B15</f>
        <v>Rouwhorst Bennie</v>
      </c>
      <c r="C312" s="578">
        <f>IF(ISBLANK(C238),"",$C$238)</f>
        <v>1</v>
      </c>
      <c r="D312" s="578">
        <f t="shared" si="56"/>
        <v>75</v>
      </c>
      <c r="E312" s="616">
        <v>75</v>
      </c>
      <c r="F312" s="578">
        <f>IF(ISBLANK(A238),"",$F$238)</f>
        <v>30</v>
      </c>
      <c r="G312" s="643">
        <f t="shared" si="57"/>
        <v>2.5</v>
      </c>
      <c r="H312" s="616">
        <v>12</v>
      </c>
      <c r="I312" s="611">
        <f t="shared" si="58"/>
        <v>1</v>
      </c>
      <c r="J312" s="575">
        <f>IF(ISBLANK(E312),"",VLOOKUP(I312,Tabellen!$F$7:$G$17,2))</f>
        <v>10</v>
      </c>
      <c r="K312" s="650">
        <f>IF(ISBLANK(E312),"",ABS(IF($J$312&gt;J238,"1",0)))</f>
        <v>1</v>
      </c>
      <c r="L312" s="61">
        <f>IF(ISBLANK(E312),"",ABS(IF($J$312&lt;J238,"1",0)))</f>
        <v>0</v>
      </c>
      <c r="M312" s="667">
        <f>IF(ISBLANK(E312),"",ABS(IF($J$312=J238,"1")))</f>
        <v>0</v>
      </c>
      <c r="O312" s="770"/>
    </row>
    <row r="313" spans="1:17" ht="29.25" customHeight="1">
      <c r="A313" s="663">
        <f>IF(ISBLANK(A258),"",$A$258)</f>
        <v>45307</v>
      </c>
      <c r="B313" s="661" t="str">
        <f>Leden!B16</f>
        <v>Wittenbernds B</v>
      </c>
      <c r="C313" s="578">
        <f>IF(ISBLANK(C258),"",$C$258)</f>
        <v>1</v>
      </c>
      <c r="D313" s="578">
        <f t="shared" si="56"/>
        <v>75</v>
      </c>
      <c r="E313" s="616">
        <v>75</v>
      </c>
      <c r="F313" s="578">
        <f>IF(ISBLANK(A258),"",$F$258)</f>
        <v>24</v>
      </c>
      <c r="G313" s="643">
        <f t="shared" si="57"/>
        <v>3.125</v>
      </c>
      <c r="H313" s="616">
        <v>10</v>
      </c>
      <c r="I313" s="611">
        <f t="shared" si="58"/>
        <v>1</v>
      </c>
      <c r="J313" s="575">
        <f>IF(ISBLANK(E313),"",VLOOKUP(I313,Tabellen!$F$7:$G$17,2))</f>
        <v>10</v>
      </c>
      <c r="K313" s="650">
        <f>IF(ISBLANK(E313),"",ABS(IF($J$313&gt;J258,"1",0)))</f>
        <v>1</v>
      </c>
      <c r="L313" s="61">
        <f>IF(ISBLANK(E313),"",ABS(IF($J$313&lt;J258,"1",0)))</f>
        <v>0</v>
      </c>
      <c r="M313" s="667">
        <f>IF(ISBLANK(E313),"",ABS(IF($J$313=J258,"1")))</f>
        <v>0</v>
      </c>
      <c r="O313" s="770"/>
    </row>
    <row r="314" spans="1:17" ht="29.25" customHeight="1">
      <c r="A314" s="663">
        <f>IF(ISBLANK(A278),"",$A$278)</f>
        <v>45314</v>
      </c>
      <c r="B314" s="661" t="str">
        <f>Leden!B17</f>
        <v>Spieker Leo</v>
      </c>
      <c r="C314" s="578">
        <f>IF(ISBLANK(C278),"",$C$278)</f>
        <v>1</v>
      </c>
      <c r="D314" s="578">
        <f t="shared" si="56"/>
        <v>75</v>
      </c>
      <c r="E314" s="616">
        <v>75</v>
      </c>
      <c r="F314" s="578">
        <f>IF(ISBLANK(A278),"",$F$278)</f>
        <v>24</v>
      </c>
      <c r="G314" s="643">
        <f t="shared" si="57"/>
        <v>3.125</v>
      </c>
      <c r="H314" s="616">
        <v>14</v>
      </c>
      <c r="I314" s="611">
        <f t="shared" si="58"/>
        <v>1</v>
      </c>
      <c r="J314" s="575">
        <f>IF(ISBLANK(E314),"",VLOOKUP(I314,Tabellen!$F$7:$G$17,2))</f>
        <v>10</v>
      </c>
      <c r="K314" s="650">
        <f>IF(ISBLANK(E314),"",ABS(IF($J$314&gt;J278,"1",0)))</f>
        <v>1</v>
      </c>
      <c r="L314" s="61">
        <f>IF(ISBLANK(E314),"",ABS(IF($J$314&lt;J278,"1",0)))</f>
        <v>0</v>
      </c>
      <c r="M314" s="667">
        <f>IF(ISBLANK(E314),"",ABS(IF($J$314=J278,"1")))</f>
        <v>0</v>
      </c>
      <c r="O314" s="770"/>
    </row>
    <row r="315" spans="1:17" ht="29.25" customHeight="1">
      <c r="A315" s="711" t="s">
        <v>115</v>
      </c>
      <c r="B315" s="712">
        <f>Leden!I18</f>
        <v>2.6</v>
      </c>
      <c r="C315" s="706">
        <f>SUM(C299:C314)</f>
        <v>11</v>
      </c>
      <c r="D315" s="706">
        <f>SUM(D299:D314)</f>
        <v>825</v>
      </c>
      <c r="E315" s="706">
        <f>SUBTOTAL(9,E299:E314)</f>
        <v>755</v>
      </c>
      <c r="F315" s="706">
        <f>SUBTOTAL(9,F299:F314)</f>
        <v>268</v>
      </c>
      <c r="G315" s="713">
        <f>E315/F315</f>
        <v>2.8171641791044775</v>
      </c>
      <c r="H315" s="706">
        <f>MAX(H299:H314)</f>
        <v>25</v>
      </c>
      <c r="I315" s="731">
        <f>AVERAGE(I299:I314)</f>
        <v>0.91515151515151516</v>
      </c>
      <c r="J315" s="715">
        <f>SUM(J299:J314)</f>
        <v>89</v>
      </c>
      <c r="K315" s="732">
        <f>SUM(K299:K314)</f>
        <v>6</v>
      </c>
      <c r="L315" s="733">
        <f>SUM(L299:L314)</f>
        <v>5</v>
      </c>
      <c r="M315" s="734">
        <f>SUM(M299:M314)</f>
        <v>0</v>
      </c>
      <c r="N315" s="718">
        <f>IF(ISBLANK(E315),"",VLOOKUP(G315,Tabellen!$D$7:$E$46,2))</f>
        <v>80</v>
      </c>
      <c r="O315" s="629" t="s">
        <v>116</v>
      </c>
      <c r="P315" s="630"/>
      <c r="Q315" s="591"/>
    </row>
    <row r="316" spans="1:17" ht="29.25" customHeight="1">
      <c r="A316" s="697"/>
      <c r="B316" s="698"/>
      <c r="C316" s="699"/>
      <c r="D316" s="698"/>
      <c r="E316" s="698"/>
      <c r="F316" s="698"/>
      <c r="G316" s="698"/>
      <c r="H316" s="698"/>
      <c r="I316" s="698"/>
      <c r="J316" s="700"/>
      <c r="K316" s="698"/>
      <c r="L316" s="698"/>
      <c r="M316" s="698"/>
      <c r="N316" s="701"/>
      <c r="O316" s="698"/>
      <c r="P316" s="702"/>
      <c r="Q316" s="591"/>
    </row>
    <row r="317" spans="1:17" ht="29.25" customHeight="1">
      <c r="A317" s="582" t="s">
        <v>93</v>
      </c>
      <c r="B317" s="583" t="s">
        <v>141</v>
      </c>
      <c r="C317" s="582"/>
      <c r="D317" s="584"/>
      <c r="E317" s="585"/>
      <c r="F317" s="582"/>
      <c r="G317" s="586"/>
      <c r="H317" s="585"/>
      <c r="I317" s="587"/>
      <c r="J317" s="588"/>
      <c r="K317" s="589"/>
      <c r="L317" s="590"/>
      <c r="M317" s="587"/>
      <c r="N317" s="590"/>
      <c r="O317" s="637"/>
      <c r="P317" s="638"/>
      <c r="Q317" s="591"/>
    </row>
    <row r="318" spans="1:17" ht="29.25" customHeight="1">
      <c r="A318" s="592">
        <f>VLOOKUP(B336,Tabellen!B7:C46,2)</f>
        <v>90</v>
      </c>
      <c r="B318" s="583" t="s">
        <v>37</v>
      </c>
      <c r="C318" s="582" t="s">
        <v>95</v>
      </c>
      <c r="D318" s="584" t="s">
        <v>117</v>
      </c>
      <c r="E318" s="582" t="s">
        <v>95</v>
      </c>
      <c r="F318" s="582" t="s">
        <v>98</v>
      </c>
      <c r="G318" s="659" t="s">
        <v>99</v>
      </c>
      <c r="H318" s="582" t="s">
        <v>100</v>
      </c>
      <c r="I318" s="594" t="s">
        <v>101</v>
      </c>
      <c r="J318" s="595">
        <v>10</v>
      </c>
      <c r="K318" s="596" t="s">
        <v>102</v>
      </c>
      <c r="L318" s="586" t="s">
        <v>103</v>
      </c>
      <c r="M318" s="594" t="s">
        <v>104</v>
      </c>
      <c r="N318" s="586" t="s">
        <v>105</v>
      </c>
      <c r="O318" s="637"/>
      <c r="P318" s="638"/>
      <c r="Q318" s="591"/>
    </row>
    <row r="319" spans="1:17" ht="29.25" customHeight="1">
      <c r="A319" s="597" t="s">
        <v>106</v>
      </c>
      <c r="B319" s="672" t="str">
        <f>Leden!B19</f>
        <v>Wolterink Harrie</v>
      </c>
      <c r="C319" s="582" t="s">
        <v>118</v>
      </c>
      <c r="D319" s="586" t="s">
        <v>119</v>
      </c>
      <c r="E319" s="586" t="s">
        <v>119</v>
      </c>
      <c r="F319" s="582" t="s">
        <v>110</v>
      </c>
      <c r="G319" s="586" t="s">
        <v>79</v>
      </c>
      <c r="H319" s="582" t="s">
        <v>112</v>
      </c>
      <c r="I319" s="594" t="s">
        <v>119</v>
      </c>
      <c r="J319" s="595" t="s">
        <v>113</v>
      </c>
      <c r="K319" s="596"/>
      <c r="L319" s="586"/>
      <c r="M319" s="594"/>
      <c r="N319" s="586" t="s">
        <v>114</v>
      </c>
      <c r="O319" s="637"/>
      <c r="P319" s="638"/>
      <c r="Q319" s="591"/>
    </row>
    <row r="320" spans="1:17" ht="29.25" customHeight="1">
      <c r="A320" s="662">
        <v>45279</v>
      </c>
      <c r="B320" s="440" t="s">
        <v>221</v>
      </c>
      <c r="C320" s="616">
        <v>1</v>
      </c>
      <c r="D320" s="578">
        <f t="shared" ref="D320:D335" si="59">IF(ISBLANK(C320),"",IF(C320=1,$A$318,C320))</f>
        <v>90</v>
      </c>
      <c r="E320" s="616">
        <v>90</v>
      </c>
      <c r="F320" s="616">
        <v>29</v>
      </c>
      <c r="G320" s="643">
        <f t="shared" ref="G320:G335" si="60">IF(ISBLANK(E320),"",E320/F320)</f>
        <v>3.103448275862069</v>
      </c>
      <c r="H320" s="616">
        <v>13</v>
      </c>
      <c r="I320" s="611">
        <f t="shared" ref="I320:I335" si="61">IF(ISBLANK(E320),"",E320/D320)</f>
        <v>1</v>
      </c>
      <c r="J320" s="575">
        <f>IF(ISBLANK(E320),"",VLOOKUP(I320,Tabellen!$F$7:$G$17,2))</f>
        <v>10</v>
      </c>
      <c r="K320" s="767">
        <f>IF(ISBLANK(E320),"",ABS(IF($J$320&gt;J355,"1",0)))</f>
        <v>1</v>
      </c>
      <c r="L320" s="768">
        <f>IF(ISBLANK(E320),"",ABS(IF($J$320&lt;J355,"1",0)))</f>
        <v>0</v>
      </c>
      <c r="M320" s="769">
        <f>IF(ISBLANK(E320),"",ABS(IF($J$320=J355,"1")))</f>
        <v>0</v>
      </c>
      <c r="P320" s="704"/>
    </row>
    <row r="321" spans="1:17" ht="29.25" customHeight="1">
      <c r="A321" s="663" t="str">
        <f>IF(ISBLANK(A19),"",$A$19)</f>
        <v/>
      </c>
      <c r="B321" s="661" t="str">
        <f>Leden!B4</f>
        <v>Slot Guus</v>
      </c>
      <c r="C321" s="578" t="str">
        <f>IF(ISBLANK(C19),"",$C$19)</f>
        <v/>
      </c>
      <c r="D321" s="578" t="str">
        <f t="shared" si="59"/>
        <v/>
      </c>
      <c r="E321" s="601"/>
      <c r="F321" s="578" t="str">
        <f>IF(ISBLANK(A19),"",$F$19)</f>
        <v/>
      </c>
      <c r="G321" s="643" t="str">
        <f t="shared" si="60"/>
        <v/>
      </c>
      <c r="H321" s="601"/>
      <c r="I321" s="611" t="str">
        <f t="shared" si="61"/>
        <v/>
      </c>
      <c r="J321" s="575" t="str">
        <f>IF(ISBLANK(E321),"",VLOOKUP(I321,Tabellen!$F$7:$G$17,2))</f>
        <v/>
      </c>
      <c r="K321" s="650" t="str">
        <f>IF(ISBLANK(E321),"",ABS(IF($J$321&gt;J19,"1",0)))</f>
        <v/>
      </c>
      <c r="L321" s="61" t="str">
        <f>IF(ISBLANK(E321),"",ABS(IF($J$321&lt;J19,"1",0)))</f>
        <v/>
      </c>
      <c r="M321" s="667" t="str">
        <f>IF(ISBLANK(E321),"",ABS(IF($J$321=J19,"1")))</f>
        <v/>
      </c>
      <c r="O321" s="674"/>
    </row>
    <row r="322" spans="1:17" ht="29.25" customHeight="1">
      <c r="A322" s="663" t="str">
        <f>IF(ISBLANK(A39),"",$A$39)</f>
        <v/>
      </c>
      <c r="B322" s="661" t="str">
        <f>Leden!B5</f>
        <v>Bennie Beerten Z</v>
      </c>
      <c r="C322" s="578" t="str">
        <f>IF(ISBLANK(C39),"",$C$39)</f>
        <v/>
      </c>
      <c r="D322" s="578" t="str">
        <f t="shared" si="59"/>
        <v/>
      </c>
      <c r="F322" s="578" t="str">
        <f>IF(ISBLANK(A39),"",$F$39)</f>
        <v/>
      </c>
      <c r="G322" s="643" t="str">
        <f t="shared" si="60"/>
        <v/>
      </c>
      <c r="I322" s="611" t="str">
        <f t="shared" si="61"/>
        <v/>
      </c>
      <c r="J322" s="575" t="str">
        <f>IF(ISBLANK(E322),"",VLOOKUP(I322,Tabellen!$F$7:$G$17,2))</f>
        <v/>
      </c>
      <c r="K322" s="650" t="str">
        <f>IF(ISBLANK(E322),"",ABS(IF($J$322&gt;J39,"1",0)))</f>
        <v/>
      </c>
      <c r="L322" s="61" t="str">
        <f>IF(ISBLANK(E322),"",ABS(IF($J$322&lt;J39,"1",0)))</f>
        <v/>
      </c>
      <c r="M322" s="667" t="str">
        <f>IF(ISBLANK(E322),"",ABS(IF($J$322=J39,"1")))</f>
        <v/>
      </c>
      <c r="O322" s="693"/>
      <c r="P322" s="64">
        <v>19</v>
      </c>
    </row>
    <row r="323" spans="1:17" ht="29.25" customHeight="1">
      <c r="A323" s="663" t="str">
        <f>IF(ISBLANK(A59),"",$A$59)</f>
        <v/>
      </c>
      <c r="B323" s="661" t="str">
        <f>Leden!B6</f>
        <v>Cuppers Jan</v>
      </c>
      <c r="C323" s="578" t="str">
        <f>IF(ISBLANK(C59),"",$C$59)</f>
        <v/>
      </c>
      <c r="D323" s="578" t="str">
        <f t="shared" si="59"/>
        <v/>
      </c>
      <c r="F323" s="578" t="str">
        <f>IF(ISBLANK(A59),"",$F$59)</f>
        <v/>
      </c>
      <c r="G323" s="643" t="str">
        <f t="shared" si="60"/>
        <v/>
      </c>
      <c r="I323" s="611" t="str">
        <f t="shared" si="61"/>
        <v/>
      </c>
      <c r="J323" s="575" t="str">
        <f>IF(ISBLANK(E323),"",VLOOKUP(I323,Tabellen!$F$7:$G$17,2))</f>
        <v/>
      </c>
      <c r="K323" s="650" t="str">
        <f>IF(ISBLANK(E323),"",ABS(IF($J$323&gt;J59,"1",0)))</f>
        <v/>
      </c>
      <c r="L323" s="61" t="str">
        <f>IF(ISBLANK(E323),"",ABS(IF($J$323&lt;J59,"1",0)))</f>
        <v/>
      </c>
      <c r="M323" s="667" t="str">
        <f>IF(ISBLANK(E323),"",ABS(IF($J$323=J59,"1")))</f>
        <v/>
      </c>
      <c r="O323" s="693"/>
    </row>
    <row r="324" spans="1:17" ht="29.25" customHeight="1">
      <c r="A324" s="663">
        <f>IF(ISBLANK(A79),"",$A$79)</f>
        <v>45279</v>
      </c>
      <c r="B324" s="661" t="str">
        <f>Leden!B7</f>
        <v>BouwmeesterJohan</v>
      </c>
      <c r="C324" s="578">
        <f>IF(ISBLANK(C79),"",$C$79)</f>
        <v>1</v>
      </c>
      <c r="D324" s="578">
        <f t="shared" si="59"/>
        <v>90</v>
      </c>
      <c r="E324" s="616">
        <v>81</v>
      </c>
      <c r="F324" s="578">
        <f>IF(ISBLANK(A79),"",$F$79)</f>
        <v>27</v>
      </c>
      <c r="G324" s="643">
        <f t="shared" si="60"/>
        <v>3</v>
      </c>
      <c r="H324" s="616">
        <v>18</v>
      </c>
      <c r="I324" s="611">
        <f t="shared" si="61"/>
        <v>0.9</v>
      </c>
      <c r="J324" s="575">
        <f>IF(ISBLANK(E324),"",VLOOKUP(I324,Tabellen!$F$7:$G$17,2))</f>
        <v>9</v>
      </c>
      <c r="K324" s="650">
        <f>IF(ISBLANK(E324),"",ABS(IF($J$324&gt;J79,"1",0)))</f>
        <v>0</v>
      </c>
      <c r="L324" s="61">
        <f>IF(ISBLANK(E324),"",ABS(IF($J$324&lt;J79,"1",0)))</f>
        <v>1</v>
      </c>
      <c r="M324" s="667">
        <f>IF(ISBLANK(E324),"",ABS(IF($J$324=J79,"1")))</f>
        <v>0</v>
      </c>
      <c r="O324" s="693"/>
    </row>
    <row r="325" spans="1:17" ht="29.25" customHeight="1">
      <c r="A325" s="663">
        <f>IF(ISBLANK(A99),"",$A$99)</f>
        <v>45300</v>
      </c>
      <c r="B325" s="661" t="str">
        <f>Leden!B8</f>
        <v>Cattier Theo</v>
      </c>
      <c r="C325" s="578">
        <f>IF(ISBLANK(C99),"",$C$99)</f>
        <v>1</v>
      </c>
      <c r="D325" s="578">
        <f t="shared" si="59"/>
        <v>90</v>
      </c>
      <c r="E325" s="616">
        <v>90</v>
      </c>
      <c r="F325" s="578">
        <f>IF(ISBLANK(A99),"",$F$99)</f>
        <v>28</v>
      </c>
      <c r="G325" s="643">
        <f t="shared" si="60"/>
        <v>3.2142857142857144</v>
      </c>
      <c r="H325" s="616">
        <v>14</v>
      </c>
      <c r="I325" s="611">
        <f t="shared" si="61"/>
        <v>1</v>
      </c>
      <c r="J325" s="575">
        <f>IF(ISBLANK(E325),"",VLOOKUP(I325,Tabellen!$F$7:$G$17,2))</f>
        <v>10</v>
      </c>
      <c r="K325" s="650">
        <f>IF(ISBLANK(E325),"",ABS(IF($J$325&gt;J99,"1",0)))</f>
        <v>1</v>
      </c>
      <c r="L325" s="61">
        <f>IF(ISBLANK(E325),"",ABS(IF($J$325&lt;J99,"1",0)))</f>
        <v>0</v>
      </c>
      <c r="M325" s="667">
        <f>IF(ISBLANK(E325),"",ABS(IF($J$325=J99,"1")))</f>
        <v>0</v>
      </c>
      <c r="O325" s="693"/>
    </row>
    <row r="326" spans="1:17" ht="29.25" customHeight="1">
      <c r="A326" s="663" t="str">
        <f>IF(ISBLANK(A119),"",$A$119)</f>
        <v/>
      </c>
      <c r="B326" s="661" t="str">
        <f>Leden!B9</f>
        <v>Huinink Jan</v>
      </c>
      <c r="C326" s="578" t="str">
        <f>IF(ISBLANK(C119),"",$C$119)</f>
        <v/>
      </c>
      <c r="D326" s="578" t="str">
        <f t="shared" si="59"/>
        <v/>
      </c>
      <c r="F326" s="578" t="str">
        <f>IF(ISBLANK(A119),"",$F$119)</f>
        <v/>
      </c>
      <c r="G326" s="643" t="str">
        <f t="shared" si="60"/>
        <v/>
      </c>
      <c r="I326" s="611" t="str">
        <f t="shared" si="61"/>
        <v/>
      </c>
      <c r="J326" s="575" t="str">
        <f>IF(ISBLANK(E326),"",VLOOKUP(I326,Tabellen!$F$7:$G$17,2))</f>
        <v/>
      </c>
      <c r="K326" s="650" t="str">
        <f>IF(ISBLANK(E326),"",ABS(IF($J$326&gt;J119,"1",0)))</f>
        <v/>
      </c>
      <c r="L326" s="61" t="str">
        <f>IF(ISBLANK(E326),"",ABS(IF($J$326&lt;J119,"1",0)))</f>
        <v/>
      </c>
      <c r="M326" s="667" t="str">
        <f>IF(ISBLANK(E326),"",ABS(IF($J$326=J119,"1")))</f>
        <v/>
      </c>
      <c r="O326" s="693"/>
    </row>
    <row r="327" spans="1:17" ht="29.25" customHeight="1">
      <c r="A327" s="663">
        <f>IF(ISBLANK(A139),"",$A$139)</f>
        <v>45272</v>
      </c>
      <c r="B327" s="661" t="str">
        <f>Leden!B10</f>
        <v>Koppele Theo</v>
      </c>
      <c r="C327" s="578">
        <f>IF(ISBLANK(C139),"",$C$139)</f>
        <v>1</v>
      </c>
      <c r="D327" s="578">
        <f t="shared" si="59"/>
        <v>90</v>
      </c>
      <c r="E327" s="616">
        <v>90</v>
      </c>
      <c r="F327" s="578">
        <f>IF(ISBLANK(A139),"",$F$139)</f>
        <v>28</v>
      </c>
      <c r="G327" s="643">
        <f t="shared" si="60"/>
        <v>3.2142857142857144</v>
      </c>
      <c r="H327" s="616">
        <v>19</v>
      </c>
      <c r="I327" s="611">
        <f t="shared" si="61"/>
        <v>1</v>
      </c>
      <c r="J327" s="575">
        <f>IF(ISBLANK(E327),"",VLOOKUP(I327,Tabellen!$F$7:$G$17,2))</f>
        <v>10</v>
      </c>
      <c r="K327" s="650">
        <f>IF(ISBLANK(E327),"",ABS(IF($J$327&gt;J139,"1",0)))</f>
        <v>1</v>
      </c>
      <c r="L327" s="61">
        <f>IF(ISBLANK(E327),"",ABS(IF($J$327&lt;J139,"1",0)))</f>
        <v>0</v>
      </c>
      <c r="M327" s="667">
        <f>IF(ISBLANK(E327),"",ABS(IF($J$327=J139,"1")))</f>
        <v>0</v>
      </c>
      <c r="O327" s="693"/>
    </row>
    <row r="328" spans="1:17" ht="29.25" customHeight="1">
      <c r="A328" s="663" t="str">
        <f>IF(ISBLANK(A159),"",$A$159)</f>
        <v/>
      </c>
      <c r="B328" s="661" t="str">
        <f>Leden!B11</f>
        <v>Melgers Willy</v>
      </c>
      <c r="C328" s="578" t="str">
        <f>IF(ISBLANK(C159),"",$C$159)</f>
        <v/>
      </c>
      <c r="D328" s="578" t="str">
        <f t="shared" si="59"/>
        <v/>
      </c>
      <c r="F328" s="578" t="str">
        <f>IF(ISBLANK(A159),"",$F$159)</f>
        <v/>
      </c>
      <c r="G328" s="643" t="str">
        <f t="shared" si="60"/>
        <v/>
      </c>
      <c r="I328" s="611" t="str">
        <f t="shared" si="61"/>
        <v/>
      </c>
      <c r="J328" s="575" t="str">
        <f>IF(ISBLANK(E328),"",VLOOKUP(I328,Tabellen!$F$7:$G$17,2))</f>
        <v/>
      </c>
      <c r="K328" s="650" t="str">
        <f>IF(ISBLANK(E328),"",ABS(IF($J$328&gt;J159,"1",0)))</f>
        <v/>
      </c>
      <c r="L328" s="61" t="str">
        <f>IF(ISBLANK(E328),"",ABS(IF($J$328&lt;J159,"1",0)))</f>
        <v/>
      </c>
      <c r="M328" s="667" t="str">
        <f>IF(ISBLANK(E328),"",ABS(IF($J$328=J159,"1")))</f>
        <v/>
      </c>
      <c r="O328" s="693"/>
    </row>
    <row r="329" spans="1:17" ht="29.25" customHeight="1">
      <c r="A329" s="663">
        <f>IF(ISBLANK(A179),"",$A$179)</f>
        <v>45300</v>
      </c>
      <c r="B329" s="661" t="str">
        <f>Leden!B12</f>
        <v>Piepers Arnold</v>
      </c>
      <c r="C329" s="578">
        <f>IF(ISBLANK(C179),"",$C$179)</f>
        <v>1</v>
      </c>
      <c r="D329" s="578">
        <f t="shared" si="59"/>
        <v>90</v>
      </c>
      <c r="E329" s="616">
        <v>82</v>
      </c>
      <c r="F329" s="578">
        <f>IF(ISBLANK(A179),"",$F$179)</f>
        <v>25</v>
      </c>
      <c r="G329" s="643">
        <f t="shared" si="60"/>
        <v>3.28</v>
      </c>
      <c r="H329" s="616">
        <v>14</v>
      </c>
      <c r="I329" s="611">
        <f t="shared" si="61"/>
        <v>0.91111111111111109</v>
      </c>
      <c r="J329" s="575">
        <f>IF(ISBLANK(E329),"",VLOOKUP(I329,Tabellen!$F$7:$G$17,2))</f>
        <v>9</v>
      </c>
      <c r="K329" s="650">
        <f>IF(ISBLANK(E329),"",ABS(IF($J$329&gt;J179,"1",0)))</f>
        <v>0</v>
      </c>
      <c r="L329" s="61">
        <f>IF(ISBLANK(E329),"",ABS(IF($J$329&lt;J179,"1",0)))</f>
        <v>1</v>
      </c>
      <c r="M329" s="667">
        <f>IF(ISBLANK(E329),"",ABS(IF($J$329=J179,"1")))</f>
        <v>0</v>
      </c>
      <c r="O329" s="693"/>
    </row>
    <row r="330" spans="1:17" ht="29.25" customHeight="1">
      <c r="A330" s="663">
        <f>IF(ISBLANK(A199),"",$A$199)</f>
        <v>45307</v>
      </c>
      <c r="B330" s="661" t="str">
        <f>Leden!B13</f>
        <v>Jos Stortelder</v>
      </c>
      <c r="C330" s="578">
        <f>IF(ISBLANK(C199),"",$C$199)</f>
        <v>1</v>
      </c>
      <c r="D330" s="578">
        <f t="shared" si="59"/>
        <v>90</v>
      </c>
      <c r="E330" s="616">
        <v>90</v>
      </c>
      <c r="F330" s="578">
        <f>IF(ISBLANK(A199),"",$F$199)</f>
        <v>15</v>
      </c>
      <c r="G330" s="643">
        <f t="shared" si="60"/>
        <v>6</v>
      </c>
      <c r="H330" s="616">
        <v>24</v>
      </c>
      <c r="I330" s="611">
        <f t="shared" si="61"/>
        <v>1</v>
      </c>
      <c r="J330" s="575">
        <f>IF(ISBLANK(E330),"",VLOOKUP(I330,Tabellen!$F$7:$G$17,2))</f>
        <v>10</v>
      </c>
      <c r="K330" s="650">
        <f>IF(ISBLANK(E330),"",ABS(IF($J$330&gt;J199,"1",0)))</f>
        <v>1</v>
      </c>
      <c r="L330" s="61">
        <f>IF(ISBLANK(E330),"",ABS(IF($J$330&lt;J199,"1",0)))</f>
        <v>0</v>
      </c>
      <c r="M330" s="667">
        <f>IF(ISBLANK(E330),"",ABS(IF($J$330=J199,"1")))</f>
        <v>0</v>
      </c>
      <c r="O330" s="693"/>
    </row>
    <row r="331" spans="1:17" ht="29.25" customHeight="1">
      <c r="A331" s="663" t="str">
        <f>IF(ISBLANK(A219),"",$A$219)</f>
        <v/>
      </c>
      <c r="B331" s="661" t="str">
        <f>Leden!B14</f>
        <v>Rots Jan</v>
      </c>
      <c r="C331" s="578" t="str">
        <f>IF(ISBLANK(C219),"",$C$219)</f>
        <v/>
      </c>
      <c r="D331" s="578" t="str">
        <f t="shared" si="59"/>
        <v/>
      </c>
      <c r="F331" s="578" t="str">
        <f>IF(ISBLANK(A219),"",$F$219)</f>
        <v/>
      </c>
      <c r="G331" s="643" t="str">
        <f t="shared" si="60"/>
        <v/>
      </c>
      <c r="I331" s="611" t="str">
        <f t="shared" si="61"/>
        <v/>
      </c>
      <c r="J331" s="575" t="str">
        <f>IF(ISBLANK(E331),"",VLOOKUP(I331,Tabellen!$F$7:$G$17,2))</f>
        <v/>
      </c>
      <c r="K331" s="650" t="str">
        <f>IF(ISBLANK(E331),"",ABS(IF($J$331&gt;J219,"1",0)))</f>
        <v/>
      </c>
      <c r="L331" s="61" t="str">
        <f>IF(ISBLANK(E331),"",ABS(IF($J$331&lt;J219,"1",0)))</f>
        <v/>
      </c>
      <c r="M331" s="667" t="str">
        <f>IF(ISBLANK(E331),"",ABS(IF($J$331=J219,"1")))</f>
        <v/>
      </c>
      <c r="O331" s="693"/>
    </row>
    <row r="332" spans="1:17" ht="29.25" customHeight="1">
      <c r="A332" s="663" t="str">
        <f>IF(ISBLANK(A239),"",$A$239)</f>
        <v>23-1-20233</v>
      </c>
      <c r="B332" s="661" t="str">
        <f>Leden!B15</f>
        <v>Rouwhorst Bennie</v>
      </c>
      <c r="C332" s="578">
        <f>IF(ISBLANK(C239),"",$C$239)</f>
        <v>1</v>
      </c>
      <c r="D332" s="578">
        <f t="shared" si="59"/>
        <v>90</v>
      </c>
      <c r="E332" s="616">
        <v>90</v>
      </c>
      <c r="F332" s="578">
        <f>IF(ISBLANK(A239),"",$F$239)</f>
        <v>33</v>
      </c>
      <c r="G332" s="643">
        <f t="shared" si="60"/>
        <v>2.7272727272727271</v>
      </c>
      <c r="H332" s="616">
        <v>27</v>
      </c>
      <c r="I332" s="611">
        <f t="shared" si="61"/>
        <v>1</v>
      </c>
      <c r="J332" s="575">
        <f>IF(ISBLANK(E332),"",VLOOKUP(I332,Tabellen!$F$7:$G$17,2))</f>
        <v>10</v>
      </c>
      <c r="K332" s="650">
        <f>IF(ISBLANK(E332),"",ABS(IF($J$332&gt;J239,"1",0)))</f>
        <v>1</v>
      </c>
      <c r="L332" s="61">
        <f>IF(ISBLANK(E332),"",ABS(IF($J$332&lt;J239,"1",0)))</f>
        <v>0</v>
      </c>
      <c r="M332" s="667">
        <f>IF(ISBLANK(E332),"",ABS(IF($J$332=J239,"1")))</f>
        <v>0</v>
      </c>
      <c r="N332" s="617"/>
      <c r="O332" s="693"/>
    </row>
    <row r="333" spans="1:17" ht="29.25" customHeight="1">
      <c r="A333" s="663">
        <f>IF(ISBLANK(A259),"",$A$259)</f>
        <v>45293</v>
      </c>
      <c r="B333" s="661" t="str">
        <f>Leden!B16</f>
        <v>Wittenbernds B</v>
      </c>
      <c r="C333" s="578">
        <f>IF(ISBLANK(C259),"",$C$259)</f>
        <v>1</v>
      </c>
      <c r="D333" s="578">
        <f t="shared" si="59"/>
        <v>90</v>
      </c>
      <c r="E333" s="616">
        <v>66</v>
      </c>
      <c r="F333" s="578">
        <f>IF(ISBLANK(A259),"",$F$259)</f>
        <v>27</v>
      </c>
      <c r="G333" s="643">
        <f t="shared" si="60"/>
        <v>2.4444444444444446</v>
      </c>
      <c r="H333" s="616">
        <v>13</v>
      </c>
      <c r="I333" s="611">
        <f t="shared" si="61"/>
        <v>0.73333333333333328</v>
      </c>
      <c r="J333" s="575">
        <f>IF(ISBLANK(E333),"",VLOOKUP(I333,Tabellen!$F$7:$G$17,2))</f>
        <v>7</v>
      </c>
      <c r="K333" s="650">
        <f>IF(ISBLANK(E333),"",ABS(IF($J$333&gt;J259,"1",0)))</f>
        <v>0</v>
      </c>
      <c r="L333" s="61">
        <f>IF(ISBLANK(E333),"",ABS(IF($J$333&lt;J259,"1",0)))</f>
        <v>1</v>
      </c>
      <c r="M333" s="667">
        <f>IF(ISBLANK(E333),"",ABS(IF($J$333=J259,"1")))</f>
        <v>0</v>
      </c>
      <c r="O333" s="693"/>
    </row>
    <row r="334" spans="1:17" ht="29.25" customHeight="1">
      <c r="A334" s="663">
        <f>IF(ISBLANK(A279),"",$A$279)</f>
        <v>45293</v>
      </c>
      <c r="B334" s="661" t="str">
        <f>Leden!B17</f>
        <v>Spieker Leo</v>
      </c>
      <c r="C334" s="578">
        <f>IF(ISBLANK(C279),"",$C$279)</f>
        <v>1</v>
      </c>
      <c r="D334" s="578">
        <f t="shared" si="59"/>
        <v>90</v>
      </c>
      <c r="E334" s="616">
        <v>90</v>
      </c>
      <c r="F334" s="578">
        <f>IF(ISBLANK(A279),"",$F$279)</f>
        <v>19</v>
      </c>
      <c r="G334" s="643">
        <f t="shared" si="60"/>
        <v>4.7368421052631575</v>
      </c>
      <c r="H334" s="616">
        <v>45</v>
      </c>
      <c r="I334" s="611">
        <f t="shared" si="61"/>
        <v>1</v>
      </c>
      <c r="J334" s="575">
        <f>IF(ISBLANK(E334),"",VLOOKUP(I334,Tabellen!$F$7:$G$17,2))</f>
        <v>10</v>
      </c>
      <c r="K334" s="650">
        <f>IF(ISBLANK(E334),"",ABS(IF($J$334&gt;J279,"1",0)))</f>
        <v>1</v>
      </c>
      <c r="L334" s="61">
        <f>IF(ISBLANK(E334),"",ABS(IF($J$334&lt;J279,"1",0)))</f>
        <v>0</v>
      </c>
      <c r="M334" s="667">
        <f>IF(ISBLANK(E334),"",ABS(IF($J$334=J279,"1")))</f>
        <v>0</v>
      </c>
      <c r="O334" s="693"/>
    </row>
    <row r="335" spans="1:17" ht="29.25" customHeight="1">
      <c r="A335" s="663">
        <f>IF(ISBLANK(A299),"",$A$299)</f>
        <v>45272</v>
      </c>
      <c r="B335" s="661" t="str">
        <f>Leden!B18</f>
        <v>v.Schie Leo</v>
      </c>
      <c r="C335" s="578">
        <f>IF(ISBLANK(C299),"",$C$299)</f>
        <v>1</v>
      </c>
      <c r="D335" s="578">
        <f t="shared" si="59"/>
        <v>90</v>
      </c>
      <c r="E335" s="616">
        <v>90</v>
      </c>
      <c r="F335" s="578">
        <f>IF(ISBLANK(A299),"",$F$299)</f>
        <v>22</v>
      </c>
      <c r="G335" s="643">
        <f t="shared" si="60"/>
        <v>4.0909090909090908</v>
      </c>
      <c r="H335" s="616">
        <v>20</v>
      </c>
      <c r="I335" s="611">
        <f t="shared" si="61"/>
        <v>1</v>
      </c>
      <c r="J335" s="575">
        <f>IF(ISBLANK(E335),"",VLOOKUP(I335,Tabellen!$F$7:$G$17,2))</f>
        <v>10</v>
      </c>
      <c r="K335" s="650">
        <f>IF(ISBLANK(E335),"",ABS(IF($J$335&gt;J299,"1",0)))</f>
        <v>1</v>
      </c>
      <c r="L335" s="61">
        <f>IF(ISBLANK(E335),"",ABS(IF($J$335&lt;J299,"1",0)))</f>
        <v>0</v>
      </c>
      <c r="M335" s="667">
        <f>IF(ISBLANK(E335),"",ABS(IF($J$335=J299,"1")))</f>
        <v>0</v>
      </c>
      <c r="O335" s="1188"/>
      <c r="P335" s="1188"/>
    </row>
    <row r="336" spans="1:17" ht="29.25" customHeight="1">
      <c r="A336" s="711"/>
      <c r="B336" s="712">
        <f>Leden!I19</f>
        <v>3.25</v>
      </c>
      <c r="C336" s="706">
        <f>SUM(C320:C335)</f>
        <v>10</v>
      </c>
      <c r="D336" s="706">
        <f t="shared" ref="D336:F336" si="62">SUM(D320:D335)</f>
        <v>900</v>
      </c>
      <c r="E336" s="706">
        <f t="shared" si="62"/>
        <v>859</v>
      </c>
      <c r="F336" s="706">
        <f t="shared" si="62"/>
        <v>253</v>
      </c>
      <c r="G336" s="713">
        <f>AVERAGE(G320:G335)</f>
        <v>3.5811488072322915</v>
      </c>
      <c r="H336" s="772">
        <f>MAX(H320:H335)</f>
        <v>45</v>
      </c>
      <c r="I336" s="731">
        <f>AVERAGE(I320:I335)</f>
        <v>0.95444444444444443</v>
      </c>
      <c r="J336" s="715">
        <f>SUM(J320:J335)</f>
        <v>95</v>
      </c>
      <c r="K336" s="715">
        <f t="shared" ref="K336:M336" si="63">SUM(K320:K335)</f>
        <v>7</v>
      </c>
      <c r="L336" s="715">
        <f t="shared" si="63"/>
        <v>3</v>
      </c>
      <c r="M336" s="715">
        <f t="shared" si="63"/>
        <v>0</v>
      </c>
      <c r="N336" s="617">
        <f>IF(ISBLANK(E336),"",VLOOKUP(G336,Tabellen!$D$7:$E$46,2))</f>
        <v>100</v>
      </c>
      <c r="O336" s="629" t="s">
        <v>116</v>
      </c>
      <c r="Q336" s="591"/>
    </row>
    <row r="337" spans="1:17" ht="29.25" customHeight="1">
      <c r="A337" s="582" t="s">
        <v>93</v>
      </c>
      <c r="B337" s="583" t="s">
        <v>141</v>
      </c>
      <c r="C337" s="582"/>
      <c r="D337" s="584"/>
      <c r="E337" s="585"/>
      <c r="F337" s="582"/>
      <c r="G337" s="586"/>
      <c r="H337" s="585"/>
      <c r="I337" s="587"/>
      <c r="J337" s="588"/>
      <c r="K337" s="589"/>
      <c r="L337" s="590"/>
      <c r="M337" s="587"/>
      <c r="N337" s="590"/>
      <c r="O337" s="637"/>
      <c r="P337" s="638"/>
      <c r="Q337" s="591"/>
    </row>
    <row r="338" spans="1:17" ht="29.25" customHeight="1">
      <c r="A338" s="592">
        <f>VLOOKUP(B356,Tabellen!B7:C46,2)</f>
        <v>85</v>
      </c>
      <c r="B338" s="583" t="s">
        <v>37</v>
      </c>
      <c r="C338" s="582" t="s">
        <v>95</v>
      </c>
      <c r="D338" s="584" t="s">
        <v>117</v>
      </c>
      <c r="E338" s="582" t="s">
        <v>95</v>
      </c>
      <c r="F338" s="582" t="s">
        <v>98</v>
      </c>
      <c r="G338" s="659" t="s">
        <v>99</v>
      </c>
      <c r="H338" s="582" t="s">
        <v>100</v>
      </c>
      <c r="I338" s="594" t="s">
        <v>101</v>
      </c>
      <c r="J338" s="595">
        <v>10</v>
      </c>
      <c r="K338" s="596" t="s">
        <v>102</v>
      </c>
      <c r="L338" s="586" t="s">
        <v>103</v>
      </c>
      <c r="M338" s="594" t="s">
        <v>104</v>
      </c>
      <c r="N338" s="586" t="s">
        <v>105</v>
      </c>
      <c r="O338" s="637"/>
      <c r="P338" s="638"/>
      <c r="Q338" s="591"/>
    </row>
    <row r="339" spans="1:17" ht="29.25" customHeight="1">
      <c r="A339" s="597" t="s">
        <v>106</v>
      </c>
      <c r="B339" s="773" t="str">
        <f>Leden!$B$20</f>
        <v>Vermue Jack</v>
      </c>
      <c r="C339" s="582" t="s">
        <v>107</v>
      </c>
      <c r="D339" s="586" t="s">
        <v>119</v>
      </c>
      <c r="E339" s="586" t="s">
        <v>119</v>
      </c>
      <c r="F339" s="582" t="s">
        <v>110</v>
      </c>
      <c r="G339" s="586" t="s">
        <v>79</v>
      </c>
      <c r="H339" s="582" t="s">
        <v>112</v>
      </c>
      <c r="I339" s="594" t="s">
        <v>119</v>
      </c>
      <c r="J339" s="595" t="s">
        <v>113</v>
      </c>
      <c r="K339" s="596"/>
      <c r="L339" s="586"/>
      <c r="M339" s="594"/>
      <c r="N339" s="586" t="s">
        <v>114</v>
      </c>
      <c r="O339" s="637"/>
      <c r="P339" s="638"/>
      <c r="Q339" s="591"/>
    </row>
    <row r="340" spans="1:17" ht="29.25" customHeight="1">
      <c r="A340" s="663">
        <f>IF(ISBLANK(A20),"",$A$20)</f>
        <v>45300</v>
      </c>
      <c r="B340" s="661" t="str">
        <f>Leden!E4</f>
        <v>Slot Guus</v>
      </c>
      <c r="C340" s="578">
        <f>IF(ISBLANK(C20),"",$C$20)</f>
        <v>1</v>
      </c>
      <c r="D340" s="578">
        <f>IF(ISBLANK(C340),"",IF(C340=1,$A$338,C340))</f>
        <v>85</v>
      </c>
      <c r="E340" s="616">
        <v>76</v>
      </c>
      <c r="F340" s="578">
        <f>IF(ISBLANK(A20),"",$F$20)</f>
        <v>27</v>
      </c>
      <c r="G340" s="643">
        <f>IF(ISBLANK(E340),"",E340/F340)</f>
        <v>2.8148148148148149</v>
      </c>
      <c r="H340" s="616">
        <v>10</v>
      </c>
      <c r="I340" s="611">
        <f t="shared" ref="I340:I355" si="64">IF(ISBLANK(E340),"",E340/D340)</f>
        <v>0.89411764705882357</v>
      </c>
      <c r="J340" s="575">
        <f>IF(ISBLANK(E340),"",VLOOKUP(I340,Tabellen!$F$7:$G$17,2))</f>
        <v>8</v>
      </c>
      <c r="K340" s="618">
        <f>IF(ISBLANK(E340),"",ABS(IF(J340&gt;$J$20,"1",0)))</f>
        <v>0</v>
      </c>
      <c r="L340" s="62">
        <f>IF(ISBLANK(E340),"",ABS(IF(J340&lt;$J$20,"1",0)))</f>
        <v>1</v>
      </c>
      <c r="M340" s="619">
        <f>IF(ISBLANK(E340),"",ABS(IF(J340=$J$20,"1")))</f>
        <v>0</v>
      </c>
      <c r="O340" s="693"/>
    </row>
    <row r="341" spans="1:17" ht="29.25" customHeight="1">
      <c r="A341" s="663" t="str">
        <f>IF(ISBLANK(A40),"",$A$40)</f>
        <v/>
      </c>
      <c r="B341" s="774" t="str">
        <f>Leden!E5</f>
        <v>Bennie Beerten Z</v>
      </c>
      <c r="C341" s="578" t="str">
        <f>IF(ISBLANK(C40),"",$C$40)</f>
        <v/>
      </c>
      <c r="D341" s="578" t="str">
        <f t="shared" ref="D341:D355" si="65">IF(ISBLANK(C341),"",IF(C341=1,$A$338,C341))</f>
        <v/>
      </c>
      <c r="F341" s="578" t="str">
        <f>IF(ISBLANK(A40),"",$F$40)</f>
        <v/>
      </c>
      <c r="G341" s="643"/>
      <c r="I341" s="611" t="str">
        <f t="shared" si="64"/>
        <v/>
      </c>
      <c r="J341" s="575" t="str">
        <f>IF(ISBLANK(E341),"",VLOOKUP(I341,Tabellen!$F$7:$G$17,2))</f>
        <v/>
      </c>
      <c r="K341" s="618" t="str">
        <f>IF(ISBLANK(E341),"",ABS(IF(J341&gt;$J$40,"1",0)))</f>
        <v/>
      </c>
      <c r="L341" s="62" t="str">
        <f>IF(ISBLANK(E341),"",ABS(IF(J341&lt;$J$40,"1",0)))</f>
        <v/>
      </c>
      <c r="M341" s="619" t="str">
        <f>IF(ISBLANK(E341),"",ABS(IF(J341=$J$40,"1")))</f>
        <v/>
      </c>
      <c r="O341" s="693"/>
    </row>
    <row r="342" spans="1:17" ht="29.25" customHeight="1">
      <c r="A342" s="663" t="str">
        <f>IF(ISBLANK(A59),"",$A$59)</f>
        <v/>
      </c>
      <c r="B342" s="774" t="str">
        <f>Leden!E6</f>
        <v>Cuppers Jan</v>
      </c>
      <c r="C342" s="578" t="str">
        <f>IF(ISBLANK(C59),"",$C$59)</f>
        <v/>
      </c>
      <c r="D342" s="578" t="str">
        <f t="shared" si="65"/>
        <v/>
      </c>
      <c r="F342" s="578" t="str">
        <f>IF(ISBLANK(A59),"",$F$59)</f>
        <v/>
      </c>
      <c r="G342" s="643"/>
      <c r="I342" s="611" t="str">
        <f t="shared" si="64"/>
        <v/>
      </c>
      <c r="J342" s="575" t="str">
        <f>IF(ISBLANK(E342),"",VLOOKUP(I342,Tabellen!$F$7:$G$17,2))</f>
        <v/>
      </c>
      <c r="K342" s="618" t="str">
        <f>IF(ISBLANK(E342),"",ABS(IF(J342&gt;$J$59,"1",0)))</f>
        <v/>
      </c>
      <c r="L342" s="62" t="str">
        <f>IF(ISBLANK(E342),"",ABS(IF(J342&lt;$J$59,"1",0)))</f>
        <v/>
      </c>
      <c r="M342" s="619" t="str">
        <f>IF(ISBLANK(E342),"",ABS(IF(J342=$J$59,"1")))</f>
        <v/>
      </c>
      <c r="O342" s="693"/>
    </row>
    <row r="343" spans="1:17" ht="29.25" customHeight="1">
      <c r="A343" s="663">
        <f>IF(ISBLANK(A80),"",$A$80)</f>
        <v>45272</v>
      </c>
      <c r="B343" s="774" t="str">
        <f>Leden!E7</f>
        <v>BouwmeesterJohan</v>
      </c>
      <c r="C343" s="578">
        <f>IF(ISBLANK(C80),"",$C$80)</f>
        <v>1</v>
      </c>
      <c r="D343" s="578">
        <f t="shared" si="65"/>
        <v>85</v>
      </c>
      <c r="E343" s="616">
        <v>72</v>
      </c>
      <c r="F343" s="578">
        <f>IF(ISBLANK(A80),"",$F$80)</f>
        <v>19</v>
      </c>
      <c r="G343" s="643"/>
      <c r="H343" s="616">
        <v>13</v>
      </c>
      <c r="I343" s="611">
        <f t="shared" si="64"/>
        <v>0.84705882352941175</v>
      </c>
      <c r="J343" s="575">
        <f>IF(ISBLANK(E343),"",VLOOKUP(I343,Tabellen!$F$7:$G$17,2))</f>
        <v>8</v>
      </c>
      <c r="K343" s="618">
        <f>IF(ISBLANK(E343),"",ABS(IF(J343&gt;$J$80,"1",0)))</f>
        <v>0</v>
      </c>
      <c r="L343" s="62">
        <f>IF(ISBLANK(E343),"",ABS(IF(J343&lt;$J$80,"1",0)))</f>
        <v>0</v>
      </c>
      <c r="M343" s="619">
        <f>IF(ISBLANK(E343),"",ABS(IF(J343=$J$80,"1")))</f>
        <v>1</v>
      </c>
      <c r="O343" s="693"/>
    </row>
    <row r="344" spans="1:17" ht="29.25" customHeight="1">
      <c r="A344" s="663" t="str">
        <f>IF(ISBLANK(A100),"",$A$100)</f>
        <v/>
      </c>
      <c r="B344" s="774" t="str">
        <f>Leden!E8</f>
        <v>Cattier Theo</v>
      </c>
      <c r="C344" s="578" t="str">
        <f>IF(ISBLANK(C100),"",$C$100)</f>
        <v/>
      </c>
      <c r="D344" s="578" t="str">
        <f t="shared" si="65"/>
        <v/>
      </c>
      <c r="F344" s="578" t="str">
        <f>IF(ISBLANK(A100),"",$F$100)</f>
        <v/>
      </c>
      <c r="G344" s="643"/>
      <c r="I344" s="611" t="str">
        <f t="shared" si="64"/>
        <v/>
      </c>
      <c r="J344" s="575" t="str">
        <f>IF(ISBLANK(E344),"",VLOOKUP(I344,Tabellen!$F$7:$G$17,2))</f>
        <v/>
      </c>
      <c r="K344" s="618" t="str">
        <f>IF(ISBLANK(E344),"",ABS(IF(J344&gt;$J$100,"1",0)))</f>
        <v/>
      </c>
      <c r="L344" s="62" t="str">
        <f>IF(ISBLANK(E344),"",ABS(IF(J344&lt;$J$100,"1",0)))</f>
        <v/>
      </c>
      <c r="M344" s="619" t="str">
        <f>IF(ISBLANK(E344),"",ABS(IF(J344=$J$100,"1")))</f>
        <v/>
      </c>
      <c r="O344" s="693"/>
    </row>
    <row r="345" spans="1:17" ht="29.25" customHeight="1">
      <c r="A345" s="663" t="str">
        <f>IF(ISBLANK(A120),"",$A$120)</f>
        <v/>
      </c>
      <c r="B345" s="774" t="str">
        <f>Leden!E9</f>
        <v>Huinink Jan</v>
      </c>
      <c r="C345" s="578" t="str">
        <f>IF(ISBLANK(C120),"",$C$120)</f>
        <v/>
      </c>
      <c r="D345" s="578" t="str">
        <f t="shared" si="65"/>
        <v/>
      </c>
      <c r="F345" s="578" t="str">
        <f>IF(ISBLANK(A120),"",$F$120)</f>
        <v/>
      </c>
      <c r="G345" s="643"/>
      <c r="I345" s="611" t="str">
        <f t="shared" si="64"/>
        <v/>
      </c>
      <c r="J345" s="575" t="str">
        <f>IF(ISBLANK(E345),"",VLOOKUP(I345,Tabellen!$F$7:$G$17,2))</f>
        <v/>
      </c>
      <c r="K345" s="618" t="str">
        <f>IF(ISBLANK(E345),"",ABS(IF(J345&gt;$J$120,"1",0)))</f>
        <v/>
      </c>
      <c r="L345" s="62" t="str">
        <f>IF(ISBLANK(E345),"",ABS(IF(J345&lt;$J$120,"1",0)))</f>
        <v/>
      </c>
      <c r="M345" s="619" t="str">
        <f>IF(ISBLANK(E345),"",ABS(IF(J345=$J$120,"1")))</f>
        <v/>
      </c>
      <c r="O345" s="693"/>
    </row>
    <row r="346" spans="1:17" ht="29.25" customHeight="1">
      <c r="A346" s="663" t="str">
        <f>IF(ISBLANK(A140),"",$A$140)</f>
        <v/>
      </c>
      <c r="B346" s="774" t="str">
        <f>Leden!E10</f>
        <v>Koppele Theo</v>
      </c>
      <c r="C346" s="578" t="str">
        <f>IF(ISBLANK(C140),"",$C$140)</f>
        <v/>
      </c>
      <c r="D346" s="578" t="str">
        <f t="shared" si="65"/>
        <v/>
      </c>
      <c r="F346" s="578" t="str">
        <f>IF(ISBLANK(A140),"",$F$140)</f>
        <v/>
      </c>
      <c r="G346" s="643"/>
      <c r="I346" s="611" t="str">
        <f t="shared" si="64"/>
        <v/>
      </c>
      <c r="J346" s="575" t="str">
        <f>IF(ISBLANK(E346),"",VLOOKUP(I346,Tabellen!$F$7:$G$17,2))</f>
        <v/>
      </c>
      <c r="K346" s="618" t="str">
        <f>IF(ISBLANK(E346),"",ABS(IF(J346&gt;$J$140,"1",0)))</f>
        <v/>
      </c>
      <c r="L346" s="62" t="str">
        <f>IF(ISBLANK(E346),"",ABS(IF(J346&lt;$J$140,"1",0)))</f>
        <v/>
      </c>
      <c r="M346" s="619" t="str">
        <f>IF(ISBLANK(E346),"",ABS(IF(J346=$J$140,"1")))</f>
        <v/>
      </c>
      <c r="O346" s="693"/>
    </row>
    <row r="347" spans="1:17" ht="29.25" customHeight="1">
      <c r="A347" s="663">
        <f>IF(ISBLANK(A160),"",$A$160)</f>
        <v>45300</v>
      </c>
      <c r="B347" s="774" t="str">
        <f>Leden!E11</f>
        <v>Melgers Willy</v>
      </c>
      <c r="C347" s="578">
        <f>IF(ISBLANK(C160),"",$C$160)</f>
        <v>1</v>
      </c>
      <c r="D347" s="578">
        <f t="shared" si="65"/>
        <v>85</v>
      </c>
      <c r="E347" s="616">
        <v>70</v>
      </c>
      <c r="F347" s="578">
        <f>IF(ISBLANK(A160),"",$F$160)</f>
        <v>26</v>
      </c>
      <c r="G347" s="643"/>
      <c r="H347" s="616">
        <v>25</v>
      </c>
      <c r="I347" s="611">
        <f t="shared" si="64"/>
        <v>0.82352941176470584</v>
      </c>
      <c r="J347" s="575">
        <f>IF(ISBLANK(E347),"",VLOOKUP(I347,Tabellen!$F$7:$G$17,2))</f>
        <v>8</v>
      </c>
      <c r="K347" s="618">
        <f>IF(ISBLANK(E347),"",ABS(IF(J347&gt;$J$160,"1",0)))</f>
        <v>1</v>
      </c>
      <c r="L347" s="62">
        <f>IF(ISBLANK(E347),"",ABS(IF(J347&lt;$J$160,"1",0)))</f>
        <v>0</v>
      </c>
      <c r="M347" s="619">
        <f>IF(ISBLANK(E347),"",ABS(IF(J347=$J$160,"1")))</f>
        <v>0</v>
      </c>
      <c r="O347" s="693"/>
    </row>
    <row r="348" spans="1:17" ht="29.25" customHeight="1">
      <c r="A348" s="663" t="str">
        <f>IF(ISBLANK(A180),"",$A$180)</f>
        <v/>
      </c>
      <c r="B348" s="774" t="str">
        <f>Leden!E12</f>
        <v>Piepers Arnold</v>
      </c>
      <c r="C348" s="578" t="str">
        <f>IF(ISBLANK(C180),"",$C$180)</f>
        <v/>
      </c>
      <c r="D348" s="578" t="str">
        <f t="shared" si="65"/>
        <v/>
      </c>
      <c r="F348" s="578" t="str">
        <f>IF(ISBLANK(A180),"",$F$180)</f>
        <v/>
      </c>
      <c r="G348" s="643"/>
      <c r="I348" s="611" t="str">
        <f t="shared" si="64"/>
        <v/>
      </c>
      <c r="J348" s="575" t="str">
        <f>IF(ISBLANK(E348),"",VLOOKUP(I348,Tabellen!$F$7:$G$17,2))</f>
        <v/>
      </c>
      <c r="K348" s="618" t="str">
        <f>IF(ISBLANK(E348),"",ABS(IF(J348&gt;$J$180,"1",0)))</f>
        <v/>
      </c>
      <c r="L348" s="62" t="str">
        <f>IF(ISBLANK(E348),"",ABS(IF(J348&lt;$J$180,"1",0)))</f>
        <v/>
      </c>
      <c r="M348" s="619" t="str">
        <f>IF(ISBLANK(E348),"",ABS(IF(J348=$J$180,"1")))</f>
        <v/>
      </c>
      <c r="O348" s="693"/>
    </row>
    <row r="349" spans="1:17" ht="29.25" customHeight="1">
      <c r="A349" s="663" t="str">
        <f>IF(ISBLANK(A200),"",$A$200)</f>
        <v/>
      </c>
      <c r="B349" s="774" t="str">
        <f>Leden!E13</f>
        <v>Jos Stortelder</v>
      </c>
      <c r="C349" s="578" t="str">
        <f>IF(ISBLANK(C200),"",$C$200)</f>
        <v/>
      </c>
      <c r="D349" s="578" t="str">
        <f t="shared" si="65"/>
        <v/>
      </c>
      <c r="F349" s="578" t="str">
        <f>IF(ISBLANK(A200),"",$F$200)</f>
        <v/>
      </c>
      <c r="G349" s="643"/>
      <c r="I349" s="611" t="str">
        <f t="shared" si="64"/>
        <v/>
      </c>
      <c r="J349" s="575" t="str">
        <f>IF(ISBLANK(E349),"",VLOOKUP(I349,Tabellen!$F$7:$G$17,2))</f>
        <v/>
      </c>
      <c r="K349" s="618" t="str">
        <f>IF(ISBLANK(E349),"",ABS(IF(J349&gt;$J$200,"1",0)))</f>
        <v/>
      </c>
      <c r="L349" s="62" t="str">
        <f>IF(ISBLANK(E349),"",ABS(IF(J349&lt;$J$200,"1",0)))</f>
        <v/>
      </c>
      <c r="M349" s="619" t="str">
        <f>IF(ISBLANK(E349),"",ABS(IF(J349=$J$200,"1")))</f>
        <v/>
      </c>
      <c r="O349" s="693"/>
    </row>
    <row r="350" spans="1:17" ht="29.25" customHeight="1">
      <c r="A350" s="663" t="str">
        <f>IF(ISBLANK(A220),"",$A$220)</f>
        <v/>
      </c>
      <c r="B350" s="774" t="str">
        <f>Leden!E14</f>
        <v>Rots Jan</v>
      </c>
      <c r="C350" s="578" t="str">
        <f>IF(ISBLANK(C220),"",$C$220)</f>
        <v/>
      </c>
      <c r="D350" s="578" t="str">
        <f t="shared" si="65"/>
        <v/>
      </c>
      <c r="F350" s="578" t="str">
        <f>IF(ISBLANK(A220),"",$F$220)</f>
        <v/>
      </c>
      <c r="G350" s="643"/>
      <c r="I350" s="611" t="str">
        <f t="shared" si="64"/>
        <v/>
      </c>
      <c r="J350" s="575" t="str">
        <f>IF(ISBLANK(E350),"",VLOOKUP(I350,Tabellen!$F$7:$G$17,2))</f>
        <v/>
      </c>
      <c r="K350" s="618" t="str">
        <f>IF(ISBLANK(E350),"",ABS(IF(J350&gt;$J$220,"1",0)))</f>
        <v/>
      </c>
      <c r="L350" s="62" t="str">
        <f>IF(ISBLANK(E350),"",ABS(IF(J350&lt;$J$220,"1",0)))</f>
        <v/>
      </c>
      <c r="M350" s="619" t="str">
        <f>IF(ISBLANK(E350),"",ABS(IF(J350=$J$220,"1")))</f>
        <v/>
      </c>
      <c r="O350" s="693"/>
    </row>
    <row r="351" spans="1:17" ht="29.25" customHeight="1">
      <c r="A351" s="663" t="str">
        <f>IF(ISBLANK(A240),"",$A$240)</f>
        <v/>
      </c>
      <c r="B351" s="774" t="str">
        <f>Leden!E15</f>
        <v>Rouwhorst Bennie</v>
      </c>
      <c r="C351" s="578" t="str">
        <f>IF(ISBLANK(C240),"",$C$240)</f>
        <v/>
      </c>
      <c r="D351" s="578" t="str">
        <f t="shared" si="65"/>
        <v/>
      </c>
      <c r="F351" s="578" t="str">
        <f>IF(ISBLANK(A240),"",$F$240)</f>
        <v/>
      </c>
      <c r="G351" s="643"/>
      <c r="I351" s="611" t="str">
        <f t="shared" si="64"/>
        <v/>
      </c>
      <c r="J351" s="575" t="str">
        <f>IF(ISBLANK(E351),"",VLOOKUP(I351,Tabellen!$F$7:$G$17,2))</f>
        <v/>
      </c>
      <c r="K351" s="618" t="str">
        <f>IF(ISBLANK(E351),"",ABS(IF(J351&gt;$J$240,"1",0)))</f>
        <v/>
      </c>
      <c r="L351" s="62" t="str">
        <f>IF(ISBLANK(E351),"",ABS(IF(J351&lt;$J$240,"1",0)))</f>
        <v/>
      </c>
      <c r="M351" s="619" t="str">
        <f>IF(ISBLANK(E351),"",ABS(IF(J351=$J$240,"1")))</f>
        <v/>
      </c>
      <c r="O351" s="693"/>
    </row>
    <row r="352" spans="1:17" ht="29.25" customHeight="1">
      <c r="A352" s="663" t="str">
        <f>IF(ISBLANK(A260),"",$A$260)</f>
        <v/>
      </c>
      <c r="B352" s="774" t="str">
        <f>Leden!E16</f>
        <v>Wittenbernds B</v>
      </c>
      <c r="C352" s="578" t="str">
        <f>IF(ISBLANK(C260),"",$C$260)</f>
        <v/>
      </c>
      <c r="D352" s="578" t="str">
        <f t="shared" si="65"/>
        <v/>
      </c>
      <c r="F352" s="578" t="str">
        <f>IF(ISBLANK(A260),"",$F$260)</f>
        <v/>
      </c>
      <c r="G352" s="643"/>
      <c r="I352" s="611" t="str">
        <f t="shared" si="64"/>
        <v/>
      </c>
      <c r="J352" s="575" t="str">
        <f>IF(ISBLANK(E352),"",VLOOKUP(I352,Tabellen!$F$7:$G$17,2))</f>
        <v/>
      </c>
      <c r="K352" s="618" t="str">
        <f>IF(ISBLANK(E352),"",ABS(IF(J352&gt;$J$260,"1",0)))</f>
        <v/>
      </c>
      <c r="L352" s="62" t="str">
        <f>IF(ISBLANK(E352),"",ABS(IF(J352&lt;$J$260,"1",0)))</f>
        <v/>
      </c>
      <c r="M352" s="619" t="str">
        <f>IF(ISBLANK(E352),"",ABS(IF(J352=$J$260,"1")))</f>
        <v/>
      </c>
      <c r="O352" s="693"/>
    </row>
    <row r="353" spans="1:17" ht="29.25" customHeight="1">
      <c r="A353" s="663" t="str">
        <f>IF(ISBLANK(A280),"",$A$280)</f>
        <v/>
      </c>
      <c r="B353" s="774" t="str">
        <f>Leden!E17</f>
        <v>Spieker Leo</v>
      </c>
      <c r="C353" s="578" t="str">
        <f>IF(ISBLANK(C280),"",$C$280)</f>
        <v/>
      </c>
      <c r="D353" s="578" t="str">
        <f t="shared" si="65"/>
        <v/>
      </c>
      <c r="F353" s="578" t="str">
        <f>IF(ISBLANK(A280),"",$F$280)</f>
        <v/>
      </c>
      <c r="G353" s="643"/>
      <c r="I353" s="611" t="str">
        <f t="shared" si="64"/>
        <v/>
      </c>
      <c r="J353" s="575" t="str">
        <f>IF(ISBLANK(E353),"",VLOOKUP(I353,Tabellen!$F$7:$G$17,2))</f>
        <v/>
      </c>
      <c r="K353" s="618" t="str">
        <f>IF(ISBLANK(E353),"",ABS(IF(J353&gt;$J$280,"1",0)))</f>
        <v/>
      </c>
      <c r="L353" s="62" t="str">
        <f>IF(ISBLANK(E353),"",ABS(IF(J353&lt;$J$280,"1",0)))</f>
        <v/>
      </c>
      <c r="M353" s="619" t="str">
        <f>IF(ISBLANK(E353),"",ABS(IF(J353=$J$280,"1")))</f>
        <v/>
      </c>
      <c r="O353" s="693"/>
    </row>
    <row r="354" spans="1:17" ht="29.25" customHeight="1">
      <c r="A354" s="663">
        <f>IF(ISBLANK(A300),"",$A$300)</f>
        <v>45279</v>
      </c>
      <c r="B354" s="774" t="str">
        <f>Leden!E18</f>
        <v>v.Schie Leo</v>
      </c>
      <c r="C354" s="578">
        <f>IF(ISBLANK(C300),"",$C$300)</f>
        <v>1</v>
      </c>
      <c r="D354" s="578">
        <f t="shared" si="65"/>
        <v>85</v>
      </c>
      <c r="E354" s="616">
        <v>81</v>
      </c>
      <c r="F354" s="578">
        <f>IF(ISBLANK(A300),"",$F$300)</f>
        <v>31</v>
      </c>
      <c r="G354" s="643">
        <f>IF(ISBLANK(E354),"",E354/F354)</f>
        <v>2.6129032258064515</v>
      </c>
      <c r="H354" s="616">
        <v>23</v>
      </c>
      <c r="I354" s="611">
        <f t="shared" si="64"/>
        <v>0.95294117647058818</v>
      </c>
      <c r="J354" s="575">
        <f>IF(ISBLANK(E354),"",VLOOKUP(I354,Tabellen!$F$7:$G$17,2))</f>
        <v>9</v>
      </c>
      <c r="K354" s="618">
        <f>IF(ISBLANK(E354),"",ABS(IF(J354&gt;$J$300,"1",0)))</f>
        <v>1</v>
      </c>
      <c r="L354" s="62">
        <f>IF(ISBLANK(E354),"",ABS(IF(J354&lt;$J$300,"1",0)))</f>
        <v>0</v>
      </c>
      <c r="M354" s="619">
        <f>IF(ISBLANK(E354),"",ABS(IF(J354=$J$300,"1")))</f>
        <v>0</v>
      </c>
      <c r="O354" s="693"/>
    </row>
    <row r="355" spans="1:17" ht="29.25" customHeight="1">
      <c r="A355" s="663">
        <f>IF(ISBLANK(A320),"",$A$320)</f>
        <v>45279</v>
      </c>
      <c r="B355" s="774" t="str">
        <f>Leden!E19</f>
        <v>Wolterink Harrie</v>
      </c>
      <c r="C355" s="578">
        <f>IF(ISBLANK(C320),"",$C$320)</f>
        <v>1</v>
      </c>
      <c r="D355" s="578">
        <f t="shared" si="65"/>
        <v>85</v>
      </c>
      <c r="E355" s="695">
        <v>72</v>
      </c>
      <c r="F355" s="578">
        <f>IF(ISBLANK(A320),"",$F$320)</f>
        <v>29</v>
      </c>
      <c r="G355" s="643">
        <f>IF(ISBLANK(E355),"",E355/F355)</f>
        <v>2.4827586206896552</v>
      </c>
      <c r="H355" s="695">
        <v>13</v>
      </c>
      <c r="I355" s="611">
        <f t="shared" si="64"/>
        <v>0.84705882352941175</v>
      </c>
      <c r="J355" s="575">
        <f>IF(ISBLANK(E355),"",VLOOKUP(I355,Tabellen!$F$7:$G$17,2))</f>
        <v>8</v>
      </c>
      <c r="K355" s="618">
        <f>IF(ISBLANK(E355),"",ABS(IF(J355&gt;$J$320,"1",0)))</f>
        <v>0</v>
      </c>
      <c r="L355" s="62">
        <f>IF(ISBLANK(E355),"",ABS(IF(J355&lt;$J$320,"1",0)))</f>
        <v>1</v>
      </c>
      <c r="M355" s="619">
        <f>IF(ISBLANK(E355),"",ABS(IF(J355=$J$320,"1")))</f>
        <v>0</v>
      </c>
      <c r="O355" s="1190"/>
      <c r="P355" s="1190"/>
      <c r="Q355" s="591"/>
    </row>
    <row r="356" spans="1:17" ht="29.25" customHeight="1">
      <c r="A356" s="711" t="s">
        <v>115</v>
      </c>
      <c r="B356" s="712">
        <f>Leden!I20</f>
        <v>3</v>
      </c>
      <c r="C356" s="706">
        <f>SUBTOTAL(9,C340:C355)</f>
        <v>5</v>
      </c>
      <c r="D356" s="706">
        <f>SUBTOTAL(9,D340:D355)</f>
        <v>425</v>
      </c>
      <c r="E356" s="706">
        <f>SUBTOTAL(9,E340:E355)</f>
        <v>371</v>
      </c>
      <c r="F356" s="706">
        <f>SUBTOTAL(9,F340:F355)</f>
        <v>132</v>
      </c>
      <c r="G356" s="712">
        <f>SUBTOTAL(9,G340:G355)</f>
        <v>7.9104766613109216</v>
      </c>
      <c r="H356" s="706">
        <f>MAX(H340:H355)</f>
        <v>25</v>
      </c>
      <c r="I356" s="731">
        <f>AVERAGE(I340:I355)</f>
        <v>0.87294117647058811</v>
      </c>
      <c r="J356" s="715">
        <f>SUM(J340:J355)</f>
        <v>41</v>
      </c>
      <c r="K356" s="716">
        <f>SUM(K340:K355)</f>
        <v>2</v>
      </c>
      <c r="L356" s="706">
        <f>SUM(L340:L355)</f>
        <v>2</v>
      </c>
      <c r="M356" s="717">
        <f>SUM(M340:M355)</f>
        <v>1</v>
      </c>
      <c r="N356" s="718">
        <f>IF(ISBLANK(E356),"",VLOOKUP(G356,Tabellen!$D$7:$E$46,2))</f>
        <v>160</v>
      </c>
      <c r="O356" s="776"/>
      <c r="P356" s="738"/>
      <c r="Q356" s="591"/>
    </row>
    <row r="357" spans="1:17" ht="21.95" customHeight="1">
      <c r="A357" s="697"/>
      <c r="B357" s="698"/>
      <c r="C357" s="699"/>
      <c r="D357" s="698"/>
      <c r="E357" s="698"/>
      <c r="F357" s="698"/>
      <c r="G357" s="698"/>
      <c r="H357" s="698"/>
      <c r="I357" s="698"/>
      <c r="J357" s="700"/>
      <c r="K357" s="698"/>
      <c r="L357" s="698"/>
      <c r="M357" s="698"/>
      <c r="N357" s="701"/>
      <c r="O357" s="698"/>
      <c r="P357" s="702"/>
      <c r="Q357" s="591"/>
    </row>
    <row r="358" spans="1:17" ht="28.5" hidden="1" customHeight="1">
      <c r="A358" s="582" t="s">
        <v>93</v>
      </c>
      <c r="B358" s="583" t="s">
        <v>94</v>
      </c>
      <c r="C358" s="582"/>
      <c r="D358" s="584"/>
      <c r="E358" s="585"/>
      <c r="F358" s="582"/>
      <c r="G358" s="586"/>
      <c r="H358" s="585"/>
      <c r="I358" s="587"/>
      <c r="J358" s="588"/>
      <c r="K358" s="589"/>
      <c r="L358" s="590"/>
      <c r="M358" s="587"/>
      <c r="N358" s="590"/>
      <c r="O358" s="637"/>
      <c r="P358" s="638"/>
      <c r="Q358" s="591"/>
    </row>
    <row r="359" spans="1:17" ht="28.5" hidden="1" customHeight="1">
      <c r="A359" s="592">
        <f>VLOOKUP(B379,Tabellen!B7:C46,2)</f>
        <v>31</v>
      </c>
      <c r="B359" s="583" t="s">
        <v>37</v>
      </c>
      <c r="C359" s="582" t="s">
        <v>95</v>
      </c>
      <c r="D359" s="584" t="s">
        <v>117</v>
      </c>
      <c r="E359" s="582" t="s">
        <v>95</v>
      </c>
      <c r="F359" s="582" t="s">
        <v>98</v>
      </c>
      <c r="G359" s="659" t="s">
        <v>99</v>
      </c>
      <c r="H359" s="582" t="s">
        <v>100</v>
      </c>
      <c r="I359" s="594" t="s">
        <v>101</v>
      </c>
      <c r="J359" s="595">
        <v>10</v>
      </c>
      <c r="K359" s="596" t="s">
        <v>102</v>
      </c>
      <c r="L359" s="586" t="s">
        <v>103</v>
      </c>
      <c r="M359" s="594" t="s">
        <v>104</v>
      </c>
      <c r="N359" s="586" t="s">
        <v>105</v>
      </c>
      <c r="O359" s="637"/>
      <c r="P359" s="638"/>
      <c r="Q359" s="591"/>
    </row>
    <row r="360" spans="1:17" ht="21.95" hidden="1" customHeight="1">
      <c r="A360" s="597" t="s">
        <v>106</v>
      </c>
      <c r="B360" s="64"/>
      <c r="C360" s="582" t="s">
        <v>107</v>
      </c>
      <c r="D360" s="586" t="s">
        <v>119</v>
      </c>
      <c r="E360" s="586" t="s">
        <v>119</v>
      </c>
      <c r="F360" s="582" t="s">
        <v>110</v>
      </c>
      <c r="G360" s="586" t="s">
        <v>79</v>
      </c>
      <c r="H360" s="582" t="s">
        <v>112</v>
      </c>
      <c r="I360" s="594" t="s">
        <v>119</v>
      </c>
      <c r="J360" s="595" t="s">
        <v>113</v>
      </c>
      <c r="K360" s="596"/>
      <c r="L360" s="586"/>
      <c r="M360" s="594"/>
      <c r="N360" s="586" t="s">
        <v>114</v>
      </c>
      <c r="O360" s="637"/>
      <c r="P360" s="638"/>
      <c r="Q360" s="591"/>
    </row>
    <row r="361" spans="1:17" ht="21.95" hidden="1" customHeight="1">
      <c r="A361" s="777"/>
      <c r="B361" s="778"/>
      <c r="C361" s="601"/>
      <c r="D361" s="602"/>
      <c r="E361" s="601"/>
      <c r="F361" s="602"/>
      <c r="G361" s="641" t="str">
        <f t="shared" ref="G361:G377" si="66">IF(ISBLANK(E361),"",E361/F361)</f>
        <v/>
      </c>
      <c r="H361" s="601"/>
      <c r="I361" s="604" t="str">
        <f t="shared" ref="I361:I377" si="67">IF(ISBLANK(E361),"",E361/D361)</f>
        <v/>
      </c>
      <c r="J361" s="575" t="str">
        <f>IF(ISBLANK(E361),"",VLOOKUP(I361,Tabellen!$F$7:$G$17,2))</f>
        <v/>
      </c>
      <c r="K361" s="605"/>
      <c r="L361" s="606"/>
      <c r="M361" s="607"/>
      <c r="N361" s="578" t="str">
        <f>IF(ISBLANK(E361),"",VLOOKUP(G361,Tabellen!$D$7:$E$46,2))</f>
        <v/>
      </c>
      <c r="O361" s="779"/>
      <c r="P361" s="609"/>
    </row>
    <row r="362" spans="1:17" ht="21.95" hidden="1" customHeight="1">
      <c r="A362" s="663"/>
      <c r="B362" s="778"/>
      <c r="D362" s="578"/>
      <c r="F362" s="578"/>
      <c r="G362" s="643" t="str">
        <f t="shared" si="66"/>
        <v/>
      </c>
      <c r="I362" s="611" t="str">
        <f t="shared" si="67"/>
        <v/>
      </c>
      <c r="J362" s="575" t="str">
        <f>IF(ISBLANK(E362),"",VLOOKUP(I362,Tabellen!$F$7:$G$17,2))</f>
        <v/>
      </c>
      <c r="K362" s="618"/>
      <c r="L362" s="62"/>
      <c r="M362" s="619"/>
      <c r="N362" s="578" t="str">
        <f>IF(ISBLANK(E362),"",VLOOKUP(G362,Tabellen!$D$7:$E$46,2))</f>
        <v/>
      </c>
      <c r="O362" s="693"/>
    </row>
    <row r="363" spans="1:17" ht="21.95" hidden="1" customHeight="1">
      <c r="A363" s="663"/>
      <c r="B363" s="778"/>
      <c r="D363" s="578"/>
      <c r="F363" s="578"/>
      <c r="G363" s="643" t="str">
        <f t="shared" si="66"/>
        <v/>
      </c>
      <c r="I363" s="611" t="str">
        <f t="shared" si="67"/>
        <v/>
      </c>
      <c r="J363" s="575" t="str">
        <f>IF(ISBLANK(E363),"",VLOOKUP(I363,Tabellen!$F$7:$G$17,2))</f>
        <v/>
      </c>
      <c r="K363" s="618"/>
      <c r="L363" s="62"/>
      <c r="M363" s="619"/>
      <c r="N363" s="578" t="str">
        <f>IF(ISBLANK(E363),"",VLOOKUP(G363,Tabellen!$D$7:$E$46,2))</f>
        <v/>
      </c>
      <c r="O363" s="693"/>
    </row>
    <row r="364" spans="1:17" ht="21.95" hidden="1" customHeight="1">
      <c r="A364" s="663"/>
      <c r="B364" s="778"/>
      <c r="D364" s="578"/>
      <c r="F364" s="578"/>
      <c r="G364" s="643" t="str">
        <f t="shared" si="66"/>
        <v/>
      </c>
      <c r="I364" s="611" t="str">
        <f t="shared" si="67"/>
        <v/>
      </c>
      <c r="J364" s="575" t="str">
        <f>IF(ISBLANK(E364),"",VLOOKUP(I364,Tabellen!$F$7:$G$17,2))</f>
        <v/>
      </c>
      <c r="K364" s="618"/>
      <c r="L364" s="62"/>
      <c r="M364" s="619"/>
      <c r="N364" s="578" t="str">
        <f>IF(ISBLANK(E364),"",VLOOKUP(G364,Tabellen!$D$7:$E$46,2))</f>
        <v/>
      </c>
      <c r="O364" s="693"/>
    </row>
    <row r="365" spans="1:17" ht="21.95" hidden="1" customHeight="1">
      <c r="A365" s="663"/>
      <c r="B365" s="778"/>
      <c r="D365" s="578"/>
      <c r="F365" s="578"/>
      <c r="G365" s="643" t="str">
        <f t="shared" si="66"/>
        <v/>
      </c>
      <c r="I365" s="611" t="str">
        <f t="shared" si="67"/>
        <v/>
      </c>
      <c r="J365" s="575" t="str">
        <f>IF(ISBLANK(E365),"",VLOOKUP(I365,Tabellen!$F$7:$G$17,2))</f>
        <v/>
      </c>
      <c r="K365" s="618"/>
      <c r="L365" s="62"/>
      <c r="M365" s="619"/>
      <c r="N365" s="578" t="str">
        <f>IF(ISBLANK(E365),"",VLOOKUP(G365,Tabellen!$D$7:$E$46,2))</f>
        <v/>
      </c>
      <c r="O365" s="693"/>
    </row>
    <row r="366" spans="1:17" ht="21.95" hidden="1" customHeight="1">
      <c r="A366" s="663"/>
      <c r="B366" s="778"/>
      <c r="D366" s="578"/>
      <c r="F366" s="578"/>
      <c r="G366" s="643" t="str">
        <f t="shared" si="66"/>
        <v/>
      </c>
      <c r="I366" s="611" t="str">
        <f t="shared" si="67"/>
        <v/>
      </c>
      <c r="J366" s="575" t="str">
        <f>IF(ISBLANK(E366),"",VLOOKUP(I366,Tabellen!$F$7:$G$17,2))</f>
        <v/>
      </c>
      <c r="K366" s="618"/>
      <c r="L366" s="62"/>
      <c r="M366" s="619"/>
      <c r="N366" s="578" t="str">
        <f>IF(ISBLANK(E366),"",VLOOKUP(G366,Tabellen!$D$7:$E$46,2))</f>
        <v/>
      </c>
      <c r="O366" s="693"/>
    </row>
    <row r="367" spans="1:17" ht="21.95" hidden="1" customHeight="1">
      <c r="A367" s="663"/>
      <c r="B367" s="778"/>
      <c r="D367" s="578"/>
      <c r="F367" s="578"/>
      <c r="G367" s="643" t="str">
        <f t="shared" si="66"/>
        <v/>
      </c>
      <c r="I367" s="611" t="str">
        <f t="shared" si="67"/>
        <v/>
      </c>
      <c r="J367" s="575" t="str">
        <f>IF(ISBLANK(E367),"",VLOOKUP(I367,Tabellen!$F$7:$G$17,2))</f>
        <v/>
      </c>
      <c r="K367" s="618"/>
      <c r="L367" s="62"/>
      <c r="M367" s="619"/>
      <c r="N367" s="578" t="str">
        <f>IF(ISBLANK(E367),"",VLOOKUP(G367,Tabellen!$D$7:$E$46,2))</f>
        <v/>
      </c>
      <c r="O367" s="693"/>
    </row>
    <row r="368" spans="1:17" ht="21.95" hidden="1" customHeight="1">
      <c r="A368" s="663"/>
      <c r="B368" s="778"/>
      <c r="D368" s="578"/>
      <c r="F368" s="578"/>
      <c r="G368" s="643" t="str">
        <f t="shared" si="66"/>
        <v/>
      </c>
      <c r="I368" s="611" t="str">
        <f t="shared" si="67"/>
        <v/>
      </c>
      <c r="J368" s="575" t="str">
        <f>IF(ISBLANK(E368),"",VLOOKUP(I368,Tabellen!$F$7:$G$17,2))</f>
        <v/>
      </c>
      <c r="K368" s="618"/>
      <c r="L368" s="62"/>
      <c r="M368" s="619"/>
      <c r="N368" s="578" t="str">
        <f>IF(ISBLANK(E368),"",VLOOKUP(G368,Tabellen!$D$7:$E$46,2))</f>
        <v/>
      </c>
      <c r="O368" s="693"/>
    </row>
    <row r="369" spans="1:54" ht="21.95" hidden="1" customHeight="1">
      <c r="A369" s="663"/>
      <c r="B369" s="778"/>
      <c r="D369" s="578"/>
      <c r="F369" s="578"/>
      <c r="G369" s="643" t="str">
        <f t="shared" si="66"/>
        <v/>
      </c>
      <c r="I369" s="611" t="str">
        <f t="shared" si="67"/>
        <v/>
      </c>
      <c r="J369" s="575" t="str">
        <f>IF(ISBLANK(E369),"",VLOOKUP(I369,Tabellen!$F$7:$G$17,2))</f>
        <v/>
      </c>
      <c r="K369" s="618"/>
      <c r="L369" s="62"/>
      <c r="M369" s="619"/>
      <c r="N369" s="578" t="str">
        <f>IF(ISBLANK(E369),"",VLOOKUP(G369,Tabellen!$D$7:$E$46,2))</f>
        <v/>
      </c>
      <c r="O369" s="693"/>
    </row>
    <row r="370" spans="1:54" ht="21.95" hidden="1" customHeight="1">
      <c r="A370" s="663"/>
      <c r="B370" s="778"/>
      <c r="D370" s="578"/>
      <c r="F370" s="578"/>
      <c r="G370" s="643" t="str">
        <f t="shared" si="66"/>
        <v/>
      </c>
      <c r="I370" s="611" t="str">
        <f t="shared" si="67"/>
        <v/>
      </c>
      <c r="J370" s="575" t="str">
        <f>IF(ISBLANK(E370),"",VLOOKUP(I370,Tabellen!$F$7:$G$17,2))</f>
        <v/>
      </c>
      <c r="K370" s="618"/>
      <c r="L370" s="62"/>
      <c r="M370" s="619"/>
      <c r="N370" s="578" t="str">
        <f>IF(ISBLANK(E370),"",VLOOKUP(G370,Tabellen!$D$7:$E$46,2))</f>
        <v/>
      </c>
      <c r="O370" s="693"/>
    </row>
    <row r="371" spans="1:54" ht="21.95" hidden="1" customHeight="1">
      <c r="A371" s="663"/>
      <c r="B371" s="778"/>
      <c r="D371" s="578"/>
      <c r="F371" s="578"/>
      <c r="G371" s="643" t="str">
        <f t="shared" si="66"/>
        <v/>
      </c>
      <c r="I371" s="611" t="str">
        <f t="shared" si="67"/>
        <v/>
      </c>
      <c r="J371" s="575" t="str">
        <f>IF(ISBLANK(E371),"",VLOOKUP(I371,Tabellen!$F$7:$G$17,2))</f>
        <v/>
      </c>
      <c r="K371" s="618"/>
      <c r="L371" s="62"/>
      <c r="M371" s="619"/>
      <c r="N371" s="578" t="str">
        <f>IF(ISBLANK(E371),"",VLOOKUP(G371,Tabellen!$D$7:$E$46,2))</f>
        <v/>
      </c>
      <c r="O371" s="693"/>
    </row>
    <row r="372" spans="1:54" ht="21.95" hidden="1" customHeight="1">
      <c r="A372" s="663"/>
      <c r="B372" s="778"/>
      <c r="D372" s="578"/>
      <c r="F372" s="578"/>
      <c r="G372" s="643" t="str">
        <f t="shared" si="66"/>
        <v/>
      </c>
      <c r="I372" s="611" t="str">
        <f t="shared" si="67"/>
        <v/>
      </c>
      <c r="J372" s="575" t="str">
        <f>IF(ISBLANK(E372),"",VLOOKUP(I372,Tabellen!$F$7:$G$17,2))</f>
        <v/>
      </c>
      <c r="K372" s="618"/>
      <c r="L372" s="62"/>
      <c r="M372" s="619"/>
      <c r="N372" s="578" t="str">
        <f>IF(ISBLANK(E372),"",VLOOKUP(G372,Tabellen!$D$7:$E$46,2))</f>
        <v/>
      </c>
      <c r="O372" s="693"/>
    </row>
    <row r="373" spans="1:54" ht="21.95" hidden="1" customHeight="1">
      <c r="A373" s="663"/>
      <c r="B373" s="778"/>
      <c r="D373" s="578"/>
      <c r="F373" s="578"/>
      <c r="G373" s="643" t="str">
        <f t="shared" si="66"/>
        <v/>
      </c>
      <c r="I373" s="611" t="str">
        <f t="shared" si="67"/>
        <v/>
      </c>
      <c r="J373" s="575" t="str">
        <f>IF(ISBLANK(E373),"",VLOOKUP(I373,Tabellen!$F$7:$G$17,2))</f>
        <v/>
      </c>
      <c r="K373" s="618"/>
      <c r="L373" s="62"/>
      <c r="M373" s="619"/>
      <c r="N373" s="578" t="str">
        <f>IF(ISBLANK(E373),"",VLOOKUP(G373,Tabellen!$D$7:$E$46,2))</f>
        <v/>
      </c>
      <c r="O373" s="693"/>
    </row>
    <row r="374" spans="1:54" ht="21.75" hidden="1" customHeight="1">
      <c r="A374" s="663"/>
      <c r="B374" s="778"/>
      <c r="D374" s="578"/>
      <c r="F374" s="578"/>
      <c r="G374" s="643" t="str">
        <f t="shared" si="66"/>
        <v/>
      </c>
      <c r="I374" s="611" t="str">
        <f t="shared" si="67"/>
        <v/>
      </c>
      <c r="J374" s="575" t="str">
        <f>IF(ISBLANK(E374),"",VLOOKUP(I374,Tabellen!$F$7:$G$17,2))</f>
        <v/>
      </c>
      <c r="K374" s="618"/>
      <c r="L374" s="62"/>
      <c r="M374" s="619"/>
      <c r="N374" s="578" t="str">
        <f>IF(ISBLANK(E374),"",VLOOKUP(G374,Tabellen!$D$7:$E$46,2))</f>
        <v/>
      </c>
      <c r="O374" s="693"/>
    </row>
    <row r="375" spans="1:54" ht="21.95" hidden="1" customHeight="1">
      <c r="A375" s="663"/>
      <c r="B375" s="778"/>
      <c r="D375" s="578"/>
      <c r="F375" s="578"/>
      <c r="G375" s="643" t="str">
        <f t="shared" si="66"/>
        <v/>
      </c>
      <c r="I375" s="611" t="str">
        <f t="shared" si="67"/>
        <v/>
      </c>
      <c r="J375" s="575" t="str">
        <f>IF(ISBLANK(E375),"",VLOOKUP(I375,Tabellen!$F$7:$G$17,2))</f>
        <v/>
      </c>
      <c r="K375" s="618"/>
      <c r="L375" s="62"/>
      <c r="M375" s="619"/>
      <c r="N375" s="578" t="str">
        <f>IF(ISBLANK(E375),"",VLOOKUP(G375,Tabellen!$D$7:$E$46,2))</f>
        <v/>
      </c>
      <c r="O375" s="693"/>
    </row>
    <row r="376" spans="1:54" ht="21.95" hidden="1" customHeight="1">
      <c r="A376" s="663"/>
      <c r="D376" s="578"/>
      <c r="F376" s="578"/>
      <c r="G376" s="643" t="str">
        <f t="shared" si="66"/>
        <v/>
      </c>
      <c r="I376" s="611" t="str">
        <f t="shared" si="67"/>
        <v/>
      </c>
      <c r="J376" s="575" t="str">
        <f>IF(ISBLANK(E376),"",VLOOKUP(I376,Tabellen!$F$7:$G$17,2))</f>
        <v/>
      </c>
      <c r="K376" s="618"/>
      <c r="L376" s="62"/>
      <c r="M376" s="619"/>
      <c r="N376" s="578" t="str">
        <f>IF(ISBLANK(E376),"",VLOOKUP(G376,Tabellen!$D$7:$E$46,2))</f>
        <v/>
      </c>
      <c r="O376" s="693"/>
    </row>
    <row r="377" spans="1:54" ht="21.95" hidden="1" customHeight="1">
      <c r="A377" s="664"/>
      <c r="C377" s="572"/>
      <c r="D377" s="577"/>
      <c r="E377" s="572"/>
      <c r="F377" s="577"/>
      <c r="G377" s="665" t="str">
        <f t="shared" si="66"/>
        <v/>
      </c>
      <c r="H377" s="572"/>
      <c r="I377" s="666" t="str">
        <f t="shared" si="67"/>
        <v/>
      </c>
      <c r="J377" s="575" t="str">
        <f>IF(ISBLANK(E377),"",VLOOKUP(I377,Tabellen!$F$7:$G$17,2))</f>
        <v/>
      </c>
      <c r="K377" s="650"/>
      <c r="L377" s="61"/>
      <c r="M377" s="667"/>
      <c r="N377" s="578" t="str">
        <f>IF(ISBLANK(E377),"",VLOOKUP(G377,Tabellen!$D$7:$E$46,2))</f>
        <v/>
      </c>
      <c r="O377" s="1214" t="s">
        <v>116</v>
      </c>
      <c r="P377" s="1214"/>
    </row>
    <row r="378" spans="1:54" ht="21.95" hidden="1" customHeight="1">
      <c r="A378" s="664"/>
      <c r="C378" s="572"/>
      <c r="D378" s="577"/>
      <c r="E378" s="572"/>
      <c r="F378" s="577"/>
      <c r="G378" s="665"/>
      <c r="H378" s="572"/>
      <c r="I378" s="666"/>
      <c r="K378" s="650"/>
      <c r="L378" s="61"/>
      <c r="M378" s="667"/>
      <c r="O378" s="780"/>
      <c r="P378" s="780"/>
    </row>
    <row r="379" spans="1:54" ht="21.95" hidden="1" customHeight="1">
      <c r="A379" s="711" t="s">
        <v>115</v>
      </c>
      <c r="B379" s="712">
        <v>0.85</v>
      </c>
      <c r="C379" s="706">
        <f>SUBTOTAL(9,C361:C377)</f>
        <v>0</v>
      </c>
      <c r="D379" s="706">
        <f>SUBTOTAL(9,D361:D377)</f>
        <v>0</v>
      </c>
      <c r="E379" s="706">
        <f>SUBTOTAL(9,E361:E377)</f>
        <v>0</v>
      </c>
      <c r="F379" s="706">
        <f>SUBTOTAL(9,F361:F377)</f>
        <v>0</v>
      </c>
      <c r="G379" s="706">
        <f>SUBTOTAL(9,G361:G377)</f>
        <v>0</v>
      </c>
      <c r="H379" s="706">
        <f>MAX(H361:H377)</f>
        <v>0</v>
      </c>
      <c r="I379" s="781" t="e">
        <f>AVERAGE(I361:I377)</f>
        <v>#DIV/0!</v>
      </c>
      <c r="J379" s="715">
        <f>SUM(J361:J377)</f>
        <v>0</v>
      </c>
      <c r="K379" s="732">
        <f>SUM(K361:K377)</f>
        <v>0</v>
      </c>
      <c r="L379" s="733">
        <f>SUM(L361:L377)</f>
        <v>0</v>
      </c>
      <c r="M379" s="734">
        <f>SUM(M361:M377)</f>
        <v>0</v>
      </c>
      <c r="N379" s="718" t="e">
        <f>IF(ISBLANK(E379),"",VLOOKUP(G379,Tabellen!$D$7:$E$46,2))</f>
        <v>#N/A</v>
      </c>
      <c r="O379" s="776"/>
      <c r="P379" s="591"/>
    </row>
    <row r="380" spans="1:54" ht="21.95" customHeight="1">
      <c r="A380" s="782"/>
      <c r="B380" s="783"/>
      <c r="C380" s="784"/>
      <c r="D380" s="783"/>
      <c r="E380" s="783"/>
      <c r="F380" s="783"/>
      <c r="G380" s="783"/>
      <c r="H380" s="783"/>
      <c r="I380" s="783"/>
      <c r="J380" s="785"/>
      <c r="K380" s="783"/>
      <c r="L380" s="783"/>
      <c r="M380" s="783"/>
      <c r="N380" s="662"/>
      <c r="O380" s="786"/>
      <c r="P380" s="591"/>
    </row>
    <row r="381" spans="1:54" s="64" customFormat="1" ht="36.75" customHeight="1">
      <c r="A381" s="1191" t="s">
        <v>123</v>
      </c>
      <c r="B381" s="1191"/>
      <c r="C381" s="931"/>
      <c r="D381" s="1235" t="str">
        <f>Leden!$B$4</f>
        <v>Slot Guus</v>
      </c>
      <c r="E381" s="1235"/>
      <c r="F381" s="1235" t="str">
        <f>Leden!$B$8</f>
        <v>Cattier Theo</v>
      </c>
      <c r="G381" s="1235"/>
      <c r="H381" s="1235" t="str">
        <f>Leden!$B$12</f>
        <v>Piepers Arnold</v>
      </c>
      <c r="I381" s="1235"/>
      <c r="J381" s="1216" t="str">
        <f>Leden!$B$19</f>
        <v>Wolterink Harrie</v>
      </c>
      <c r="K381" s="1217"/>
      <c r="L381" s="1218"/>
      <c r="M381" s="789" t="s">
        <v>221</v>
      </c>
      <c r="N381" s="790"/>
      <c r="O381" s="935"/>
      <c r="P381" s="787"/>
      <c r="Q381" s="788"/>
      <c r="BB381" s="581"/>
    </row>
    <row r="382" spans="1:54" ht="36.75" customHeight="1">
      <c r="A382" s="1198" t="s">
        <v>0</v>
      </c>
      <c r="B382" s="1198"/>
      <c r="C382" s="932"/>
      <c r="D382" s="1235" t="str">
        <f>Leden!$B$5</f>
        <v>Bennie Beerten Z</v>
      </c>
      <c r="E382" s="1235"/>
      <c r="F382" s="1235" t="str">
        <f>Leden!$B$9</f>
        <v>Huinink Jan</v>
      </c>
      <c r="G382" s="1235"/>
      <c r="H382" s="1235" t="str">
        <f>Leden!$B$13</f>
        <v>Jos Stortelder</v>
      </c>
      <c r="I382" s="1235"/>
      <c r="J382" s="1219" t="str">
        <f>Leden!$B$16</f>
        <v>Wittenbernds B</v>
      </c>
      <c r="K382" s="1220"/>
      <c r="L382" s="1221"/>
      <c r="M382" s="933"/>
      <c r="P382" s="787"/>
      <c r="Q382" s="788"/>
    </row>
    <row r="383" spans="1:54" ht="36.75" customHeight="1">
      <c r="D383" s="1235" t="str">
        <f>Leden!$B$6</f>
        <v>Cuppers Jan</v>
      </c>
      <c r="E383" s="1235"/>
      <c r="F383" s="1235" t="str">
        <f>Leden!$B$10</f>
        <v>Koppele Theo</v>
      </c>
      <c r="G383" s="1235"/>
      <c r="H383" s="1235" t="str">
        <f>Leden!$B$15</f>
        <v>Rouwhorst Bennie</v>
      </c>
      <c r="I383" s="1235"/>
      <c r="J383" s="1222" t="str">
        <f>Leden!$B$17</f>
        <v>Spieker Leo</v>
      </c>
      <c r="K383" s="1223"/>
      <c r="L383" s="1224"/>
      <c r="M383" s="934"/>
      <c r="N383" s="1188"/>
      <c r="O383" s="1188"/>
      <c r="P383" s="1188"/>
      <c r="Q383" s="1188"/>
    </row>
    <row r="384" spans="1:54" ht="36.75" customHeight="1">
      <c r="D384" s="1235" t="str">
        <f>Leden!$B$7</f>
        <v>BouwmeesterJohan</v>
      </c>
      <c r="E384" s="1235"/>
      <c r="F384" s="1235" t="str">
        <f>Leden!$B$11</f>
        <v>Melgers Willy</v>
      </c>
      <c r="G384" s="1235"/>
      <c r="H384" s="1235" t="str">
        <f>Leden!$B$14</f>
        <v>Rots Jan</v>
      </c>
      <c r="I384" s="1235"/>
      <c r="J384" s="1225" t="str">
        <f>Leden!$B$18</f>
        <v>v.Schie Leo</v>
      </c>
      <c r="K384" s="1226"/>
      <c r="L384" s="1227"/>
      <c r="M384" s="934"/>
      <c r="N384" s="1188"/>
      <c r="O384" s="1188"/>
      <c r="P384" s="1188"/>
      <c r="Q384" s="1188"/>
    </row>
    <row r="385" spans="1:54" ht="21.95" customHeight="1">
      <c r="B385" s="792"/>
      <c r="I385" s="793"/>
    </row>
    <row r="386" spans="1:54" ht="21.95" customHeight="1">
      <c r="B386" s="792"/>
      <c r="I386" s="793"/>
    </row>
    <row r="387" spans="1:54" ht="21.95" customHeight="1">
      <c r="N387" s="617"/>
      <c r="O387" s="693"/>
    </row>
    <row r="388" spans="1:54" ht="21.95" customHeight="1">
      <c r="B388" s="56"/>
      <c r="I388" s="793"/>
    </row>
    <row r="389" spans="1:54" ht="21.95" customHeight="1">
      <c r="B389" s="792"/>
      <c r="I389" s="793"/>
    </row>
    <row r="390" spans="1:54" ht="21.95" customHeight="1">
      <c r="B390" s="792"/>
      <c r="I390" s="793"/>
    </row>
    <row r="391" spans="1:54" ht="21.95" customHeight="1">
      <c r="B391" s="792"/>
      <c r="I391" s="793"/>
    </row>
    <row r="392" spans="1:54" ht="21.95" customHeight="1">
      <c r="B392" s="792"/>
      <c r="I392" s="793"/>
    </row>
    <row r="393" spans="1:54" ht="21.95" customHeight="1">
      <c r="B393" s="792"/>
      <c r="I393" s="793"/>
    </row>
    <row r="394" spans="1:54" ht="21.95" customHeight="1">
      <c r="B394" s="792"/>
      <c r="I394" s="793"/>
    </row>
    <row r="395" spans="1:54" ht="21.95" customHeight="1">
      <c r="B395" s="792"/>
      <c r="F395" s="792"/>
      <c r="I395" s="793"/>
    </row>
    <row r="396" spans="1:54" ht="21.95" customHeight="1">
      <c r="B396" s="792"/>
      <c r="F396" s="792"/>
      <c r="I396" s="793"/>
    </row>
    <row r="397" spans="1:54" ht="21.95" customHeight="1">
      <c r="B397" s="792"/>
      <c r="F397" s="792"/>
      <c r="I397" s="793"/>
    </row>
    <row r="398" spans="1:54" ht="21.95" customHeight="1">
      <c r="B398" s="792"/>
      <c r="F398" s="792"/>
      <c r="I398" s="793"/>
    </row>
    <row r="399" spans="1:54" ht="21.95" customHeight="1"/>
    <row r="400" spans="1:54" s="64" customFormat="1" ht="21.95" customHeight="1">
      <c r="A400" s="662"/>
      <c r="B400" s="774"/>
      <c r="C400" s="616"/>
      <c r="E400" s="616"/>
      <c r="F400" s="616"/>
      <c r="H400" s="616"/>
      <c r="I400" s="689"/>
      <c r="J400" s="575"/>
      <c r="K400" s="729"/>
      <c r="L400" s="578"/>
      <c r="M400" s="689"/>
      <c r="N400" s="578"/>
      <c r="O400" s="591"/>
      <c r="BB400" s="581"/>
    </row>
    <row r="401" ht="18" customHeight="1"/>
    <row r="402" ht="18" customHeight="1"/>
    <row r="403" ht="18" customHeight="1"/>
    <row r="404" ht="18" customHeight="1"/>
    <row r="405" ht="18" customHeight="1"/>
    <row r="406" ht="20.100000000000001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</sheetData>
  <mergeCells count="27">
    <mergeCell ref="O2:O4"/>
    <mergeCell ref="O24:O25"/>
    <mergeCell ref="F191:G191"/>
    <mergeCell ref="A253:B253"/>
    <mergeCell ref="O335:P335"/>
    <mergeCell ref="A382:B382"/>
    <mergeCell ref="D382:E382"/>
    <mergeCell ref="F382:G382"/>
    <mergeCell ref="H382:I382"/>
    <mergeCell ref="O355:P355"/>
    <mergeCell ref="O377:P377"/>
    <mergeCell ref="A381:B381"/>
    <mergeCell ref="D381:E381"/>
    <mergeCell ref="F381:G381"/>
    <mergeCell ref="H381:I381"/>
    <mergeCell ref="J381:L381"/>
    <mergeCell ref="D383:E383"/>
    <mergeCell ref="F383:G383"/>
    <mergeCell ref="H383:I383"/>
    <mergeCell ref="N383:Q383"/>
    <mergeCell ref="J382:L382"/>
    <mergeCell ref="J383:L383"/>
    <mergeCell ref="D384:E384"/>
    <mergeCell ref="F384:G384"/>
    <mergeCell ref="H384:I384"/>
    <mergeCell ref="N384:Q384"/>
    <mergeCell ref="J384:L384"/>
  </mergeCells>
  <hyperlinks>
    <hyperlink ref="O377" location="Invoer Periode1 !A404" display="Naar beneden" xr:uid="{01703FAF-BAEA-4747-AD2E-183F9352164B}"/>
    <hyperlink ref="A381" location="Invoer Periode1 !A1" display="Naar boven" xr:uid="{0F56E12E-4228-4B26-B947-A32CB62713A6}"/>
    <hyperlink ref="D381" location="Invoer_Periode1_!A1" display="Invoer_Periode1_!A1" xr:uid="{48C0CEC2-889D-4151-9F61-645AB109E96C}"/>
    <hyperlink ref="F381" location="Invoer_Periode1_!A86" display="Invoer_Periode1_!A86" xr:uid="{0897E14C-0E68-449E-9CD5-63247CC3631D}"/>
    <hyperlink ref="H381" location="Invoer_Periode1_!A170" display="Invoer_Periode1_!A170" xr:uid="{1534993C-D297-4677-8169-33F816A05A65}"/>
    <hyperlink ref="J381" location="Invoer_Periode1_!A316" display="Invoer_Periode1_!A316" xr:uid="{2A568D99-E286-4D7E-BC26-B97DABB807BD}"/>
    <hyperlink ref="A382" location="Hoofdmenu!A1" display="Hoofdmenu" xr:uid="{1CF97647-A566-4CF4-BECA-855F47701E94}"/>
    <hyperlink ref="D382" location="Invoer_Periode1_!A23" display="Invoer_Periode1_!A23" xr:uid="{39F09F32-24AE-4163-BBD8-7545831018A4}"/>
    <hyperlink ref="F382" location="Invoer_Periode1_!A107" display="Invoer_Periode1_!A107" xr:uid="{70C39660-168A-4F56-9C8B-51428694890C}"/>
    <hyperlink ref="H382" location="Invoer_Periode1_!A191" display="Invoer_Periode1_!A191" xr:uid="{A129CE33-8C6C-4B0E-98E0-994D2FD20981}"/>
    <hyperlink ref="J382" location="Invoer_Periode1_!A254" display="Invoer_Periode1_!A254" xr:uid="{73C1DE07-AFED-4A23-A0EF-2ECABC4F021B}"/>
    <hyperlink ref="D383" location="Invoer_Periode1_!A44" display="Invoer_Periode1_!A44" xr:uid="{F41DF7C2-3F21-4050-847F-0DA927A93ECE}"/>
    <hyperlink ref="F383" location="Invoer_Periode1_!A128" display="Invoer_Periode1_!A128" xr:uid="{EFB9C4B4-F6F4-4567-A698-6442A2E46DAF}"/>
    <hyperlink ref="H383" location="Invoer_Periode1_!A233" display="Invoer_Periode1_!A233" xr:uid="{036932A6-68A9-41BC-AE65-0DE139B0E797}"/>
    <hyperlink ref="J383" location="Invoer_Periode1_!A275" display="Invoer_Periode1_!A275" xr:uid="{C5F86D9D-E2B0-413A-91A8-A2239DD328B7}"/>
    <hyperlink ref="D384" location="Invoer_Periode1_!A65" display="Invoer_Periode1_!A65" xr:uid="{A3E40E3D-816F-4ADA-A4F6-33A9F48DC0D5}"/>
    <hyperlink ref="F384" location="Invoer_Periode1_!A149" display="Invoer_Periode1_!A149" xr:uid="{94C70DEB-88C2-41E4-B2F7-B5C0291EE202}"/>
    <hyperlink ref="H384" location="Invoer_Periode1_!A212" display="Invoer_Periode1_!A212" xr:uid="{F83E7D7B-FBD4-4742-A875-26357BACE478}"/>
    <hyperlink ref="J384" location="Invoer_Periode1_!A296" display="Invoer_Periode1_!A296" xr:uid="{CB3D4F24-5A5C-4413-B31B-49066E6C844B}"/>
    <hyperlink ref="A381:B381" location="Invoer_periode_3!A1" display="Naar boven" xr:uid="{07394C42-3B5E-474F-98E8-08BAE591E02D}"/>
    <hyperlink ref="M381:N381" location="Invoer_periode_3!A341" display="Vermue Jack" xr:uid="{30AF725A-23C3-4FAD-A9AD-F96847BC0180}"/>
    <hyperlink ref="O21" location="Invoer_periode_3!A383" display="Naar beneden" xr:uid="{FF2B4590-F9AE-47DF-8A6F-C673F8525210}"/>
    <hyperlink ref="O42" location="Invoer_periode_3!A383" display="Naar beneden" xr:uid="{AC4711EE-9F6C-4505-9F30-37BC8A4947F9}"/>
    <hyperlink ref="O63" location="Invoer_periode_3!A383" display="Naar beneden" xr:uid="{27AB65CD-827D-4019-A160-D3ACDDA46B7C}"/>
    <hyperlink ref="O84" location="Invoer_periode_3!A383" display="Naar beneden" xr:uid="{0BE63979-6418-4283-B3A7-6472CC8D884B}"/>
    <hyperlink ref="O105" location="Invoer_periode_3!A383" display="Naar beneden" xr:uid="{AF7DC2B7-87B3-46F7-9BE7-A952AE3C24A5}"/>
    <hyperlink ref="O126" location="Invoer_periode_3!A383" display="Naar beneden" xr:uid="{759807C1-F89A-44DD-9418-E78362E40C82}"/>
    <hyperlink ref="O147" location="Invoer_periode_3!A383" display="Naar beneden" xr:uid="{B60ED45E-D0B4-4CCE-84F0-97AE39BB2816}"/>
    <hyperlink ref="O168" location="Invoer_periode_3!A383" display="Naar beneden" xr:uid="{D8BB6E0A-9618-4B3C-83D0-6012B7724A64}"/>
    <hyperlink ref="O189" location="Invoer_periode_3!A383" display="Naar beneden" xr:uid="{58F136DB-132D-4330-99B5-0FC1B72038FC}"/>
    <hyperlink ref="O210" location="Invoer_periode_3!A383" display="Naar beneden" xr:uid="{95F29AA8-7054-4D1F-AD59-5D1076352497}"/>
    <hyperlink ref="O231" location="Invoer_periode_3!A383" display="Naar beneden" xr:uid="{A0117A6F-A91E-4B55-8223-E483BF8764CC}"/>
    <hyperlink ref="O252" location="Invoer_periode_3!A383" display="Naar beneden" xr:uid="{53BB5883-A977-4575-8747-75B5B84BEEB5}"/>
    <hyperlink ref="O273" location="Invoer_periode_3!A383" display="Naar beneden" xr:uid="{F9A037B5-6162-46E1-A75A-F783257103D4}"/>
    <hyperlink ref="O294" location="Invoer_periode_3!A383" display="Naar beneden" xr:uid="{37C2C74E-7B09-4443-865F-47EDE8D3B27A}"/>
    <hyperlink ref="O315" location="Invoer_periode_3!A383" display="Naar beneden" xr:uid="{4DEFF0AF-075E-491A-BF21-6F89D26D8236}"/>
    <hyperlink ref="O336" location="Invoer_periode_3!A383" display="Naar beneden" xr:uid="{82CA5306-4BEF-4AFC-9D5E-9F9474D0A3CD}"/>
    <hyperlink ref="D381:E381" location="Invoer_periode_3!A1" display="Invoer_periode_3!A1" xr:uid="{BE58B710-FA47-4892-B632-D0DEC79409CC}"/>
    <hyperlink ref="D382:E382" location="Invoer_periode_3!A23" display="Invoer_periode_3!A23" xr:uid="{E52F9F67-D946-4CF4-BE10-07C9ECDD7253}"/>
    <hyperlink ref="D383:E383" location="Invoer_periode_3!A44" display="Invoer_periode_3!A44" xr:uid="{9D82A9D6-D446-47FB-B0B8-D7D1F252CB0C}"/>
    <hyperlink ref="D384:E384" location="Invoer_periode_3!A65" display="Invoer_periode_3!A65" xr:uid="{57E36AD5-EEF3-4819-B9DC-AF7EDA3CE4AC}"/>
    <hyperlink ref="F381:G381" location="Invoer_periode_3!A86" display="Invoer_periode_3!A86" xr:uid="{87C77316-BC8B-4CE2-BCD0-B47B950F1B99}"/>
    <hyperlink ref="F382:G382" location="Invoer_periode_3!A107" display="Invoer_periode_3!A107" xr:uid="{0BB0CCF0-52DF-4B53-90F3-4FD419590A53}"/>
    <hyperlink ref="F383:G383" location="Invoer_periode_3!A128" display="Invoer_periode_3!A128" xr:uid="{EB0EEB33-FCDD-42E5-9949-A709AC90C901}"/>
    <hyperlink ref="F384:G384" location="Invoer_periode_3!A149" display="Invoer_periode_3!A149" xr:uid="{EAF7CE9D-C8DD-4297-AD82-C11D75BBE2DF}"/>
    <hyperlink ref="H381:I381" location="Invoer_periode_3!A170" display="Invoer_periode_3!A170" xr:uid="{8FA9F07F-CADB-433F-8368-65F977731DA0}"/>
    <hyperlink ref="H382:I382" location="Invoer_periode_3!A191" display="Invoer_periode_3!A191" xr:uid="{43736910-1A49-4856-A17A-F477237D0908}"/>
    <hyperlink ref="H383:I383" location="Invoer_periode_3!A233" display="Invoer_periode_3!A233" xr:uid="{1B1697BD-283C-4BE5-B3CD-15D7B1834890}"/>
    <hyperlink ref="H384:I384" location="Invoer_periode_3!A212" display="Invoer_periode_3!A212" xr:uid="{9E29A89E-0980-48FD-A7EF-099628CE7D7D}"/>
  </hyperlinks>
  <printOptions horizontalCentered="1" gridLines="1"/>
  <pageMargins left="0.19685039370078741" right="0.19685039370078741" top="0.82677165354330717" bottom="0.43307086614173229" header="0.43307086614173229" footer="0.82677165354330717"/>
  <pageSetup paperSize="9" scale="80" fitToWidth="0" pageOrder="overThenDown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9"/>
  <sheetViews>
    <sheetView tabSelected="1" workbookViewId="0">
      <selection sqref="A1:O21"/>
    </sheetView>
  </sheetViews>
  <sheetFormatPr defaultRowHeight="12.75" customHeight="1"/>
  <cols>
    <col min="1" max="1" width="11.42578125" style="19" customWidth="1"/>
    <col min="2" max="2" width="20.28515625" customWidth="1"/>
    <col min="3" max="8" width="11.42578125" customWidth="1"/>
    <col min="9" max="9" width="9.5703125" customWidth="1"/>
    <col min="10" max="10" width="14.7109375" style="115" customWidth="1"/>
    <col min="11" max="12" width="9.7109375" customWidth="1"/>
    <col min="13" max="14" width="9.7109375" style="13" customWidth="1"/>
    <col min="15" max="15" width="11.85546875" style="13" customWidth="1"/>
    <col min="16" max="257" width="11.42578125" customWidth="1"/>
    <col min="258" max="258" width="9.140625" customWidth="1"/>
  </cols>
  <sheetData>
    <row r="1" spans="1:31" ht="42" customHeight="1">
      <c r="A1" s="47"/>
      <c r="B1" s="1117" t="s">
        <v>141</v>
      </c>
      <c r="C1" s="47"/>
      <c r="D1" s="48"/>
      <c r="E1" s="86"/>
      <c r="F1" s="1236" t="s">
        <v>124</v>
      </c>
      <c r="G1" s="1236"/>
      <c r="H1" s="52"/>
      <c r="I1" s="50"/>
      <c r="J1" s="49"/>
      <c r="K1" s="49"/>
      <c r="L1" s="49"/>
      <c r="M1" s="49"/>
      <c r="N1" s="49"/>
      <c r="O1" s="52"/>
    </row>
    <row r="2" spans="1:31" ht="21" customHeight="1">
      <c r="A2" s="1118" t="s">
        <v>36</v>
      </c>
      <c r="B2" s="1119"/>
      <c r="C2" s="1120" t="s">
        <v>126</v>
      </c>
      <c r="D2" s="1121" t="s">
        <v>107</v>
      </c>
      <c r="E2" s="1122" t="s">
        <v>109</v>
      </c>
      <c r="F2" s="1123" t="s">
        <v>109</v>
      </c>
      <c r="G2" s="1123" t="s">
        <v>110</v>
      </c>
      <c r="H2" s="1124" t="s">
        <v>79</v>
      </c>
      <c r="I2" s="1125" t="s">
        <v>127</v>
      </c>
      <c r="J2" s="1126" t="s">
        <v>114</v>
      </c>
      <c r="K2" s="1124">
        <v>10</v>
      </c>
      <c r="L2" s="1119"/>
      <c r="M2" s="1127"/>
      <c r="N2" s="1127"/>
      <c r="O2" s="1119"/>
    </row>
    <row r="3" spans="1:31" ht="21" customHeight="1">
      <c r="A3" s="1118"/>
      <c r="B3" s="1128" t="s">
        <v>137</v>
      </c>
      <c r="C3" s="1129" t="s">
        <v>117</v>
      </c>
      <c r="D3" s="1129" t="s">
        <v>95</v>
      </c>
      <c r="E3" s="1130" t="s">
        <v>96</v>
      </c>
      <c r="F3" s="1129" t="s">
        <v>128</v>
      </c>
      <c r="G3" s="1129" t="s">
        <v>95</v>
      </c>
      <c r="H3" s="1130" t="s">
        <v>129</v>
      </c>
      <c r="I3" s="1129" t="s">
        <v>130</v>
      </c>
      <c r="J3" s="1130" t="s">
        <v>101</v>
      </c>
      <c r="K3" s="1130" t="s">
        <v>113</v>
      </c>
      <c r="L3" s="1131" t="s">
        <v>138</v>
      </c>
      <c r="M3" s="1132" t="s">
        <v>139</v>
      </c>
      <c r="N3" s="1132" t="s">
        <v>140</v>
      </c>
      <c r="O3" s="1119" t="s">
        <v>120</v>
      </c>
    </row>
    <row r="4" spans="1:31" ht="21" customHeight="1">
      <c r="A4" s="547">
        <v>1</v>
      </c>
      <c r="B4" s="342" t="str">
        <f>Leden!H13</f>
        <v>Jos Stortelder</v>
      </c>
      <c r="C4" s="343">
        <f>Leden!J13</f>
        <v>120</v>
      </c>
      <c r="D4" s="344">
        <f>Invoer_periode_3!C210</f>
        <v>11</v>
      </c>
      <c r="E4" s="344">
        <f>Invoer_periode_3!D210</f>
        <v>1320</v>
      </c>
      <c r="F4" s="344">
        <f>Invoer_periode_3!E210</f>
        <v>1227</v>
      </c>
      <c r="G4" s="344">
        <f>Invoer_periode_3!F210</f>
        <v>206</v>
      </c>
      <c r="H4" s="337">
        <f>Invoer_periode_3!G210</f>
        <v>5.9563106796116507</v>
      </c>
      <c r="I4" s="344">
        <f>Invoer_periode_3!H210</f>
        <v>42</v>
      </c>
      <c r="J4" s="345">
        <f>Invoer_periode_3!I210</f>
        <v>0.92954545454545467</v>
      </c>
      <c r="K4" s="346">
        <f>Invoer_periode_3!J210</f>
        <v>101</v>
      </c>
      <c r="L4" s="343">
        <f>Invoer_periode_3!K210</f>
        <v>7</v>
      </c>
      <c r="M4" s="340">
        <f>Invoer_periode_3!L210</f>
        <v>4</v>
      </c>
      <c r="N4" s="340">
        <f>Invoer_periode_3!M210</f>
        <v>0</v>
      </c>
      <c r="O4" s="344">
        <f>Invoer_periode_3!N210</f>
        <v>140</v>
      </c>
    </row>
    <row r="5" spans="1:31" ht="21.75" customHeight="1">
      <c r="A5" s="341">
        <v>2</v>
      </c>
      <c r="B5" s="342" t="str">
        <f>Leden!H19</f>
        <v>Wolterink Harrie</v>
      </c>
      <c r="C5" s="343">
        <f>Leden!J19</f>
        <v>90</v>
      </c>
      <c r="D5" s="372">
        <f>Invoer_periode_3!C336</f>
        <v>10</v>
      </c>
      <c r="E5" s="373">
        <f>Invoer_periode_3!D336</f>
        <v>900</v>
      </c>
      <c r="F5" s="372">
        <f>Invoer_periode_3!E336</f>
        <v>859</v>
      </c>
      <c r="G5" s="373">
        <f>Invoer_periode_3!F336</f>
        <v>253</v>
      </c>
      <c r="H5" s="374">
        <f>Invoer_periode_3!G336</f>
        <v>3.5811488072322915</v>
      </c>
      <c r="I5" s="372">
        <f>Invoer_periode_3!H336</f>
        <v>45</v>
      </c>
      <c r="J5" s="375">
        <f>Invoer_periode_3!I336</f>
        <v>0.95444444444444443</v>
      </c>
      <c r="K5" s="376">
        <f>Invoer_periode_3!J336</f>
        <v>95</v>
      </c>
      <c r="L5" s="343">
        <f>Invoer_periode_3!K336</f>
        <v>7</v>
      </c>
      <c r="M5" s="343">
        <f>Invoer_periode_3!L336</f>
        <v>3</v>
      </c>
      <c r="N5" s="343">
        <f>Invoer_periode_3!M336</f>
        <v>0</v>
      </c>
      <c r="O5" s="344">
        <f>Invoer_periode_3!N336</f>
        <v>100</v>
      </c>
    </row>
    <row r="6" spans="1:31" ht="25.5" customHeight="1">
      <c r="A6" s="547">
        <v>3</v>
      </c>
      <c r="B6" s="342" t="str">
        <f>Leden!H18</f>
        <v>v.Schie Leo</v>
      </c>
      <c r="C6" s="343">
        <f>Leden!J18</f>
        <v>75</v>
      </c>
      <c r="D6" s="344">
        <f>Invoer_periode_3!C315</f>
        <v>11</v>
      </c>
      <c r="E6" s="344">
        <f>Invoer_periode_3!D315</f>
        <v>825</v>
      </c>
      <c r="F6" s="344">
        <f>Invoer_periode_3!E315</f>
        <v>755</v>
      </c>
      <c r="G6" s="344">
        <f>Invoer_periode_3!F315</f>
        <v>268</v>
      </c>
      <c r="H6" s="337">
        <f>Invoer_periode_3!G315</f>
        <v>2.8171641791044775</v>
      </c>
      <c r="I6" s="344">
        <f>Invoer_periode_3!H315</f>
        <v>25</v>
      </c>
      <c r="J6" s="345">
        <f>Invoer_periode_3!I315</f>
        <v>0.91515151515151516</v>
      </c>
      <c r="K6" s="346">
        <f>Invoer_periode_3!J315</f>
        <v>89</v>
      </c>
      <c r="L6" s="343">
        <f>Invoer_periode_3!K315</f>
        <v>6</v>
      </c>
      <c r="M6" s="340">
        <f>Invoer_periode_3!L315</f>
        <v>5</v>
      </c>
      <c r="N6" s="340">
        <f>Invoer_periode_3!M315</f>
        <v>0</v>
      </c>
      <c r="O6" s="344">
        <f>Invoer_periode_3!N315</f>
        <v>80</v>
      </c>
    </row>
    <row r="7" spans="1:31" ht="25.5" customHeight="1">
      <c r="A7" s="341">
        <v>4</v>
      </c>
      <c r="B7" s="342" t="str">
        <f>Leden!H4</f>
        <v>Slot Guus</v>
      </c>
      <c r="C7" s="343">
        <f>Leden!J4</f>
        <v>100</v>
      </c>
      <c r="D7" s="344">
        <f>Invoer_periode_3!C21</f>
        <v>10</v>
      </c>
      <c r="E7" s="344">
        <f>Invoer_periode_3!D21</f>
        <v>1000</v>
      </c>
      <c r="F7" s="344">
        <f>Invoer_periode_3!E21</f>
        <v>887</v>
      </c>
      <c r="G7" s="344">
        <f>Invoer_periode_3!F21</f>
        <v>257</v>
      </c>
      <c r="H7" s="337">
        <f>Invoer_periode_3!G21</f>
        <v>3.4513618677042803</v>
      </c>
      <c r="I7" s="344">
        <f>Invoer_periode_3!H21</f>
        <v>32</v>
      </c>
      <c r="J7" s="345">
        <f>Invoer_periode_3!I21</f>
        <v>0.88700000000000001</v>
      </c>
      <c r="K7" s="346">
        <f>Invoer_periode_3!J21</f>
        <v>87</v>
      </c>
      <c r="L7" s="343">
        <f>Invoer_periode_3!K21</f>
        <v>4</v>
      </c>
      <c r="M7" s="340">
        <f>Invoer_periode_3!L21</f>
        <v>5</v>
      </c>
      <c r="N7" s="340">
        <f>Invoer_periode_3!M21</f>
        <v>1</v>
      </c>
      <c r="O7" s="344">
        <f>Invoer_periode_3!N21</f>
        <v>90</v>
      </c>
    </row>
    <row r="8" spans="1:31" ht="25.5" customHeight="1">
      <c r="A8" s="547">
        <v>5</v>
      </c>
      <c r="B8" s="342" t="str">
        <f>Leden!H10</f>
        <v>Koppele Theo</v>
      </c>
      <c r="C8" s="343">
        <f>Leden!J10</f>
        <v>56</v>
      </c>
      <c r="D8" s="344">
        <f>Invoer_periode_3!C147</f>
        <v>11</v>
      </c>
      <c r="E8" s="344">
        <f>Invoer_periode_3!D147</f>
        <v>616</v>
      </c>
      <c r="F8" s="344">
        <f>Invoer_periode_3!E147</f>
        <v>505</v>
      </c>
      <c r="G8" s="344">
        <f>Invoer_periode_3!F147</f>
        <v>293</v>
      </c>
      <c r="H8" s="337">
        <f>Invoer_periode_3!G147</f>
        <v>1.7235494880546076</v>
      </c>
      <c r="I8" s="344">
        <f>Invoer_periode_3!H147</f>
        <v>11</v>
      </c>
      <c r="J8" s="345">
        <f>Invoer_periode_3!I147</f>
        <v>0.81980519480519476</v>
      </c>
      <c r="K8" s="346">
        <f>Invoer_periode_3!J147</f>
        <v>85</v>
      </c>
      <c r="L8" s="343">
        <f>Invoer_periode_3!K147</f>
        <v>3</v>
      </c>
      <c r="M8" s="340">
        <f>Invoer_periode_3!L147</f>
        <v>8</v>
      </c>
      <c r="N8" s="340">
        <f>Invoer_periode_3!M147</f>
        <v>0</v>
      </c>
      <c r="O8" s="344">
        <f>Invoer_periode_3!N147</f>
        <v>56</v>
      </c>
    </row>
    <row r="9" spans="1:31" ht="25.5" customHeight="1">
      <c r="A9" s="341">
        <v>6</v>
      </c>
      <c r="B9" s="342" t="str">
        <f>Leden!H17</f>
        <v>Spieker Leo</v>
      </c>
      <c r="C9" s="343">
        <f>Leden!J17</f>
        <v>100</v>
      </c>
      <c r="D9" s="344">
        <f>Invoer_periode_3!C294</f>
        <v>9</v>
      </c>
      <c r="E9" s="344">
        <f>Invoer_periode_3!D294</f>
        <v>900</v>
      </c>
      <c r="F9" s="344">
        <f>Invoer_periode_3!E294</f>
        <v>788</v>
      </c>
      <c r="G9" s="344">
        <f>Invoer_periode_3!F294</f>
        <v>210</v>
      </c>
      <c r="H9" s="337">
        <f>Invoer_periode_3!G294</f>
        <v>3.7523809523809524</v>
      </c>
      <c r="I9" s="344">
        <f>Invoer_periode_3!H294</f>
        <v>42</v>
      </c>
      <c r="J9" s="345">
        <f>Invoer_periode_3!I294</f>
        <v>0.87555555555555553</v>
      </c>
      <c r="K9" s="346">
        <f>Invoer_periode_3!J294</f>
        <v>76</v>
      </c>
      <c r="L9" s="343">
        <f>Invoer_periode_3!K294</f>
        <v>5</v>
      </c>
      <c r="M9" s="347">
        <f>Invoer_periode_3!L294</f>
        <v>3</v>
      </c>
      <c r="N9" s="347">
        <f>Invoer_periode_3!M294</f>
        <v>1</v>
      </c>
      <c r="O9" s="348">
        <f>Invoer_periode_3!N294</f>
        <v>100</v>
      </c>
    </row>
    <row r="10" spans="1:31" ht="25.5" customHeight="1">
      <c r="A10" s="547">
        <v>7</v>
      </c>
      <c r="B10" s="342" t="str">
        <f>Leden!H15</f>
        <v>Rouwhorst Bennie</v>
      </c>
      <c r="C10" s="349">
        <f>Leden!J15</f>
        <v>59</v>
      </c>
      <c r="D10" s="348">
        <f>Invoer_periode_3!C252</f>
        <v>9</v>
      </c>
      <c r="E10" s="348">
        <f>Invoer_periode_3!D252</f>
        <v>531</v>
      </c>
      <c r="F10" s="348">
        <f>Invoer_periode_3!E252</f>
        <v>419</v>
      </c>
      <c r="G10" s="1115">
        <f>Invoer_periode_3!F252</f>
        <v>215</v>
      </c>
      <c r="H10" s="1116">
        <f>Invoer_periode_3!G252</f>
        <v>1.9488372093023256</v>
      </c>
      <c r="I10" s="350">
        <f>Invoer_periode_3!H252</f>
        <v>15</v>
      </c>
      <c r="J10" s="351">
        <f>Invoer_periode_3!I252</f>
        <v>0.78907721280602638</v>
      </c>
      <c r="K10" s="352">
        <f>Invoer_periode_3!J252</f>
        <v>69</v>
      </c>
      <c r="L10" s="1109">
        <f>Invoer_periode_3!K252</f>
        <v>4</v>
      </c>
      <c r="M10" s="338">
        <f>Invoer_periode_3!L252</f>
        <v>5</v>
      </c>
      <c r="N10" s="338">
        <f>Invoer_periode_3!M252</f>
        <v>0</v>
      </c>
      <c r="O10" s="355">
        <f>Invoer_periode_3!N252</f>
        <v>62</v>
      </c>
      <c r="Q10" s="63"/>
      <c r="AC10" s="13"/>
      <c r="AD10" s="13"/>
      <c r="AE10" s="89" t="s">
        <v>105</v>
      </c>
    </row>
    <row r="11" spans="1:31" ht="25.5" customHeight="1">
      <c r="A11" s="341">
        <v>8</v>
      </c>
      <c r="B11" s="342" t="str">
        <f>Leden!H7</f>
        <v>BouwmeesterJohan</v>
      </c>
      <c r="C11" s="343">
        <f>Leden!J7</f>
        <v>70</v>
      </c>
      <c r="D11" s="344">
        <f>Invoer_periode_3!C84</f>
        <v>8</v>
      </c>
      <c r="E11" s="344">
        <f>Invoer_periode_3!D84</f>
        <v>560</v>
      </c>
      <c r="F11" s="344">
        <f>Invoer_periode_3!E84</f>
        <v>431</v>
      </c>
      <c r="G11" s="344">
        <f>Invoer_periode_3!F84</f>
        <v>189</v>
      </c>
      <c r="H11" s="337">
        <f>Invoer_periode_3!G84</f>
        <v>2.2804232804232805</v>
      </c>
      <c r="I11" s="344">
        <f>Invoer_periode_3!H84</f>
        <v>15</v>
      </c>
      <c r="J11" s="345">
        <f>Invoer_periode_3!I84</f>
        <v>0.76964285714285707</v>
      </c>
      <c r="K11" s="346">
        <f>Invoer_periode_3!J84</f>
        <v>60</v>
      </c>
      <c r="L11" s="343">
        <f>Invoer_periode_3!K84</f>
        <v>2</v>
      </c>
      <c r="M11" s="340">
        <f>Invoer_periode_3!L84</f>
        <v>5</v>
      </c>
      <c r="N11" s="340">
        <f>Invoer_periode_3!M84</f>
        <v>1</v>
      </c>
      <c r="O11" s="353">
        <f>Invoer_periode_3!N84</f>
        <v>70</v>
      </c>
    </row>
    <row r="12" spans="1:31" ht="25.5" customHeight="1">
      <c r="A12" s="547">
        <v>9</v>
      </c>
      <c r="B12" s="342" t="str">
        <f>Leden!H12</f>
        <v>Piepers Arnold</v>
      </c>
      <c r="C12" s="343">
        <f>Leden!J12</f>
        <v>65</v>
      </c>
      <c r="D12" s="344">
        <f>Invoer_periode_3!C189</f>
        <v>7</v>
      </c>
      <c r="E12" s="344">
        <f>Invoer_periode_3!D189</f>
        <v>455</v>
      </c>
      <c r="F12" s="344">
        <f>Invoer_periode_3!E189</f>
        <v>393</v>
      </c>
      <c r="G12" s="344">
        <f>Invoer_periode_3!F189</f>
        <v>168</v>
      </c>
      <c r="H12" s="337">
        <f>Invoer_periode_3!G189</f>
        <v>2.3392857142857144</v>
      </c>
      <c r="I12" s="344">
        <f>Invoer_periode_3!H189</f>
        <v>17</v>
      </c>
      <c r="J12" s="1108">
        <f>Invoer_periode_3!I189</f>
        <v>0.86373626373626367</v>
      </c>
      <c r="K12" s="346">
        <f>Invoer_periode_3!J189</f>
        <v>59</v>
      </c>
      <c r="L12" s="344">
        <f>Invoer_periode_3!K189</f>
        <v>5</v>
      </c>
      <c r="M12" s="344">
        <f>Invoer_periode_3!L189</f>
        <v>2</v>
      </c>
      <c r="N12" s="344">
        <f>Invoer_periode_3!M189</f>
        <v>0</v>
      </c>
      <c r="O12" s="344">
        <f>Invoer_periode_3!N189</f>
        <v>70</v>
      </c>
    </row>
    <row r="13" spans="1:31" ht="25.5" customHeight="1">
      <c r="A13" s="341">
        <v>10</v>
      </c>
      <c r="B13" s="342" t="str">
        <f>Leden!H11</f>
        <v>Melgers Willy</v>
      </c>
      <c r="C13" s="343">
        <f>Leden!J11</f>
        <v>85</v>
      </c>
      <c r="D13" s="344">
        <f>Invoer_periode_3!C168</f>
        <v>7</v>
      </c>
      <c r="E13" s="344">
        <f>Invoer_periode_3!D168</f>
        <v>510</v>
      </c>
      <c r="F13" s="344">
        <f>Invoer_periode_3!E168</f>
        <v>563</v>
      </c>
      <c r="G13" s="344">
        <f>Invoer_periode_3!F168</f>
        <v>181</v>
      </c>
      <c r="H13" s="337">
        <f>Invoer_periode_3!G168</f>
        <v>3.0832933116266452</v>
      </c>
      <c r="I13" s="344">
        <f>Invoer_periode_3!H168</f>
        <v>28</v>
      </c>
      <c r="J13" s="345">
        <f>Invoer_periode_3!I168</f>
        <v>1.1039215686274511</v>
      </c>
      <c r="K13" s="346">
        <f>Invoer_periode_3!J168</f>
        <v>55</v>
      </c>
      <c r="L13" s="343">
        <f>Invoer_periode_3!K168</f>
        <v>5</v>
      </c>
      <c r="M13" s="343">
        <f>Invoer_periode_3!L168</f>
        <v>2</v>
      </c>
      <c r="N13" s="343">
        <f>Invoer_periode_3!M168</f>
        <v>0</v>
      </c>
      <c r="O13" s="353">
        <f>Invoer_periode_3!N168</f>
        <v>85</v>
      </c>
    </row>
    <row r="14" spans="1:31" ht="25.5" customHeight="1">
      <c r="A14" s="547">
        <v>11</v>
      </c>
      <c r="B14" s="342" t="str">
        <f>Leden!H16</f>
        <v>Wittenbernds B</v>
      </c>
      <c r="C14" s="343">
        <f>Leden!J16</f>
        <v>56</v>
      </c>
      <c r="D14" s="344">
        <f>Invoer_periode_3!C273</f>
        <v>7</v>
      </c>
      <c r="E14" s="344">
        <f>Invoer_periode_3!D273</f>
        <v>392</v>
      </c>
      <c r="F14" s="344">
        <f>Invoer_periode_3!E273</f>
        <v>306</v>
      </c>
      <c r="G14" s="344">
        <f>Invoer_periode_3!F273</f>
        <v>202</v>
      </c>
      <c r="H14" s="337">
        <f>Invoer_periode_3!G273</f>
        <v>1.5148514851485149</v>
      </c>
      <c r="I14" s="344">
        <f>Invoer_periode_3!H273</f>
        <v>9</v>
      </c>
      <c r="J14" s="345">
        <f>Invoer_periode_3!I273</f>
        <v>0.78061224489795911</v>
      </c>
      <c r="K14" s="346">
        <f>Invoer_periode_3!J273</f>
        <v>52</v>
      </c>
      <c r="L14" s="343">
        <f>Invoer_periode_3!K273</f>
        <v>2</v>
      </c>
      <c r="M14" s="343">
        <f>Invoer_periode_3!L273</f>
        <v>5</v>
      </c>
      <c r="N14" s="343">
        <f>Invoer_periode_3!M273</f>
        <v>0</v>
      </c>
      <c r="O14" s="353">
        <f>Invoer_periode_3!N273</f>
        <v>50</v>
      </c>
    </row>
    <row r="15" spans="1:31" ht="25.5" customHeight="1">
      <c r="A15" s="341">
        <v>12</v>
      </c>
      <c r="B15" s="342" t="str">
        <f>Leden!H20</f>
        <v>Vermue Jack</v>
      </c>
      <c r="C15" s="343">
        <f>Leden!J20</f>
        <v>85</v>
      </c>
      <c r="D15" s="26">
        <f>Invoer_periode_3!C356</f>
        <v>5</v>
      </c>
      <c r="E15" s="26">
        <f>Invoer_periode_3!D356</f>
        <v>425</v>
      </c>
      <c r="F15" s="26">
        <f>Invoer_periode_3!E356</f>
        <v>371</v>
      </c>
      <c r="G15" s="26">
        <f>Invoer_periode_3!F356</f>
        <v>132</v>
      </c>
      <c r="H15" s="183">
        <f>Invoer_periode_3!G356</f>
        <v>7.9104766613109216</v>
      </c>
      <c r="I15" s="26">
        <f>Invoer_periode_3!H356</f>
        <v>25</v>
      </c>
      <c r="J15" s="1106">
        <f>Invoer_periode_3!I356</f>
        <v>0.87294117647058811</v>
      </c>
      <c r="K15" s="26">
        <f>Invoer_periode_3!J356</f>
        <v>41</v>
      </c>
      <c r="L15" s="26">
        <f>Invoer_periode_3!K356</f>
        <v>2</v>
      </c>
      <c r="M15" s="26">
        <f>Invoer_periode_3!L356</f>
        <v>2</v>
      </c>
      <c r="N15" s="26">
        <f>Invoer_periode_3!M356</f>
        <v>1</v>
      </c>
      <c r="O15" s="26">
        <f>Invoer_periode_3!N356</f>
        <v>160</v>
      </c>
    </row>
    <row r="16" spans="1:31" ht="25.5" customHeight="1">
      <c r="A16" s="547">
        <v>13</v>
      </c>
      <c r="B16" s="354" t="str">
        <f>Leden!H9</f>
        <v>Huinink Jan</v>
      </c>
      <c r="C16" s="343">
        <f>Leden!J9</f>
        <v>65</v>
      </c>
      <c r="D16" s="344">
        <f>Invoer_periode_3!C126</f>
        <v>1</v>
      </c>
      <c r="E16" s="344">
        <f>Invoer_periode_3!D126</f>
        <v>56</v>
      </c>
      <c r="F16" s="344">
        <f>Invoer_periode_3!E126</f>
        <v>37</v>
      </c>
      <c r="G16" s="344">
        <f>Invoer_periode_3!F126</f>
        <v>33</v>
      </c>
      <c r="H16" s="337">
        <f>Invoer_periode_3!G126</f>
        <v>1.1212121212121211</v>
      </c>
      <c r="I16" s="344">
        <f>Invoer_periode_3!H126</f>
        <v>6</v>
      </c>
      <c r="J16" s="345">
        <f>Invoer_periode_3!I126</f>
        <v>0.6607142857142857</v>
      </c>
      <c r="K16" s="346">
        <f>Invoer_periode_3!J126</f>
        <v>6</v>
      </c>
      <c r="L16" s="343">
        <f>Invoer_periode_3!K126</f>
        <v>0</v>
      </c>
      <c r="M16" s="340">
        <f>Invoer_periode_3!L126</f>
        <v>1</v>
      </c>
      <c r="N16" s="340">
        <f>Invoer_periode_3!M126</f>
        <v>0</v>
      </c>
      <c r="O16" s="344">
        <f>Invoer_periode_3!N126</f>
        <v>38</v>
      </c>
    </row>
    <row r="17" spans="1:15" ht="25.5" hidden="1" customHeight="1">
      <c r="A17" s="341">
        <v>14</v>
      </c>
      <c r="B17" s="354" t="str">
        <f>Leden!H5</f>
        <v>Bennie Beerten Z</v>
      </c>
      <c r="C17" s="343">
        <f>Leden!J5</f>
        <v>80</v>
      </c>
      <c r="D17" s="339">
        <f>Invoer_periode_3!C42</f>
        <v>0</v>
      </c>
      <c r="E17" s="339">
        <f>Invoer_periode_3!D42</f>
        <v>0</v>
      </c>
      <c r="F17" s="339">
        <f>Invoer_periode_3!E42</f>
        <v>0</v>
      </c>
      <c r="G17" s="339">
        <f>Invoer_periode_3!F42</f>
        <v>0</v>
      </c>
      <c r="H17" s="1111" t="e">
        <f>Invoer_periode_3!G42</f>
        <v>#DIV/0!</v>
      </c>
      <c r="I17" s="339">
        <f>Invoer_periode_3!H42</f>
        <v>0</v>
      </c>
      <c r="J17" s="1107" t="e">
        <f>Invoer_periode_3!I42</f>
        <v>#DIV/0!</v>
      </c>
      <c r="K17" s="1112">
        <f>Invoer_periode_3!J42</f>
        <v>0</v>
      </c>
      <c r="L17" s="1113">
        <f>Invoer_periode_3!K42</f>
        <v>0</v>
      </c>
      <c r="M17" s="1114">
        <f>Invoer_periode_3!L42</f>
        <v>0</v>
      </c>
      <c r="N17" s="1114">
        <f>Invoer_periode_3!M42</f>
        <v>0</v>
      </c>
      <c r="O17" s="339" t="e">
        <f>Invoer_periode_3!N42</f>
        <v>#DIV/0!</v>
      </c>
    </row>
    <row r="18" spans="1:15" ht="25.5" hidden="1" customHeight="1">
      <c r="A18" s="547">
        <v>15</v>
      </c>
      <c r="B18" s="342" t="str">
        <f>Leden!H6</f>
        <v>Cuppers Jan</v>
      </c>
      <c r="C18" s="349">
        <f>Leden!J6</f>
        <v>50</v>
      </c>
      <c r="D18" s="355">
        <f>Invoer_periode_3!C63</f>
        <v>0</v>
      </c>
      <c r="E18" s="355">
        <f>Invoer_periode_3!D63</f>
        <v>0</v>
      </c>
      <c r="F18" s="355">
        <f>Invoer_periode_3!E63</f>
        <v>0</v>
      </c>
      <c r="G18" s="355">
        <f>Invoer_periode_3!F63</f>
        <v>0</v>
      </c>
      <c r="H18" s="1110" t="e">
        <f>Invoer_periode_3!G63</f>
        <v>#DIV/0!</v>
      </c>
      <c r="I18" s="350">
        <f>Invoer_periode_3!H63</f>
        <v>0</v>
      </c>
      <c r="J18" s="351" t="e">
        <f>Invoer_periode_3!I63</f>
        <v>#DIV/0!</v>
      </c>
      <c r="K18" s="352">
        <f>Invoer_periode_3!J63</f>
        <v>0</v>
      </c>
      <c r="L18" s="349">
        <f>Invoer_periode_3!K63</f>
        <v>0</v>
      </c>
      <c r="M18" s="347">
        <f>Invoer_periode_3!L63</f>
        <v>0</v>
      </c>
      <c r="N18" s="347">
        <f>Invoer_periode_3!M63</f>
        <v>0</v>
      </c>
      <c r="O18" s="355" t="e">
        <f>Invoer_periode_3!N63</f>
        <v>#DIV/0!</v>
      </c>
    </row>
    <row r="19" spans="1:15" ht="25.5" hidden="1" customHeight="1">
      <c r="A19" s="341">
        <v>16</v>
      </c>
      <c r="B19" s="342" t="str">
        <f>Leden!H14</f>
        <v>Rots Jan</v>
      </c>
      <c r="C19" s="343">
        <f>Leden!J14</f>
        <v>50</v>
      </c>
      <c r="D19" s="344">
        <f>Invoer_periode_3!C231</f>
        <v>0</v>
      </c>
      <c r="E19" s="344">
        <f>Invoer_periode_3!D231</f>
        <v>0</v>
      </c>
      <c r="F19" s="344">
        <f>Invoer_periode_3!E231</f>
        <v>0</v>
      </c>
      <c r="G19" s="344">
        <f>Invoer_periode_3!F231</f>
        <v>0</v>
      </c>
      <c r="H19" s="337" t="e">
        <f>Invoer_periode_3!G231</f>
        <v>#DIV/0!</v>
      </c>
      <c r="I19" s="344">
        <f>Invoer_periode_3!H231</f>
        <v>0</v>
      </c>
      <c r="J19" s="345" t="e">
        <f>Invoer_periode_3!I231</f>
        <v>#DIV/0!</v>
      </c>
      <c r="K19" s="346">
        <f>Invoer_periode_3!J231</f>
        <v>0</v>
      </c>
      <c r="L19" s="343">
        <f>Invoer_periode_3!K231</f>
        <v>0</v>
      </c>
      <c r="M19" s="340">
        <f>Invoer_periode_3!L231</f>
        <v>0</v>
      </c>
      <c r="N19" s="340">
        <f>Invoer_periode_3!M231</f>
        <v>0</v>
      </c>
      <c r="O19" s="344" t="e">
        <f>Invoer_periode_3!N231</f>
        <v>#DIV/0!</v>
      </c>
    </row>
    <row r="20" spans="1:15" ht="35.25" customHeight="1">
      <c r="A20" s="1133"/>
      <c r="B20" s="1134" t="s">
        <v>134</v>
      </c>
      <c r="C20" s="1135">
        <f>SUM(C9:C19)</f>
        <v>765</v>
      </c>
      <c r="D20" s="1135">
        <f>SUM(D6:D19)</f>
        <v>85</v>
      </c>
      <c r="E20" s="1135">
        <f>SUM(E9:E19)</f>
        <v>3829</v>
      </c>
      <c r="F20" s="1135">
        <f>SUM(F9:F19)</f>
        <v>3308</v>
      </c>
      <c r="G20" s="1135">
        <f>SUM(G9:G19)</f>
        <v>1330</v>
      </c>
      <c r="H20" s="1136">
        <f>SUM(F20/G20)</f>
        <v>2.4872180451127819</v>
      </c>
      <c r="I20" s="1137">
        <f>MAX(I4:I19)</f>
        <v>45</v>
      </c>
      <c r="J20" s="1138">
        <f>SUM(F20/E20)</f>
        <v>0.86393314181248371</v>
      </c>
      <c r="K20" s="1137">
        <f>SUM(K9:K19)</f>
        <v>418</v>
      </c>
      <c r="L20" s="1137">
        <f>SUM(L6:L19)</f>
        <v>38</v>
      </c>
      <c r="M20" s="1137">
        <f>SUM(M6:M19)</f>
        <v>43</v>
      </c>
      <c r="N20" s="1137">
        <f>SUM(N6:N19)</f>
        <v>4</v>
      </c>
      <c r="O20" s="1139"/>
    </row>
    <row r="21" spans="1:15" ht="21" customHeight="1">
      <c r="A21" s="1237" t="s">
        <v>135</v>
      </c>
      <c r="B21" s="1237"/>
      <c r="C21" s="1143">
        <v>45</v>
      </c>
      <c r="D21" s="1238" t="s">
        <v>71</v>
      </c>
      <c r="E21" s="1238"/>
      <c r="F21" s="1140"/>
      <c r="G21" s="1140"/>
      <c r="H21" s="1140"/>
      <c r="I21" s="1140"/>
      <c r="J21" s="1141"/>
      <c r="K21" s="1140"/>
      <c r="L21" s="1140"/>
      <c r="M21" s="1142"/>
      <c r="N21" s="1142"/>
      <c r="O21" s="1142"/>
    </row>
    <row r="22" spans="1:15" ht="26.25" customHeight="1"/>
    <row r="23" spans="1:15" ht="34.5" customHeight="1">
      <c r="A23" s="1210" t="s">
        <v>0</v>
      </c>
      <c r="B23" s="1210"/>
      <c r="C23" s="1210"/>
    </row>
    <row r="35" spans="11:11" ht="12.75" customHeight="1">
      <c r="K35" s="111"/>
    </row>
    <row r="36" spans="11:11" ht="12.75" customHeight="1">
      <c r="K36" s="114"/>
    </row>
    <row r="37" spans="11:11" ht="12.75" customHeight="1">
      <c r="K37" s="114"/>
    </row>
    <row r="38" spans="11:11" ht="12.75" customHeight="1">
      <c r="K38" s="114"/>
    </row>
    <row r="39" spans="11:11" ht="12.75" customHeight="1">
      <c r="K39" s="114"/>
    </row>
    <row r="40" spans="11:11" ht="12.75" customHeight="1">
      <c r="K40" s="114"/>
    </row>
    <row r="41" spans="11:11" ht="12.75" customHeight="1">
      <c r="K41" s="114"/>
    </row>
    <row r="42" spans="11:11" ht="12.75" customHeight="1">
      <c r="K42" s="106"/>
    </row>
    <row r="43" spans="11:11" ht="12.75" customHeight="1">
      <c r="K43" s="114"/>
    </row>
    <row r="44" spans="11:11" ht="12.75" customHeight="1">
      <c r="K44" s="114"/>
    </row>
    <row r="45" spans="11:11" ht="12.75" customHeight="1">
      <c r="K45" s="114"/>
    </row>
    <row r="46" spans="11:11" ht="12.75" customHeight="1">
      <c r="K46" s="114"/>
    </row>
    <row r="47" spans="11:11" ht="12.75" customHeight="1">
      <c r="K47" s="114"/>
    </row>
    <row r="48" spans="11:11" ht="12.75" customHeight="1">
      <c r="K48" s="114"/>
    </row>
    <row r="49" spans="11:11" ht="12.75" customHeight="1">
      <c r="K49" s="114"/>
    </row>
  </sheetData>
  <sortState xmlns:xlrd2="http://schemas.microsoft.com/office/spreadsheetml/2017/richdata2" ref="B4:O19">
    <sortCondition descending="1" ref="K4:K19"/>
  </sortState>
  <mergeCells count="4">
    <mergeCell ref="F1:G1"/>
    <mergeCell ref="A21:B21"/>
    <mergeCell ref="D21:E21"/>
    <mergeCell ref="A23:C23"/>
  </mergeCells>
  <hyperlinks>
    <hyperlink ref="A23" location="Hoofdmenu!A1" display="Hoofdmenu" xr:uid="{00000000-0004-0000-0800-000000000000}"/>
  </hyperlinks>
  <printOptions horizontalCentered="1" gridLines="1"/>
  <pageMargins left="0.39370078740157505" right="0.39370078740157505" top="1.200787401574803" bottom="1.200787401574803" header="0.80708661417322802" footer="0.80708661417322802"/>
  <pageSetup paperSize="9" scale="85" fitToWidth="0" fitToHeight="0" pageOrder="overThenDown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W77"/>
  <sheetViews>
    <sheetView topLeftCell="A46" workbookViewId="0">
      <selection activeCell="E58" sqref="E58"/>
    </sheetView>
  </sheetViews>
  <sheetFormatPr defaultRowHeight="11.25" customHeight="1"/>
  <cols>
    <col min="1" max="1" width="5.7109375" style="209" customWidth="1"/>
    <col min="2" max="2" width="23.7109375" style="208" customWidth="1"/>
    <col min="3" max="3" width="12.42578125" style="208" customWidth="1"/>
    <col min="4" max="4" width="22.5703125" style="208" customWidth="1"/>
    <col min="5" max="5" width="12.85546875" style="208" customWidth="1"/>
    <col min="6" max="6" width="21.7109375" style="208" customWidth="1"/>
    <col min="7" max="7" width="13.28515625" style="208" customWidth="1"/>
    <col min="8" max="8" width="21.42578125" style="208" customWidth="1"/>
    <col min="9" max="9" width="11.42578125" style="208" customWidth="1"/>
    <col min="10" max="10" width="20.5703125" style="208" customWidth="1"/>
    <col min="11" max="257" width="11.42578125" style="208" customWidth="1"/>
    <col min="258" max="1023" width="11.42578125" customWidth="1"/>
    <col min="1024" max="1024" width="9.140625" customWidth="1"/>
  </cols>
  <sheetData>
    <row r="1" spans="1:11" ht="17.25" customHeight="1">
      <c r="A1" s="1239" t="s">
        <v>188</v>
      </c>
      <c r="B1" s="1239"/>
    </row>
    <row r="2" spans="1:11" ht="17.25" customHeight="1">
      <c r="B2" s="210" t="s">
        <v>77</v>
      </c>
    </row>
    <row r="3" spans="1:11" ht="17.25" customHeight="1">
      <c r="A3" s="209">
        <v>1</v>
      </c>
      <c r="B3" s="213" t="str">
        <f>Leden!B4</f>
        <v>Slot Guus</v>
      </c>
      <c r="D3" s="212" t="str">
        <f>Invoer_periode_3!B25</f>
        <v>Bennie Beerten Z</v>
      </c>
      <c r="F3" s="211" t="str">
        <f>Invoer_periode_3!B46</f>
        <v>Cuppers Jan</v>
      </c>
      <c r="H3" s="213" t="str">
        <f>Invoer_periode_3!B67</f>
        <v>BouwmeesterJohan</v>
      </c>
      <c r="J3" s="213" t="str">
        <f>Invoer_periode_3!B88</f>
        <v>Cattier Theo</v>
      </c>
    </row>
    <row r="4" spans="1:11" ht="17.25" customHeight="1">
      <c r="A4" s="209">
        <v>2</v>
      </c>
      <c r="B4" s="214" t="str">
        <f>Invoer_periode_3!B5</f>
        <v>Bennie Beerten Z</v>
      </c>
      <c r="C4" s="215" t="str">
        <f>IF(Invoer_periode_3!E5,"gespeeld","open")</f>
        <v>open</v>
      </c>
      <c r="D4" s="216" t="str">
        <f>Invoer_periode_3!B26</f>
        <v>Cuppers Jan</v>
      </c>
      <c r="E4" s="215" t="str">
        <f>IF(Invoer_periode_3!E26,"gespeeld","open")</f>
        <v>open</v>
      </c>
      <c r="F4" s="214" t="str">
        <f>Invoer_periode_3!B47</f>
        <v>BouwmeesterJohan</v>
      </c>
      <c r="G4" s="215" t="str">
        <f>IF(Invoer_periode_3!E47,"gespeeld","open")</f>
        <v>open</v>
      </c>
      <c r="H4" s="214" t="str">
        <f>Invoer_periode_3!B68</f>
        <v>Cattier Theo</v>
      </c>
      <c r="I4" s="215" t="str">
        <f>IF(Invoer_periode_3!E68,"gespeeld","open")</f>
        <v>open</v>
      </c>
      <c r="J4" s="214" t="str">
        <f>Invoer_periode_3!B89</f>
        <v>Huinink Jan</v>
      </c>
      <c r="K4" s="215" t="str">
        <f>IF(Invoer_periode_3!E89,"gespeeld","open")</f>
        <v>gespeeld</v>
      </c>
    </row>
    <row r="5" spans="1:11" ht="17.25" customHeight="1">
      <c r="A5" s="209">
        <v>3</v>
      </c>
      <c r="B5" s="216" t="str">
        <f>Invoer_periode_3!B6</f>
        <v>Cuppers Jan</v>
      </c>
      <c r="C5" s="215" t="str">
        <f>IF(Invoer_periode_3!E6,"gespeeld","open")</f>
        <v>open</v>
      </c>
      <c r="D5" s="214" t="str">
        <f>Invoer_periode_3!B27</f>
        <v>BouwmeesterJohan</v>
      </c>
      <c r="E5" s="215" t="str">
        <f>IF(Invoer_periode_3!E27,"gespeeld","open")</f>
        <v>open</v>
      </c>
      <c r="F5" s="214" t="str">
        <f>Invoer_periode_3!B48</f>
        <v>Cattier Theo</v>
      </c>
      <c r="G5" s="215" t="str">
        <f>IF(Invoer_periode_3!E48,"gespeeld","open")</f>
        <v>open</v>
      </c>
      <c r="H5" s="214" t="str">
        <f>Invoer_periode_3!B69</f>
        <v>Huinink Jan</v>
      </c>
      <c r="I5" s="215" t="str">
        <f>IF(Invoer_periode_3!E69,"gespeeld","open")</f>
        <v>open</v>
      </c>
      <c r="J5" s="214" t="str">
        <f>Invoer_periode_3!B90</f>
        <v>Koppele Theo</v>
      </c>
      <c r="K5" s="215" t="str">
        <f>IF(Invoer_periode_3!E90,"gespeeld","open")</f>
        <v>gespeeld</v>
      </c>
    </row>
    <row r="6" spans="1:11" ht="17.25" customHeight="1">
      <c r="A6" s="209">
        <v>4</v>
      </c>
      <c r="B6" s="214" t="str">
        <f>Invoer_periode_3!B7</f>
        <v>BouwmeesterJohan</v>
      </c>
      <c r="C6" s="215" t="str">
        <f>IF(Invoer_periode_3!E7,"gespeeld","open")</f>
        <v>gespeeld</v>
      </c>
      <c r="D6" s="214" t="str">
        <f>Invoer_periode_3!B28</f>
        <v>Cattier Theo</v>
      </c>
      <c r="E6" s="215" t="str">
        <f>IF(Invoer_periode_3!E28,"gespeeld","open")</f>
        <v>open</v>
      </c>
      <c r="F6" s="214" t="str">
        <f>Invoer_periode_3!B49</f>
        <v>Huinink Jan</v>
      </c>
      <c r="G6" s="215" t="str">
        <f>IF(Invoer_periode_3!E49,"gespeeld","open")</f>
        <v>open</v>
      </c>
      <c r="H6" s="214" t="str">
        <f>Invoer_periode_3!B70</f>
        <v>Koppele Theo</v>
      </c>
      <c r="I6" s="215" t="str">
        <f>IF(Invoer_periode_3!E70,"gespeeld","open")</f>
        <v>gespeeld</v>
      </c>
      <c r="J6" s="214" t="str">
        <f>Invoer_periode_3!B91</f>
        <v>Melgers Willy</v>
      </c>
      <c r="K6" s="215" t="str">
        <f>IF(Invoer_periode_3!E91,"gespeeld","open")</f>
        <v>gespeeld</v>
      </c>
    </row>
    <row r="7" spans="1:11" ht="17.25" customHeight="1">
      <c r="A7" s="209">
        <v>5</v>
      </c>
      <c r="B7" s="214" t="str">
        <f>Invoer_periode_3!B8</f>
        <v>Cattier Theo</v>
      </c>
      <c r="C7" s="215" t="str">
        <f>IF(Invoer_periode_3!E8,"gespeeld","open")</f>
        <v>gespeeld</v>
      </c>
      <c r="D7" s="214" t="str">
        <f>Invoer_periode_3!B29</f>
        <v>Huinink Jan</v>
      </c>
      <c r="E7" s="215" t="str">
        <f>IF(Invoer_periode_3!E29,"gespeeld","open")</f>
        <v>open</v>
      </c>
      <c r="F7" s="214" t="str">
        <f>Invoer_periode_3!B50</f>
        <v>Koppele Theo</v>
      </c>
      <c r="G7" s="215" t="str">
        <f>IF(Invoer_periode_3!E50,"gespeeld","open")</f>
        <v>open</v>
      </c>
      <c r="H7" s="214" t="str">
        <f>Invoer_periode_3!B71</f>
        <v>Melgers Willy</v>
      </c>
      <c r="I7" s="215" t="str">
        <f>IF(Invoer_periode_3!E71,"gespeeld","open")</f>
        <v>gespeeld</v>
      </c>
      <c r="J7" s="214" t="str">
        <f>Invoer_periode_3!B92</f>
        <v>Piepers Arnold</v>
      </c>
      <c r="K7" s="215" t="str">
        <f>IF(Invoer_periode_3!E92,"gespeeld","open")</f>
        <v>open</v>
      </c>
    </row>
    <row r="8" spans="1:11" ht="17.25" customHeight="1">
      <c r="A8" s="209">
        <v>6</v>
      </c>
      <c r="B8" s="214" t="str">
        <f>Invoer_periode_3!B9</f>
        <v>Huinink Jan</v>
      </c>
      <c r="C8" s="215" t="str">
        <f>IF(Invoer_periode_3!E9,"gespeeld","open")</f>
        <v>open</v>
      </c>
      <c r="D8" s="214" t="str">
        <f>Invoer_periode_3!B30</f>
        <v>Koppele Theo</v>
      </c>
      <c r="E8" s="215" t="str">
        <f>IF(Invoer_periode_3!E30,"gespeeld","open")</f>
        <v>open</v>
      </c>
      <c r="F8" s="214" t="str">
        <f>Invoer_periode_3!B51</f>
        <v>Melgers Willy</v>
      </c>
      <c r="G8" s="215" t="str">
        <f>IF(Invoer_periode_3!E51,"gespeeld","open")</f>
        <v>open</v>
      </c>
      <c r="H8" s="214" t="str">
        <f>Invoer_periode_3!B72</f>
        <v>Piepers Arnold</v>
      </c>
      <c r="I8" s="215" t="str">
        <f>IF(Invoer_periode_3!E72,"gespeeld","open")</f>
        <v>gespeeld</v>
      </c>
      <c r="J8" s="214" t="str">
        <f>Invoer_periode_3!B93</f>
        <v>Jos Stortelder</v>
      </c>
      <c r="K8" s="215" t="str">
        <f>IF(Invoer_periode_3!E93,"gespeeld","open")</f>
        <v>gespeeld</v>
      </c>
    </row>
    <row r="9" spans="1:11" ht="17.25" customHeight="1">
      <c r="A9" s="209">
        <v>7</v>
      </c>
      <c r="B9" s="214" t="str">
        <f>Invoer_periode_3!B10</f>
        <v>Koppele Theo</v>
      </c>
      <c r="C9" s="215" t="str">
        <f>IF(Invoer_periode_3!E10,"gespeeld","open")</f>
        <v>gespeeld</v>
      </c>
      <c r="D9" s="214" t="str">
        <f>Invoer_periode_3!B31</f>
        <v>Melgers Willy</v>
      </c>
      <c r="E9" s="215" t="str">
        <f>IF(Invoer_periode_3!E31,"gespeeld","open")</f>
        <v>open</v>
      </c>
      <c r="F9" s="214" t="str">
        <f>Invoer_periode_3!B52</f>
        <v>Piepers Arnold</v>
      </c>
      <c r="G9" s="215" t="str">
        <f>IF(Invoer_periode_3!E52,"gespeeld","open")</f>
        <v>open</v>
      </c>
      <c r="H9" s="214" t="str">
        <f>Invoer_periode_3!B73</f>
        <v>Jos Stortelder</v>
      </c>
      <c r="I9" s="215" t="str">
        <f>IF(Invoer_periode_3!E73,"gespeeld","open")</f>
        <v>gespeeld</v>
      </c>
      <c r="J9" s="214" t="str">
        <f>Invoer_periode_3!B94</f>
        <v>Rots Jan</v>
      </c>
      <c r="K9" s="215" t="str">
        <f>IF(Invoer_periode_3!E94,"gespeeld","open")</f>
        <v>open</v>
      </c>
    </row>
    <row r="10" spans="1:11" ht="17.25" customHeight="1">
      <c r="A10" s="209">
        <v>8</v>
      </c>
      <c r="B10" s="214" t="str">
        <f>Invoer_periode_3!B11</f>
        <v>Melgers Willy</v>
      </c>
      <c r="C10" s="215" t="str">
        <f>IF(Invoer_periode_3!E11,"gespeeld","open")</f>
        <v>gespeeld</v>
      </c>
      <c r="D10" s="214" t="str">
        <f>Invoer_periode_3!B32</f>
        <v>Piepers Arnold</v>
      </c>
      <c r="E10" s="215" t="str">
        <f>IF(Invoer_periode_3!E32,"gespeeld","open")</f>
        <v>open</v>
      </c>
      <c r="F10" s="214" t="str">
        <f>Invoer_periode_3!B53</f>
        <v>Jos Stortelder</v>
      </c>
      <c r="G10" s="215" t="str">
        <f>IF(Invoer_periode_3!E53,"gespeeld","open")</f>
        <v>open</v>
      </c>
      <c r="H10" s="214" t="str">
        <f>Invoer_periode_3!B74</f>
        <v>Rots Jan</v>
      </c>
      <c r="I10" s="215" t="str">
        <f>IF(Invoer_periode_3!E74,"gespeeld","open")</f>
        <v>open</v>
      </c>
      <c r="J10" s="214" t="str">
        <f>Invoer_periode_3!B95</f>
        <v>Rouwhorst Bennie</v>
      </c>
      <c r="K10" s="215" t="str">
        <f>IF(Invoer_periode_3!E95,"gespeeld","open")</f>
        <v>gespeeld</v>
      </c>
    </row>
    <row r="11" spans="1:11" ht="17.25" customHeight="1">
      <c r="A11" s="209">
        <v>9</v>
      </c>
      <c r="B11" s="214" t="str">
        <f>Invoer_periode_3!B12</f>
        <v>Piepers Arnold</v>
      </c>
      <c r="C11" s="215" t="str">
        <f>IF(Invoer_periode_3!E12,"gespeeld","open")</f>
        <v>gespeeld</v>
      </c>
      <c r="D11" s="214" t="str">
        <f>Invoer_periode_3!B33</f>
        <v>Jos Stortelder</v>
      </c>
      <c r="E11" s="215" t="str">
        <f>IF(Invoer_periode_3!E33,"gespeeld","open")</f>
        <v>open</v>
      </c>
      <c r="F11" s="214" t="str">
        <f>Invoer_periode_3!B54</f>
        <v>Rots Jan</v>
      </c>
      <c r="G11" s="215" t="str">
        <f>IF(Invoer_periode_3!E54,"gespeeld","open")</f>
        <v>open</v>
      </c>
      <c r="H11" s="214" t="str">
        <f>Invoer_periode_3!B75</f>
        <v>Rouwhorst Bennie</v>
      </c>
      <c r="I11" s="215" t="str">
        <f>IF(Invoer_periode_3!E75,"gespeeld","open")</f>
        <v>open</v>
      </c>
      <c r="J11" s="214" t="str">
        <f>Invoer_periode_3!B96</f>
        <v>Wittenbernds B</v>
      </c>
      <c r="K11" s="215" t="str">
        <f>IF(Invoer_periode_3!E96,"gespeeld","open")</f>
        <v>gespeeld</v>
      </c>
    </row>
    <row r="12" spans="1:11" ht="17.25" customHeight="1">
      <c r="A12" s="209">
        <v>10</v>
      </c>
      <c r="B12" s="214" t="str">
        <f>Invoer_periode_3!B13</f>
        <v>Jos Stortelder</v>
      </c>
      <c r="C12" s="215" t="str">
        <f>IF(Invoer_periode_3!E13,"gespeeld","open")</f>
        <v>gespeeld</v>
      </c>
      <c r="D12" s="214" t="str">
        <f>Invoer_periode_3!B34</f>
        <v>Rots Jan</v>
      </c>
      <c r="E12" s="215" t="str">
        <f>IF(Invoer_periode_3!E34,"gespeeld","open")</f>
        <v>open</v>
      </c>
      <c r="F12" s="214" t="str">
        <f>Invoer_periode_3!B55</f>
        <v>Rouwhorst Bennie</v>
      </c>
      <c r="G12" s="215" t="str">
        <f>IF(Invoer_periode_3!E55,"gespeeld","open")</f>
        <v>open</v>
      </c>
      <c r="H12" s="214" t="str">
        <f>Invoer_periode_3!B76</f>
        <v>Wittenbernds B</v>
      </c>
      <c r="I12" s="215" t="str">
        <f>IF(Invoer_periode_3!E76,"gespeeld","open")</f>
        <v>open</v>
      </c>
      <c r="J12" s="214" t="str">
        <f>Invoer_periode_3!B97</f>
        <v>Spieker Leo</v>
      </c>
      <c r="K12" s="215" t="str">
        <f>IF(Invoer_periode_3!E97,"gespeeld","open")</f>
        <v>gespeeld</v>
      </c>
    </row>
    <row r="13" spans="1:11" ht="17.25" customHeight="1">
      <c r="A13" s="209">
        <v>11</v>
      </c>
      <c r="B13" s="214" t="str">
        <f>Invoer_periode_3!B14</f>
        <v>Rots Jan</v>
      </c>
      <c r="C13" s="215" t="str">
        <f>IF(Invoer_periode_3!E14,"gespeeld","open")</f>
        <v>open</v>
      </c>
      <c r="D13" s="214" t="str">
        <f>Invoer_periode_3!B35</f>
        <v>Rouwhorst Bennie</v>
      </c>
      <c r="E13" s="215" t="str">
        <f>IF(Invoer_periode_3!E35,"gespeeld","open")</f>
        <v>open</v>
      </c>
      <c r="F13" s="214" t="str">
        <f>Invoer_periode_3!B56</f>
        <v>Wittenbernds B</v>
      </c>
      <c r="G13" s="215" t="str">
        <f>IF(Invoer_periode_3!E56,"gespeeld","open")</f>
        <v>open</v>
      </c>
      <c r="H13" s="214" t="str">
        <f>Invoer_periode_3!B77</f>
        <v>Spieker Leo</v>
      </c>
      <c r="I13" s="215" t="str">
        <f>IF(Invoer_periode_3!E77,"gespeeld","open")</f>
        <v>gespeeld</v>
      </c>
      <c r="J13" s="214" t="str">
        <f>Invoer_periode_3!B98</f>
        <v>v.Schie Leo</v>
      </c>
      <c r="K13" s="215" t="str">
        <f>IF(Invoer_periode_3!E98,"gespeeld","open")</f>
        <v>open</v>
      </c>
    </row>
    <row r="14" spans="1:11" ht="17.25" customHeight="1">
      <c r="A14" s="209">
        <v>12</v>
      </c>
      <c r="B14" s="214" t="str">
        <f>Invoer_periode_3!B15</f>
        <v>Rouwhorst Bennie</v>
      </c>
      <c r="C14" s="215" t="str">
        <f>IF(Invoer_periode_3!E15,"gespeeld","open")</f>
        <v>gespeeld</v>
      </c>
      <c r="D14" s="214" t="str">
        <f>Invoer_periode_3!B36</f>
        <v>Wittenbernds B</v>
      </c>
      <c r="E14" s="215" t="str">
        <f>IF(Invoer_periode_3!E36,"gespeeld","open")</f>
        <v>open</v>
      </c>
      <c r="F14" s="214" t="str">
        <f>Invoer_periode_3!B57</f>
        <v>Spieker Leo</v>
      </c>
      <c r="G14" s="215" t="str">
        <f>IF(Invoer_periode_3!E57,"gespeeld","open")</f>
        <v>open</v>
      </c>
      <c r="H14" s="214" t="str">
        <f>Invoer_periode_3!B78</f>
        <v>v.Schie Leo</v>
      </c>
      <c r="I14" s="215" t="str">
        <f>IF(Invoer_periode_3!E78,"gespeeld","open")</f>
        <v>gespeeld</v>
      </c>
      <c r="J14" s="214" t="str">
        <f>Invoer_periode_3!B99</f>
        <v>Wolterink Harrie</v>
      </c>
      <c r="K14" s="215" t="str">
        <f>IF(Invoer_periode_3!E99,"gespeeld","open")</f>
        <v>gespeeld</v>
      </c>
    </row>
    <row r="15" spans="1:11" ht="17.25" customHeight="1">
      <c r="A15" s="209">
        <v>13</v>
      </c>
      <c r="B15" s="214" t="str">
        <f>Invoer_periode_3!B16</f>
        <v>Wittenbernds B</v>
      </c>
      <c r="C15" s="215" t="str">
        <f>IF(Invoer_periode_3!E16,"gespeeld","open")</f>
        <v>open</v>
      </c>
      <c r="D15" s="214" t="str">
        <f>Invoer_periode_3!B37</f>
        <v>Spieker Leo</v>
      </c>
      <c r="E15" s="215" t="str">
        <f>IF(Invoer_periode_3!E37,"gespeeld","open")</f>
        <v>open</v>
      </c>
      <c r="F15" s="214" t="str">
        <f>Invoer_periode_3!B58</f>
        <v>v.Schie Leo</v>
      </c>
      <c r="G15" s="215" t="str">
        <f>IF(Invoer_periode_3!E58,"gespeeld","open")</f>
        <v>open</v>
      </c>
      <c r="H15" s="214" t="str">
        <f>Invoer_periode_3!B79</f>
        <v>Wolterink Harrie</v>
      </c>
      <c r="I15" s="215" t="str">
        <f>IF(Invoer_periode_3!E79,"gespeeld","open")</f>
        <v>gespeeld</v>
      </c>
      <c r="J15" s="214" t="str">
        <f>Invoer_periode_3!B100</f>
        <v>Vermue Jack</v>
      </c>
      <c r="K15" s="215" t="str">
        <f>IF(Invoer_periode_3!E100,"gespeeld","open")</f>
        <v>open</v>
      </c>
    </row>
    <row r="16" spans="1:11" ht="17.25" customHeight="1">
      <c r="A16" s="209">
        <v>14</v>
      </c>
      <c r="B16" s="214" t="str">
        <f>Invoer_periode_3!B17</f>
        <v>Spieker Leo</v>
      </c>
      <c r="C16" s="215" t="str">
        <f>IF(Invoer_periode_3!E17,"gespeeld","open")</f>
        <v>gespeeld</v>
      </c>
      <c r="D16" s="214" t="str">
        <f>Invoer_periode_3!B38</f>
        <v>v.Schie Leo</v>
      </c>
      <c r="E16" s="215" t="str">
        <f>IF(Invoer_periode_3!E38,"gespeeld","open")</f>
        <v>open</v>
      </c>
      <c r="F16" s="214" t="str">
        <f>Invoer_periode_3!B59</f>
        <v>Wolterink Harrie</v>
      </c>
      <c r="G16" s="215" t="str">
        <f>IF(Invoer_periode_3!E59,"gespeeld","open")</f>
        <v>open</v>
      </c>
      <c r="H16" s="217" t="str">
        <f>Invoer_periode_3!B80</f>
        <v>Vermue Jack</v>
      </c>
      <c r="I16" s="215" t="str">
        <f>IF(Invoer_periode_3!E80,"gespeeld","open")</f>
        <v>gespeeld</v>
      </c>
      <c r="J16" s="214" t="str">
        <f>Invoer_periode_3!B101</f>
        <v>Slot Guus</v>
      </c>
      <c r="K16" s="215" t="str">
        <f>IF(Invoer_periode_3!E101,"gespeeld","open")</f>
        <v>gespeeld</v>
      </c>
    </row>
    <row r="17" spans="1:11" ht="17.25" customHeight="1">
      <c r="A17" s="209">
        <v>15</v>
      </c>
      <c r="B17" s="214" t="str">
        <f>Invoer_periode_3!B18</f>
        <v>v.Schie Leo</v>
      </c>
      <c r="C17" s="215" t="str">
        <f>IF(Invoer_periode_3!E18,"gespeeld","open")</f>
        <v>gespeeld</v>
      </c>
      <c r="D17" s="214" t="str">
        <f>Invoer_periode_3!B39</f>
        <v>Wolterink Harrie</v>
      </c>
      <c r="E17" s="215" t="str">
        <f>IF(Invoer_periode_3!E39,"gespeeld","open")</f>
        <v>open</v>
      </c>
      <c r="F17" s="214" t="str">
        <f>Invoer_periode_3!B60</f>
        <v>Vermue Jack</v>
      </c>
      <c r="G17" s="215" t="str">
        <f>IF(Invoer_periode_3!E60,"gespeeld","open")</f>
        <v>open</v>
      </c>
      <c r="H17" s="217" t="str">
        <f>Invoer_periode_3!B81</f>
        <v>Slot Guus</v>
      </c>
      <c r="I17" s="215" t="str">
        <f>IF(Invoer_periode_3!E81,"gespeeld","open")</f>
        <v>open</v>
      </c>
      <c r="J17" s="214" t="str">
        <f>Invoer_periode_3!B102</f>
        <v>Bennie Beerten Z</v>
      </c>
      <c r="K17" s="215" t="str">
        <f>IF(Invoer_periode_3!E102,"gespeeld","open")</f>
        <v>open</v>
      </c>
    </row>
    <row r="18" spans="1:11" ht="17.25" customHeight="1">
      <c r="A18" s="209">
        <v>16</v>
      </c>
      <c r="B18" s="214" t="str">
        <f>Invoer_periode_3!B19</f>
        <v>Wolterink Harrie</v>
      </c>
      <c r="C18" s="215" t="str">
        <f>IF(Invoer_periode_3!E19,"gespeeld","open")</f>
        <v>open</v>
      </c>
      <c r="D18" s="214" t="str">
        <f>Invoer_periode_3!B40</f>
        <v>Vermue Jack</v>
      </c>
      <c r="E18" s="215" t="str">
        <f>IF(Invoer_periode_3!E40,"gespeeld","open")</f>
        <v>open</v>
      </c>
      <c r="F18" s="214" t="str">
        <f>Invoer_periode_3!B61</f>
        <v>Slot Guus</v>
      </c>
      <c r="G18" s="215" t="str">
        <f>IF(Invoer_periode_3!E61,"gespeeld","open")</f>
        <v>open</v>
      </c>
      <c r="H18" s="217" t="str">
        <f>Invoer_periode_3!B82</f>
        <v>Bennie Beerten Z</v>
      </c>
      <c r="I18" s="215" t="str">
        <f>IF(Invoer_periode_3!E82,"gespeeld","open")</f>
        <v>open</v>
      </c>
      <c r="J18" s="214" t="str">
        <f>Invoer_periode_3!B103</f>
        <v>Cuppers Jan</v>
      </c>
      <c r="K18" s="215" t="str">
        <f>IF(Invoer_periode_3!E103,"gespeeld","open")</f>
        <v>open</v>
      </c>
    </row>
    <row r="19" spans="1:11" ht="17.25" customHeight="1">
      <c r="A19" s="209">
        <v>17</v>
      </c>
      <c r="B19" s="218" t="str">
        <f>Invoer_periode_3!B20</f>
        <v>Vermue Jack</v>
      </c>
      <c r="C19" s="215" t="str">
        <f>IF(Invoer_periode_3!E20,"gespeeld","open")</f>
        <v>gespeeld</v>
      </c>
      <c r="D19" s="218" t="str">
        <f>Invoer_periode_3!B41</f>
        <v>Slot Guus</v>
      </c>
      <c r="E19" s="215" t="str">
        <f>IF(Invoer_periode_3!E41,"gespeeld","open")</f>
        <v>open</v>
      </c>
      <c r="F19" s="218" t="str">
        <f>Invoer_periode_3!B62</f>
        <v>Bennie Beerten Z</v>
      </c>
      <c r="G19" s="215" t="str">
        <f>IF(Invoer_periode_3!E62,"gespeeld","open")</f>
        <v>open</v>
      </c>
      <c r="H19" s="218" t="str">
        <f>Invoer_periode_3!B83</f>
        <v>Cuppers Jan</v>
      </c>
      <c r="I19" s="215" t="str">
        <f>IF(Invoer_periode_3!E83,"gespeeld","open")</f>
        <v>open</v>
      </c>
      <c r="J19" s="218" t="str">
        <f>Invoer_periode_3!B104</f>
        <v>BouwmeesterJohan</v>
      </c>
      <c r="K19" s="215" t="str">
        <f>IF(Invoer_periode_3!E104,"gespeeld","open")</f>
        <v>open</v>
      </c>
    </row>
    <row r="20" spans="1:11" ht="17.25" customHeight="1">
      <c r="B20" s="218"/>
      <c r="C20" s="210"/>
      <c r="D20" s="218"/>
      <c r="E20" s="210"/>
      <c r="F20" s="218"/>
      <c r="G20" s="210"/>
      <c r="H20" s="218"/>
      <c r="I20" s="210"/>
      <c r="J20" s="218"/>
      <c r="K20" s="210"/>
    </row>
    <row r="21" spans="1:11" ht="17.25" customHeight="1">
      <c r="A21" s="209">
        <v>1</v>
      </c>
      <c r="B21" s="213" t="str">
        <f>Invoer_periode_3!B109</f>
        <v>Huinink Jan</v>
      </c>
      <c r="D21" s="213" t="str">
        <f>Invoer_periode_3!B130</f>
        <v>Koppele Theo</v>
      </c>
      <c r="F21" s="213" t="str">
        <f>Invoer_periode_3!B151</f>
        <v>Melgers Willy</v>
      </c>
      <c r="H21" s="213" t="str">
        <f>Invoer_periode_3!B172</f>
        <v>Piepers Arnold</v>
      </c>
      <c r="J21" s="213" t="str">
        <f>Invoer_periode_3!B193</f>
        <v>Jos Stortelder</v>
      </c>
    </row>
    <row r="22" spans="1:11" ht="17.25" customHeight="1">
      <c r="A22" s="209">
        <v>2</v>
      </c>
      <c r="B22" s="214" t="str">
        <f>Invoer_periode_3!B110</f>
        <v>Koppele Theo</v>
      </c>
      <c r="C22" s="215" t="str">
        <f>IF(Invoer_periode_3!E110,"gespeeld","open")</f>
        <v>open</v>
      </c>
      <c r="D22" s="214" t="str">
        <f>Invoer_periode_3!B131</f>
        <v>Melgers Willy</v>
      </c>
      <c r="E22" s="215" t="str">
        <f>IF(Invoer_periode_3!E131,"gespeeld","open")</f>
        <v>gespeeld</v>
      </c>
      <c r="F22" s="214" t="str">
        <f>Invoer_periode_3!B152</f>
        <v>Piepers Arnold</v>
      </c>
      <c r="G22" s="215" t="str">
        <f>IF(Invoer_periode_3!E152,"gespeeld","open")</f>
        <v>open</v>
      </c>
      <c r="H22" s="214" t="str">
        <f>Invoer_periode_3!B173</f>
        <v>Jos Stortelder</v>
      </c>
      <c r="I22" s="215" t="str">
        <f>IF(Invoer_periode_3!E173,"gespeeld","open")</f>
        <v>gespeeld</v>
      </c>
      <c r="J22" s="214" t="str">
        <f>Invoer_periode_3!B194</f>
        <v>Rots Jan</v>
      </c>
      <c r="K22" s="215" t="str">
        <f>IF(Invoer_periode_3!E194,"gespeeld","open")</f>
        <v>open</v>
      </c>
    </row>
    <row r="23" spans="1:11" ht="17.25" customHeight="1">
      <c r="A23" s="209">
        <v>3</v>
      </c>
      <c r="B23" s="214" t="str">
        <f>Invoer_periode_3!B111</f>
        <v>Melgers Willy</v>
      </c>
      <c r="C23" s="215" t="str">
        <f>IF(Invoer_periode_3!E111,"gespeeld","open")</f>
        <v>open</v>
      </c>
      <c r="D23" s="214" t="str">
        <f>Invoer_periode_3!B132</f>
        <v>Piepers Arnold</v>
      </c>
      <c r="E23" s="215" t="str">
        <f>IF(Invoer_periode_3!E132,"gespeeld","open")</f>
        <v>gespeeld</v>
      </c>
      <c r="F23" s="214" t="str">
        <f>Invoer_periode_3!B153</f>
        <v>Jos Stortelder</v>
      </c>
      <c r="G23" s="215" t="str">
        <f>IF(Invoer_periode_3!E153,"gespeeld","open")</f>
        <v>gespeeld</v>
      </c>
      <c r="H23" s="214" t="str">
        <f>Invoer_periode_3!B174</f>
        <v>Rots Jan</v>
      </c>
      <c r="I23" s="215" t="str">
        <f>IF(Invoer_periode_3!E174,"gespeeld","open")</f>
        <v>open</v>
      </c>
      <c r="J23" s="214" t="str">
        <f>Invoer_periode_3!B195</f>
        <v>Rouwhorst Bennie</v>
      </c>
      <c r="K23" s="215" t="str">
        <f>IF(Invoer_periode_3!E195,"gespeeld","open")</f>
        <v>gespeeld</v>
      </c>
    </row>
    <row r="24" spans="1:11" ht="17.25" customHeight="1">
      <c r="A24" s="209">
        <v>4</v>
      </c>
      <c r="B24" s="214" t="str">
        <f>Invoer_periode_3!B112</f>
        <v>Piepers Arnold</v>
      </c>
      <c r="C24" s="215" t="str">
        <f>IF(Invoer_periode_3!E112,"gespeeld","open")</f>
        <v>open</v>
      </c>
      <c r="D24" s="214" t="str">
        <f>Invoer_periode_3!B133</f>
        <v>Jos Stortelder</v>
      </c>
      <c r="E24" s="215" t="str">
        <f>IF(Invoer_periode_3!E133,"gespeeld","open")</f>
        <v>gespeeld</v>
      </c>
      <c r="F24" s="214" t="str">
        <f>Invoer_periode_3!B154</f>
        <v>Rots Jan</v>
      </c>
      <c r="G24" s="215" t="str">
        <f>IF(Invoer_periode_3!E154,"gespeeld","open")</f>
        <v>open</v>
      </c>
      <c r="H24" s="214" t="str">
        <f>Invoer_periode_3!B175</f>
        <v>Rouwhorst Bennie</v>
      </c>
      <c r="I24" s="215" t="str">
        <f>IF(Invoer_periode_3!E175,"gespeeld","open")</f>
        <v>gespeeld</v>
      </c>
      <c r="J24" s="214" t="str">
        <f>Invoer_periode_3!B196</f>
        <v>Wittenbernds B</v>
      </c>
      <c r="K24" s="215" t="str">
        <f>IF(Invoer_periode_3!E196,"gespeeld","open")</f>
        <v>gespeeld</v>
      </c>
    </row>
    <row r="25" spans="1:11" ht="17.25" customHeight="1">
      <c r="A25" s="209">
        <v>5</v>
      </c>
      <c r="B25" s="214" t="str">
        <f>Invoer_periode_3!B113</f>
        <v>Jos Stortelder</v>
      </c>
      <c r="C25" s="215" t="str">
        <f>IF(Invoer_periode_3!E113,"gespeeld","open")</f>
        <v>open</v>
      </c>
      <c r="D25" s="214" t="str">
        <f>Invoer_periode_3!B134</f>
        <v>Rots Jan</v>
      </c>
      <c r="E25" s="215" t="str">
        <f>IF(Invoer_periode_3!E134,"gespeeld","open")</f>
        <v>open</v>
      </c>
      <c r="F25" s="214" t="str">
        <f>Invoer_periode_3!B155</f>
        <v>Rouwhorst Bennie</v>
      </c>
      <c r="G25" s="215" t="str">
        <f>IF(Invoer_periode_3!E155,"gespeeld","open")</f>
        <v>open</v>
      </c>
      <c r="H25" s="214" t="str">
        <f>Invoer_periode_3!B176</f>
        <v>Wittenbernds B</v>
      </c>
      <c r="I25" s="215" t="str">
        <f>IF(Invoer_periode_3!E176,"gespeeld","open")</f>
        <v>open</v>
      </c>
      <c r="J25" s="214" t="str">
        <f>Invoer_periode_3!B197</f>
        <v>Spieker Leo</v>
      </c>
      <c r="K25" s="215" t="str">
        <f>IF(Invoer_periode_3!E197,"gespeeld","open")</f>
        <v>gespeeld</v>
      </c>
    </row>
    <row r="26" spans="1:11" ht="17.25" customHeight="1">
      <c r="A26" s="209">
        <v>6</v>
      </c>
      <c r="B26" s="214" t="str">
        <f>Invoer_periode_3!B114</f>
        <v>Rots Jan</v>
      </c>
      <c r="C26" s="215" t="str">
        <f>IF(Invoer_periode_3!E114,"gespeeld","open")</f>
        <v>open</v>
      </c>
      <c r="D26" s="214" t="str">
        <f>Invoer_periode_3!B135</f>
        <v>Rouwhorst Bennie</v>
      </c>
      <c r="E26" s="215" t="str">
        <f>IF(Invoer_periode_3!E135,"gespeeld","open")</f>
        <v>gespeeld</v>
      </c>
      <c r="F26" s="214" t="str">
        <f>Invoer_periode_3!B156</f>
        <v>Wittenbernds B</v>
      </c>
      <c r="G26" s="215" t="str">
        <f>IF(Invoer_periode_3!E156,"gespeeld","open")</f>
        <v>open</v>
      </c>
      <c r="H26" s="214" t="str">
        <f>Invoer_periode_3!B177</f>
        <v>Spieker Leo</v>
      </c>
      <c r="I26" s="215" t="str">
        <f>IF(Invoer_periode_3!E177,"gespeeld","open")</f>
        <v>open</v>
      </c>
      <c r="J26" s="214" t="str">
        <f>Invoer_periode_3!B198</f>
        <v>v.Schie Leo</v>
      </c>
      <c r="K26" s="215" t="str">
        <f>IF(Invoer_periode_3!E198,"gespeeld","open")</f>
        <v>gespeeld</v>
      </c>
    </row>
    <row r="27" spans="1:11" ht="17.25" customHeight="1">
      <c r="A27" s="209">
        <v>7</v>
      </c>
      <c r="B27" s="214" t="str">
        <f>Invoer_periode_3!B115</f>
        <v>Rouwhorst Bennie</v>
      </c>
      <c r="C27" s="215" t="str">
        <f>IF(Invoer_periode_3!E115,"gespeeld","open")</f>
        <v>open</v>
      </c>
      <c r="D27" s="214" t="str">
        <f>Invoer_periode_3!B136</f>
        <v>Wittenbernds B</v>
      </c>
      <c r="E27" s="215" t="str">
        <f>IF(Invoer_periode_3!E136,"gespeeld","open")</f>
        <v>gespeeld</v>
      </c>
      <c r="F27" s="214" t="str">
        <f>Invoer_periode_3!B157</f>
        <v>Spieker Leo</v>
      </c>
      <c r="G27" s="215" t="str">
        <f>IF(Invoer_periode_3!E157,"gespeeld","open")</f>
        <v>open</v>
      </c>
      <c r="H27" s="214" t="str">
        <f>Invoer_periode_3!B178</f>
        <v>v.Schie Leo</v>
      </c>
      <c r="I27" s="215" t="str">
        <f>IF(Invoer_periode_3!E178,"gespeeld","open")</f>
        <v>gespeeld</v>
      </c>
      <c r="J27" s="214" t="str">
        <f>Invoer_periode_3!B199</f>
        <v>Wolterink Harrie</v>
      </c>
      <c r="K27" s="215" t="str">
        <f>IF(Invoer_periode_3!E199,"gespeeld","open")</f>
        <v>gespeeld</v>
      </c>
    </row>
    <row r="28" spans="1:11" ht="17.25" customHeight="1">
      <c r="A28" s="209">
        <v>8</v>
      </c>
      <c r="B28" s="214" t="str">
        <f>Invoer_periode_3!B116</f>
        <v>Wittenbernds B</v>
      </c>
      <c r="C28" s="215" t="str">
        <f>IF(Invoer_periode_3!E116,"gespeeld","open")</f>
        <v>open</v>
      </c>
      <c r="D28" s="214" t="str">
        <f>Invoer_periode_3!B137</f>
        <v>Spieker Leo</v>
      </c>
      <c r="E28" s="215" t="str">
        <f>IF(Invoer_periode_3!E137,"gespeeld","open")</f>
        <v>gespeeld</v>
      </c>
      <c r="F28" s="214" t="str">
        <f>Invoer_periode_3!B158</f>
        <v>v.Schie Leo</v>
      </c>
      <c r="G28" s="215" t="str">
        <f>IF(Invoer_periode_3!E158,"gespeeld","open")</f>
        <v>gespeeld</v>
      </c>
      <c r="H28" s="214" t="str">
        <f>Invoer_periode_3!B179</f>
        <v>Wolterink Harrie</v>
      </c>
      <c r="I28" s="215" t="str">
        <f>IF(Invoer_periode_3!E179,"gespeeld","open")</f>
        <v>gespeeld</v>
      </c>
      <c r="J28" s="217" t="str">
        <f>Invoer_periode_3!B200</f>
        <v>Vermue Jack</v>
      </c>
      <c r="K28" s="215" t="str">
        <f>IF(Invoer_periode_3!E200,"gespeeld","open")</f>
        <v>open</v>
      </c>
    </row>
    <row r="29" spans="1:11" ht="17.25" customHeight="1">
      <c r="A29" s="209">
        <v>9</v>
      </c>
      <c r="B29" s="214" t="str">
        <f>Invoer_periode_3!B117</f>
        <v>Spieker Leo</v>
      </c>
      <c r="C29" s="215" t="str">
        <f>IF(Invoer_periode_3!E117,"gespeeld","open")</f>
        <v>open</v>
      </c>
      <c r="D29" s="214" t="str">
        <f>Invoer_periode_3!B138</f>
        <v>v.Schie Leo</v>
      </c>
      <c r="E29" s="215" t="str">
        <f>IF(Invoer_periode_3!E138,"gespeeld","open")</f>
        <v>gespeeld</v>
      </c>
      <c r="F29" s="214" t="str">
        <f>Invoer_periode_3!B159</f>
        <v>Wolterink Harrie</v>
      </c>
      <c r="G29" s="215" t="str">
        <f>IF(Invoer_periode_3!E159,"gespeeld","open")</f>
        <v>open</v>
      </c>
      <c r="H29" s="217" t="str">
        <f>Invoer_periode_3!B180</f>
        <v>Vermue Jack</v>
      </c>
      <c r="I29" s="215" t="str">
        <f>IF(Invoer_periode_3!E180,"gespeeld","open")</f>
        <v>open</v>
      </c>
      <c r="J29" s="217" t="str">
        <f>Invoer_periode_3!B201</f>
        <v>Slot Guus</v>
      </c>
      <c r="K29" s="215" t="str">
        <f>IF(Invoer_periode_3!E201,"gespeeld","open")</f>
        <v>gespeeld</v>
      </c>
    </row>
    <row r="30" spans="1:11" ht="17.25" customHeight="1">
      <c r="A30" s="209">
        <v>10</v>
      </c>
      <c r="B30" s="214" t="str">
        <f>Invoer_periode_3!B118</f>
        <v>v.Schie Leo</v>
      </c>
      <c r="C30" s="215" t="str">
        <f>IF(Invoer_periode_3!E118,"gespeeld","open")</f>
        <v>open</v>
      </c>
      <c r="D30" s="214" t="str">
        <f>Invoer_periode_3!B139</f>
        <v>Wolterink Harrie</v>
      </c>
      <c r="E30" s="215" t="str">
        <f>IF(Invoer_periode_3!E139,"gespeeld","open")</f>
        <v>gespeeld</v>
      </c>
      <c r="F30" s="217" t="str">
        <f>Invoer_periode_3!B160</f>
        <v>Vermue Jack</v>
      </c>
      <c r="G30" s="215" t="str">
        <f>IF(Invoer_periode_3!E160,"gespeeld","open")</f>
        <v>gespeeld</v>
      </c>
      <c r="H30" s="217" t="str">
        <f>Invoer_periode_3!B181</f>
        <v>Slot Guus</v>
      </c>
      <c r="I30" s="215" t="str">
        <f>IF(Invoer_periode_3!E181,"gespeeld","open")</f>
        <v>gespeeld</v>
      </c>
      <c r="J30" s="217" t="str">
        <f>Invoer_periode_3!B202</f>
        <v>Bennie Beerten Z</v>
      </c>
      <c r="K30" s="215" t="str">
        <f>IF(Invoer_periode_3!E202,"gespeeld","open")</f>
        <v>open</v>
      </c>
    </row>
    <row r="31" spans="1:11" ht="17.25" customHeight="1">
      <c r="A31" s="209">
        <v>11</v>
      </c>
      <c r="B31" s="214" t="str">
        <f>Invoer_periode_3!B119</f>
        <v>Wolterink Harrie</v>
      </c>
      <c r="C31" s="215" t="str">
        <f>IF(Invoer_periode_3!E119,"gespeeld","open")</f>
        <v>open</v>
      </c>
      <c r="D31" s="217" t="str">
        <f>Invoer_periode_3!B140</f>
        <v>Vermue Jack</v>
      </c>
      <c r="E31" s="215" t="str">
        <f>IF(Invoer_periode_3!E140,"gespeeld","open")</f>
        <v>open</v>
      </c>
      <c r="F31" s="217" t="str">
        <f>Invoer_periode_3!B161</f>
        <v>Slot Guus</v>
      </c>
      <c r="G31" s="215" t="str">
        <f>IF(Invoer_periode_3!E161,"gespeeld","open")</f>
        <v>gespeeld</v>
      </c>
      <c r="H31" s="217" t="str">
        <f>Invoer_periode_3!B182</f>
        <v>Bennie Beerten Z</v>
      </c>
      <c r="I31" s="215" t="str">
        <f>IF(Invoer_periode_3!E182,"gespeeld","open")</f>
        <v>open</v>
      </c>
      <c r="J31" s="217" t="str">
        <f>Invoer_periode_3!B203</f>
        <v>Cuppers Jan</v>
      </c>
      <c r="K31" s="215" t="str">
        <f>IF(Invoer_periode_3!E203,"gespeeld","open")</f>
        <v>open</v>
      </c>
    </row>
    <row r="32" spans="1:11" ht="17.25" customHeight="1">
      <c r="A32" s="209">
        <v>12</v>
      </c>
      <c r="B32" s="217" t="str">
        <f>Invoer_periode_3!B120</f>
        <v>Vermue Jack</v>
      </c>
      <c r="C32" s="215" t="str">
        <f>IF(Invoer_periode_3!E120,"gespeeld","open")</f>
        <v>open</v>
      </c>
      <c r="D32" s="217" t="str">
        <f>Invoer_periode_3!B141</f>
        <v>Slot Guus</v>
      </c>
      <c r="E32" s="215" t="str">
        <f>IF(Invoer_periode_3!E141,"gespeeld","open")</f>
        <v>gespeeld</v>
      </c>
      <c r="F32" s="217" t="str">
        <f>Invoer_periode_3!B162</f>
        <v>Bennie Beerten Z</v>
      </c>
      <c r="G32" s="215" t="str">
        <f>IF(Invoer_periode_3!E162,"gespeeld","open")</f>
        <v>open</v>
      </c>
      <c r="H32" s="217" t="str">
        <f>Invoer_periode_3!B183</f>
        <v>Cuppers Jan</v>
      </c>
      <c r="I32" s="215" t="str">
        <f>IF(Invoer_periode_3!E183,"gespeeld","open")</f>
        <v>open</v>
      </c>
      <c r="J32" s="217" t="str">
        <f>Invoer_periode_3!B204</f>
        <v>BouwmeesterJohan</v>
      </c>
      <c r="K32" s="215" t="str">
        <f>IF(Invoer_periode_3!E204,"gespeeld","open")</f>
        <v>gespeeld</v>
      </c>
    </row>
    <row r="33" spans="1:11" ht="17.25" customHeight="1">
      <c r="A33" s="209">
        <v>13</v>
      </c>
      <c r="B33" s="217" t="str">
        <f>Invoer_periode_3!B121</f>
        <v>Slot Guus</v>
      </c>
      <c r="C33" s="215" t="str">
        <f>IF(Invoer_periode_3!E121,"gespeeld","open")</f>
        <v>open</v>
      </c>
      <c r="D33" s="217" t="str">
        <f>Invoer_periode_3!B142</f>
        <v>Bennie Beerten Z</v>
      </c>
      <c r="E33" s="215" t="str">
        <f>IF(Invoer_periode_3!E142,"gespeeld","open")</f>
        <v>open</v>
      </c>
      <c r="F33" s="217" t="str">
        <f>Invoer_periode_3!B163</f>
        <v>Cuppers Jan</v>
      </c>
      <c r="G33" s="215" t="str">
        <f>IF(Invoer_periode_3!E163,"gespeeld","open")</f>
        <v>open</v>
      </c>
      <c r="H33" s="217" t="str">
        <f>Invoer_periode_3!B184</f>
        <v>BouwmeesterJohan</v>
      </c>
      <c r="I33" s="215" t="str">
        <f>IF(Invoer_periode_3!E184,"gespeeld","open")</f>
        <v>gespeeld</v>
      </c>
      <c r="J33" s="217" t="str">
        <f>Invoer_periode_3!B205</f>
        <v>Cattier Theo</v>
      </c>
      <c r="K33" s="215" t="str">
        <f>IF(Invoer_periode_3!E205,"gespeeld","open")</f>
        <v>gespeeld</v>
      </c>
    </row>
    <row r="34" spans="1:11" ht="17.25" customHeight="1">
      <c r="A34" s="209">
        <v>14</v>
      </c>
      <c r="B34" s="217" t="str">
        <f>Invoer_periode_3!B122</f>
        <v>Bennie Beerten Z</v>
      </c>
      <c r="C34" s="215" t="str">
        <f>IF(Invoer_periode_3!E122,"gespeeld","open")</f>
        <v>open</v>
      </c>
      <c r="D34" s="217" t="str">
        <f>Invoer_periode_3!B143</f>
        <v>Cuppers Jan</v>
      </c>
      <c r="E34" s="215" t="str">
        <f>IF(Invoer_periode_3!E143,"gespeeld","open")</f>
        <v>open</v>
      </c>
      <c r="F34" s="217" t="str">
        <f>Invoer_periode_3!B164</f>
        <v>BouwmeesterJohan</v>
      </c>
      <c r="G34" s="215" t="str">
        <f>IF(Invoer_periode_3!E164,"gespeeld","open")</f>
        <v>gespeeld</v>
      </c>
      <c r="H34" s="217" t="str">
        <f>Invoer_periode_3!B185</f>
        <v>Cattier Theo</v>
      </c>
      <c r="I34" s="215" t="str">
        <f>IF(Invoer_periode_3!E185,"gespeeld","open")</f>
        <v>open</v>
      </c>
      <c r="J34" s="217" t="str">
        <f>Invoer_periode_3!B206</f>
        <v>Huinink Jan</v>
      </c>
      <c r="K34" s="215" t="str">
        <f>IF(Invoer_periode_3!E206,"gespeeld","open")</f>
        <v>open</v>
      </c>
    </row>
    <row r="35" spans="1:11" ht="17.25" customHeight="1">
      <c r="A35" s="209">
        <v>15</v>
      </c>
      <c r="B35" s="217" t="str">
        <f>Invoer_periode_3!B123</f>
        <v>Cuppers Jan</v>
      </c>
      <c r="C35" s="215" t="str">
        <f>IF(Invoer_periode_3!E123,"gespeeld","open")</f>
        <v>open</v>
      </c>
      <c r="D35" s="217" t="str">
        <f>Invoer_periode_3!B144</f>
        <v>BouwmeesterJohan</v>
      </c>
      <c r="E35" s="215" t="str">
        <f>IF(Invoer_periode_3!E144,"gespeeld","open")</f>
        <v>gespeeld</v>
      </c>
      <c r="F35" s="217" t="str">
        <f>Invoer_periode_3!B165</f>
        <v>Cattier Theo</v>
      </c>
      <c r="G35" s="215" t="str">
        <f>IF(Invoer_periode_3!E165,"gespeeld","open")</f>
        <v>gespeeld</v>
      </c>
      <c r="H35" s="217" t="str">
        <f>Invoer_periode_3!B186</f>
        <v>Huinink Jan</v>
      </c>
      <c r="I35" s="215" t="str">
        <f>IF(Invoer_periode_3!E186,"gespeeld","open")</f>
        <v>open</v>
      </c>
      <c r="J35" s="217" t="str">
        <f>Invoer_periode_3!B207</f>
        <v>Koppele Theo</v>
      </c>
      <c r="K35" s="215" t="str">
        <f>IF(Invoer_periode_3!E207,"gespeeld","open")</f>
        <v>gespeeld</v>
      </c>
    </row>
    <row r="36" spans="1:11" ht="17.25" customHeight="1">
      <c r="A36" s="209">
        <v>16</v>
      </c>
      <c r="B36" s="217" t="str">
        <f>Invoer_periode_3!B124</f>
        <v>BouwmeesterJohan</v>
      </c>
      <c r="C36" s="215" t="str">
        <f>IF(Invoer_periode_3!E124,"gespeeld","open")</f>
        <v>open</v>
      </c>
      <c r="D36" s="217" t="str">
        <f>Invoer_periode_3!B145</f>
        <v>Cattier Theo</v>
      </c>
      <c r="E36" s="215" t="str">
        <f>IF(Invoer_periode_3!E145,"gespeeld","open")</f>
        <v>gespeeld</v>
      </c>
      <c r="F36" s="217" t="str">
        <f>Invoer_periode_3!B166</f>
        <v>Huinink Jan</v>
      </c>
      <c r="G36" s="215" t="str">
        <f>IF(Invoer_periode_3!E166,"gespeeld","open")</f>
        <v>open</v>
      </c>
      <c r="H36" s="217" t="str">
        <f>Invoer_periode_3!B187</f>
        <v>Koppele Theo</v>
      </c>
      <c r="I36" s="215" t="str">
        <f>IF(Invoer_periode_3!E187,"gespeeld","open")</f>
        <v>gespeeld</v>
      </c>
      <c r="J36" s="217" t="str">
        <f>Invoer_periode_3!B208</f>
        <v>Melgers Willy</v>
      </c>
      <c r="K36" s="215" t="str">
        <f>IF(Invoer_periode_3!E208,"gespeeld","open")</f>
        <v>gespeeld</v>
      </c>
    </row>
    <row r="37" spans="1:11" ht="17.25" customHeight="1">
      <c r="A37" s="209">
        <v>17</v>
      </c>
      <c r="B37" s="208" t="str">
        <f>Invoer_periode_3!B125</f>
        <v>Cattier Theo</v>
      </c>
      <c r="C37" s="215" t="str">
        <f>IF(Invoer_periode_3!E125,"gespeeld","open")</f>
        <v>gespeeld</v>
      </c>
      <c r="D37" s="208" t="str">
        <f>Invoer_periode_3!B146</f>
        <v>Huinink Jan</v>
      </c>
      <c r="E37" s="215" t="str">
        <f>IF(Invoer_periode_3!E146,"gespeeld","open")</f>
        <v>open</v>
      </c>
      <c r="F37" s="208" t="str">
        <f>Invoer_periode_3!B167</f>
        <v>Koppele Theo</v>
      </c>
      <c r="G37" s="215" t="str">
        <f>IF(Invoer_periode_3!E167,"gespeeld","open")</f>
        <v>gespeeld</v>
      </c>
      <c r="H37" s="208" t="str">
        <f>Invoer_periode_3!B188</f>
        <v>Melgers Willy</v>
      </c>
      <c r="I37" s="215" t="str">
        <f>IF(Invoer_periode_3!E188,"gespeeld","open")</f>
        <v>open</v>
      </c>
      <c r="J37" s="208" t="str">
        <f>Invoer_periode_3!B209</f>
        <v>Piepers Arnold</v>
      </c>
      <c r="K37" s="215" t="str">
        <f>IF(Invoer_periode_3!E209,"gespeeld","open")</f>
        <v>gespeeld</v>
      </c>
    </row>
    <row r="39" spans="1:11" ht="17.25" customHeight="1">
      <c r="A39" s="209">
        <v>1</v>
      </c>
      <c r="B39" s="213" t="str">
        <f>Invoer_periode_3!B214</f>
        <v>Rots Jan</v>
      </c>
      <c r="D39" s="213" t="str">
        <f>Invoer_periode_3!B235</f>
        <v>Rouwhorst Bennie</v>
      </c>
      <c r="E39" s="216"/>
      <c r="F39" s="213" t="str">
        <f>Invoer_periode_3!B256</f>
        <v>Wittenbernds B</v>
      </c>
      <c r="G39" s="220"/>
      <c r="H39" s="213" t="str">
        <f>Invoer_periode_3!B277</f>
        <v>Spieker Leo</v>
      </c>
      <c r="I39" s="220"/>
      <c r="J39" s="213" t="str">
        <f>Invoer_periode_3!B298</f>
        <v>v.Schie Leo</v>
      </c>
    </row>
    <row r="40" spans="1:11" ht="17.25" customHeight="1">
      <c r="A40" s="209">
        <v>2</v>
      </c>
      <c r="B40" s="214" t="str">
        <f>Invoer_periode_3!B215</f>
        <v>Rouwhorst Bennie</v>
      </c>
      <c r="C40" s="215" t="str">
        <f>IF(Invoer_periode_3!E215,"gespeeld","open")</f>
        <v>open</v>
      </c>
      <c r="D40" s="214" t="str">
        <f>Invoer_periode_3!B236</f>
        <v>Wittenbernds B</v>
      </c>
      <c r="E40" s="215" t="str">
        <f>IF(Invoer_periode_3!E236,"gespeeld","open")</f>
        <v>gespeeld</v>
      </c>
      <c r="F40" s="214" t="str">
        <f>Invoer_periode_3!B257</f>
        <v>Spieker Leo</v>
      </c>
      <c r="G40" s="215" t="str">
        <f>IF(Invoer_periode_3!E257,"gespeeld","open")</f>
        <v>gespeeld</v>
      </c>
      <c r="H40" s="214" t="str">
        <f>Invoer_periode_3!B278</f>
        <v>v.Schie Leo</v>
      </c>
      <c r="I40" s="215" t="str">
        <f>IF(Invoer_periode_3!E278,"gespeeld","open")</f>
        <v>gespeeld</v>
      </c>
      <c r="J40" s="214" t="str">
        <f>Invoer_periode_3!B299</f>
        <v>Wolterink Harrie</v>
      </c>
      <c r="K40" s="215" t="str">
        <f>IF(Invoer_periode_3!E299,"gespeeld","open")</f>
        <v>gespeeld</v>
      </c>
    </row>
    <row r="41" spans="1:11" ht="17.25" customHeight="1">
      <c r="A41" s="209">
        <v>3</v>
      </c>
      <c r="B41" s="214" t="str">
        <f>Invoer_periode_3!B216</f>
        <v>Wittenbernds B</v>
      </c>
      <c r="C41" s="215" t="str">
        <f>IF(Invoer_periode_3!E216,"gespeeld","open")</f>
        <v>open</v>
      </c>
      <c r="D41" s="214" t="str">
        <f>Invoer_periode_3!B237</f>
        <v>Spieker Leo</v>
      </c>
      <c r="E41" s="215" t="str">
        <f>IF(Invoer_periode_3!E237,"gespeeld","open")</f>
        <v>gespeeld</v>
      </c>
      <c r="F41" s="214" t="str">
        <f>Invoer_periode_3!B258</f>
        <v>v.Schie Leo</v>
      </c>
      <c r="G41" s="215" t="str">
        <f>IF(Invoer_periode_3!E258,"gespeeld","open")</f>
        <v>gespeeld</v>
      </c>
      <c r="H41" s="214" t="str">
        <f>Invoer_periode_3!B279</f>
        <v>Wolterink Harrie</v>
      </c>
      <c r="I41" s="215" t="str">
        <f>IF(Invoer_periode_3!E279,"gespeeld","open")</f>
        <v>gespeeld</v>
      </c>
      <c r="J41" s="214" t="str">
        <f>Invoer_periode_3!B300</f>
        <v>Vermue Jack</v>
      </c>
      <c r="K41" s="215" t="str">
        <f>IF(Invoer_periode_3!E300,"gespeeld","open")</f>
        <v>gespeeld</v>
      </c>
    </row>
    <row r="42" spans="1:11" ht="17.25" customHeight="1">
      <c r="A42" s="209">
        <v>4</v>
      </c>
      <c r="B42" s="214" t="str">
        <f>Invoer_periode_3!B217</f>
        <v>Spieker Leo</v>
      </c>
      <c r="C42" s="215" t="str">
        <f>IF(Invoer_periode_3!E217,"gespeeld","open")</f>
        <v>open</v>
      </c>
      <c r="D42" s="214" t="str">
        <f>Invoer_periode_3!B238</f>
        <v>v.Schie Leo</v>
      </c>
      <c r="E42" s="215" t="str">
        <f>IF(Invoer_periode_3!E238,"gespeeld","open")</f>
        <v>gespeeld</v>
      </c>
      <c r="F42" s="214" t="str">
        <f>Invoer_periode_3!B259</f>
        <v>Wolterink Harrie</v>
      </c>
      <c r="G42" s="215" t="str">
        <f>IF(Invoer_periode_3!E259,"gespeeld","open")</f>
        <v>gespeeld</v>
      </c>
      <c r="H42" s="217" t="str">
        <f>Invoer_periode_3!B280</f>
        <v>Vermue Jack</v>
      </c>
      <c r="I42" s="215" t="str">
        <f>IF(Invoer_periode_3!E280,"gespeeld","open")</f>
        <v>open</v>
      </c>
      <c r="J42" s="214" t="str">
        <f>Invoer_periode_3!B301</f>
        <v>Slot Guus</v>
      </c>
      <c r="K42" s="215" t="str">
        <f>IF(Invoer_periode_3!E301,"gespeeld","open")</f>
        <v>gespeeld</v>
      </c>
    </row>
    <row r="43" spans="1:11" ht="17.25" customHeight="1">
      <c r="A43" s="209">
        <v>5</v>
      </c>
      <c r="B43" s="214" t="str">
        <f>Invoer_periode_3!B218</f>
        <v>v.Schie Leo</v>
      </c>
      <c r="C43" s="215" t="str">
        <f>IF(Invoer_periode_3!E218,"gespeeld","open")</f>
        <v>open</v>
      </c>
      <c r="D43" s="214" t="str">
        <f>Invoer_periode_3!B239</f>
        <v>Wolterink Harrie</v>
      </c>
      <c r="E43" s="215" t="str">
        <f>IF(Invoer_periode_3!E239,"gespeeld","open")</f>
        <v>gespeeld</v>
      </c>
      <c r="F43" s="217" t="str">
        <f>Invoer_periode_3!B260</f>
        <v>Vermue Jack</v>
      </c>
      <c r="G43" s="215" t="str">
        <f>IF(Invoer_periode_3!E260,"gespeeld","open")</f>
        <v>open</v>
      </c>
      <c r="H43" s="217" t="str">
        <f>Invoer_periode_3!B281</f>
        <v>Slot Guus</v>
      </c>
      <c r="I43" s="215" t="str">
        <f>IF(Invoer_periode_3!E281,"gespeeld","open")</f>
        <v>gespeeld</v>
      </c>
      <c r="J43" s="214" t="str">
        <f>Invoer_periode_3!B302</f>
        <v>Bennie Beerten Z</v>
      </c>
      <c r="K43" s="215" t="str">
        <f>IF(Invoer_periode_3!E302,"gespeeld","open")</f>
        <v>open</v>
      </c>
    </row>
    <row r="44" spans="1:11" ht="17.25" customHeight="1">
      <c r="A44" s="209">
        <v>6</v>
      </c>
      <c r="B44" s="214" t="str">
        <f>Invoer_periode_3!B219</f>
        <v>Wolterink Harrie</v>
      </c>
      <c r="C44" s="215" t="str">
        <f>IF(Invoer_periode_3!E219,"gespeeld","open")</f>
        <v>open</v>
      </c>
      <c r="D44" s="217" t="str">
        <f>Invoer_periode_3!B240</f>
        <v>Vermue Jack</v>
      </c>
      <c r="E44" s="215" t="str">
        <f>IF(Invoer_periode_3!E240,"gespeeld","open")</f>
        <v>open</v>
      </c>
      <c r="F44" s="217" t="str">
        <f>Invoer_periode_3!B261</f>
        <v>Slot Guus</v>
      </c>
      <c r="G44" s="215" t="str">
        <f>IF(Invoer_periode_3!E261,"gespeeld","open")</f>
        <v>open</v>
      </c>
      <c r="H44" s="217" t="str">
        <f>Invoer_periode_3!B282</f>
        <v>Bennie Beerten Z</v>
      </c>
      <c r="I44" s="215" t="str">
        <f>IF(Invoer_periode_3!E282,"gespeeld","open")</f>
        <v>open</v>
      </c>
      <c r="J44" s="214" t="str">
        <f>Invoer_periode_3!B303</f>
        <v>Cuppers Jan</v>
      </c>
      <c r="K44" s="215" t="str">
        <f>IF(Invoer_periode_3!E303,"gespeeld","open")</f>
        <v>open</v>
      </c>
    </row>
    <row r="45" spans="1:11" ht="17.25" customHeight="1">
      <c r="A45" s="209">
        <v>7</v>
      </c>
      <c r="B45" s="217" t="str">
        <f>Invoer_periode_3!B220</f>
        <v>Vermue Jack</v>
      </c>
      <c r="C45" s="215" t="str">
        <f>IF(Invoer_periode_3!E220,"gespeeld","open")</f>
        <v>open</v>
      </c>
      <c r="D45" s="217" t="str">
        <f>Invoer_periode_3!B241</f>
        <v>Slot Guus</v>
      </c>
      <c r="E45" s="215" t="str">
        <f>IF(Invoer_periode_3!E241,"gespeeld","open")</f>
        <v>gespeeld</v>
      </c>
      <c r="F45" s="217" t="str">
        <f>Invoer_periode_3!B262</f>
        <v>Bennie Beerten Z</v>
      </c>
      <c r="G45" s="215" t="str">
        <f>IF(Invoer_periode_3!E262,"gespeeld","open")</f>
        <v>open</v>
      </c>
      <c r="H45" s="217" t="str">
        <f>Invoer_periode_3!B283</f>
        <v>Cuppers Jan</v>
      </c>
      <c r="I45" s="215" t="str">
        <f>IF(Invoer_periode_3!E283,"gespeeld","open")</f>
        <v>open</v>
      </c>
      <c r="J45" s="214" t="str">
        <f>Invoer_periode_3!B304</f>
        <v>BouwmeesterJohan</v>
      </c>
      <c r="K45" s="215" t="str">
        <f>IF(Invoer_periode_3!E304,"gespeeld","open")</f>
        <v>gespeeld</v>
      </c>
    </row>
    <row r="46" spans="1:11" ht="17.25" customHeight="1">
      <c r="A46" s="209">
        <v>8</v>
      </c>
      <c r="B46" s="217" t="str">
        <f>Invoer_periode_3!B221</f>
        <v>Slot Guus</v>
      </c>
      <c r="C46" s="215" t="str">
        <f>IF(Invoer_periode_3!E221,"gespeeld","open")</f>
        <v>open</v>
      </c>
      <c r="D46" s="217" t="str">
        <f>Invoer_periode_3!B242</f>
        <v>Bennie Beerten Z</v>
      </c>
      <c r="E46" s="215" t="str">
        <f>IF(Invoer_periode_3!E242,"gespeeld","open")</f>
        <v>open</v>
      </c>
      <c r="F46" s="217" t="str">
        <f>Invoer_periode_3!B263</f>
        <v>Cuppers Jan</v>
      </c>
      <c r="G46" s="215" t="str">
        <f>IF(Invoer_periode_3!E263,"gespeeld","open")</f>
        <v>open</v>
      </c>
      <c r="H46" s="217" t="str">
        <f>Invoer_periode_3!B284</f>
        <v>BouwmeesterJohan</v>
      </c>
      <c r="I46" s="215" t="str">
        <f>IF(Invoer_periode_3!E284,"gespeeld","open")</f>
        <v>gespeeld</v>
      </c>
      <c r="J46" s="214" t="str">
        <f>Invoer_periode_3!B305</f>
        <v>Cattier Theo</v>
      </c>
      <c r="K46" s="215" t="str">
        <f>IF(Invoer_periode_3!E305,"gespeeld","open")</f>
        <v>open</v>
      </c>
    </row>
    <row r="47" spans="1:11" ht="17.25" customHeight="1">
      <c r="A47" s="209">
        <v>9</v>
      </c>
      <c r="B47" s="217" t="str">
        <f>Invoer_periode_3!B222</f>
        <v>Bennie Beerten Z</v>
      </c>
      <c r="C47" s="215" t="str">
        <f>IF(Invoer_periode_3!E222,"gespeeld","open")</f>
        <v>open</v>
      </c>
      <c r="D47" s="217" t="str">
        <f>Invoer_periode_3!B243</f>
        <v>Cuppers Jan</v>
      </c>
      <c r="E47" s="215" t="str">
        <f>IF(Invoer_periode_3!E243,"gespeeld","open")</f>
        <v>open</v>
      </c>
      <c r="F47" s="217" t="str">
        <f>Invoer_periode_3!B264</f>
        <v>BouwmeesterJohan</v>
      </c>
      <c r="G47" s="215" t="str">
        <f>IF(Invoer_periode_3!E264,"gespeeld","open")</f>
        <v>open</v>
      </c>
      <c r="H47" s="217" t="str">
        <f>Invoer_periode_3!B285</f>
        <v>Cattier Theo</v>
      </c>
      <c r="I47" s="215" t="str">
        <f>IF(Invoer_periode_3!E285,"gespeeld","open")</f>
        <v>gespeeld</v>
      </c>
      <c r="J47" s="214" t="str">
        <f>Invoer_periode_3!B306</f>
        <v>Huinink Jan</v>
      </c>
      <c r="K47" s="215" t="str">
        <f>IF(Invoer_periode_3!E306,"gespeeld","open")</f>
        <v>open</v>
      </c>
    </row>
    <row r="48" spans="1:11" ht="17.25" customHeight="1">
      <c r="A48" s="209">
        <v>10</v>
      </c>
      <c r="B48" s="217" t="str">
        <f>Invoer_periode_3!B223</f>
        <v>Cuppers Jan</v>
      </c>
      <c r="C48" s="215" t="str">
        <f>IF(Invoer_periode_3!E223,"gespeeld","open")</f>
        <v>open</v>
      </c>
      <c r="D48" s="217" t="str">
        <f>Invoer_periode_3!B244</f>
        <v>BouwmeesterJohan</v>
      </c>
      <c r="E48" s="215" t="str">
        <f>IF(Invoer_periode_3!E244,"gespeeld","open")</f>
        <v>open</v>
      </c>
      <c r="F48" s="217" t="str">
        <f>Invoer_periode_3!B265</f>
        <v>Cattier Theo</v>
      </c>
      <c r="G48" s="215" t="str">
        <f>IF(Invoer_periode_3!E265,"gespeeld","open")</f>
        <v>gespeeld</v>
      </c>
      <c r="H48" s="217" t="str">
        <f>Invoer_periode_3!B286</f>
        <v>Huinink Jan</v>
      </c>
      <c r="I48" s="215" t="str">
        <f>IF(Invoer_periode_3!E286,"gespeeld","open")</f>
        <v>open</v>
      </c>
      <c r="J48" s="214" t="str">
        <f>Invoer_periode_3!B307</f>
        <v>Koppele Theo</v>
      </c>
      <c r="K48" s="215" t="str">
        <f>IF(Invoer_periode_3!E307,"gespeeld","open")</f>
        <v>gespeeld</v>
      </c>
    </row>
    <row r="49" spans="1:11" ht="17.25" customHeight="1">
      <c r="A49" s="209">
        <v>11</v>
      </c>
      <c r="B49" s="217" t="str">
        <f>Invoer_periode_3!B224</f>
        <v>BouwmeesterJohan</v>
      </c>
      <c r="C49" s="215" t="str">
        <f>IF(Invoer_periode_3!E224,"gespeeld","open")</f>
        <v>open</v>
      </c>
      <c r="D49" s="217" t="str">
        <f>Invoer_periode_3!B245</f>
        <v>Cattier Theo</v>
      </c>
      <c r="E49" s="215" t="str">
        <f>IF(Invoer_periode_3!E245,"gespeeld","open")</f>
        <v>gespeeld</v>
      </c>
      <c r="F49" s="217" t="str">
        <f>Invoer_periode_3!B266</f>
        <v>Huinink Jan</v>
      </c>
      <c r="G49" s="215" t="str">
        <f>IF(Invoer_periode_3!E266,"gespeeld","open")</f>
        <v>open</v>
      </c>
      <c r="H49" s="217" t="str">
        <f>Invoer_periode_3!B287</f>
        <v>Koppele Theo</v>
      </c>
      <c r="I49" s="215" t="str">
        <f>IF(Invoer_periode_3!E287,"gespeeld","open")</f>
        <v>gespeeld</v>
      </c>
      <c r="J49" s="214" t="str">
        <f>Invoer_periode_3!B308</f>
        <v>Melgers Willy</v>
      </c>
      <c r="K49" s="215" t="str">
        <f>IF(Invoer_periode_3!E308,"gespeeld","open")</f>
        <v>gespeeld</v>
      </c>
    </row>
    <row r="50" spans="1:11" ht="17.25" customHeight="1">
      <c r="A50" s="209">
        <v>12</v>
      </c>
      <c r="B50" s="217" t="str">
        <f>Invoer_periode_3!B225</f>
        <v>Cattier Theo</v>
      </c>
      <c r="C50" s="215" t="str">
        <f>IF(Invoer_periode_3!E225,"gespeeld","open")</f>
        <v>open</v>
      </c>
      <c r="D50" s="217" t="str">
        <f>Invoer_periode_3!B246</f>
        <v>Huinink Jan</v>
      </c>
      <c r="E50" s="215" t="str">
        <f>IF(Invoer_periode_3!E246,"gespeeld","open")</f>
        <v>open</v>
      </c>
      <c r="F50" s="217" t="str">
        <f>Invoer_periode_3!B267</f>
        <v>Koppele Theo</v>
      </c>
      <c r="G50" s="215" t="str">
        <f>IF(Invoer_periode_3!E267,"gespeeld","open")</f>
        <v>gespeeld</v>
      </c>
      <c r="H50" s="217" t="str">
        <f>Invoer_periode_3!B288</f>
        <v>Melgers Willy</v>
      </c>
      <c r="I50" s="215" t="str">
        <f>IF(Invoer_periode_3!E288,"gespeeld","open")</f>
        <v>open</v>
      </c>
      <c r="J50" s="214" t="str">
        <f>Invoer_periode_3!B309</f>
        <v>Piepers Arnold</v>
      </c>
      <c r="K50" s="215" t="str">
        <f>IF(Invoer_periode_3!E309,"gespeeld","open")</f>
        <v>gespeeld</v>
      </c>
    </row>
    <row r="51" spans="1:11" ht="17.25" customHeight="1">
      <c r="A51" s="209">
        <v>13</v>
      </c>
      <c r="B51" s="217" t="str">
        <f>Invoer_periode_3!B226</f>
        <v>Huinink Jan</v>
      </c>
      <c r="C51" s="215" t="str">
        <f>IF(Invoer_periode_3!E226,"gespeeld","open")</f>
        <v>open</v>
      </c>
      <c r="D51" s="217" t="str">
        <f>Invoer_periode_3!B247</f>
        <v>Koppele Theo</v>
      </c>
      <c r="E51" s="215" t="str">
        <f>IF(Invoer_periode_3!E247,"gespeeld","open")</f>
        <v>gespeeld</v>
      </c>
      <c r="F51" s="217" t="str">
        <f>Invoer_periode_3!B268</f>
        <v>Melgers Willy</v>
      </c>
      <c r="G51" s="215" t="str">
        <f>IF(Invoer_periode_3!E268,"gespeeld","open")</f>
        <v>open</v>
      </c>
      <c r="H51" s="217" t="str">
        <f>Invoer_periode_3!B289</f>
        <v>Piepers Arnold</v>
      </c>
      <c r="I51" s="215" t="str">
        <f>IF(Invoer_periode_3!E289,"gespeeld","open")</f>
        <v>open</v>
      </c>
      <c r="J51" s="214" t="str">
        <f>Invoer_periode_3!B310</f>
        <v>Jos Stortelder</v>
      </c>
      <c r="K51" s="215" t="str">
        <f>IF(Invoer_periode_3!E310,"gespeeld","open")</f>
        <v>gespeeld</v>
      </c>
    </row>
    <row r="52" spans="1:11" ht="17.25" customHeight="1">
      <c r="A52" s="209">
        <v>14</v>
      </c>
      <c r="B52" s="214" t="str">
        <f>Invoer_periode_3!B227</f>
        <v>Koppele Theo</v>
      </c>
      <c r="C52" s="215" t="str">
        <f>IF(Invoer_periode_3!E227,"gespeeld","open")</f>
        <v>open</v>
      </c>
      <c r="D52" s="214" t="str">
        <f>Invoer_periode_3!B248</f>
        <v>Melgers Willy</v>
      </c>
      <c r="E52" s="215" t="str">
        <f>IF(Invoer_periode_3!E248,"gespeeld","open")</f>
        <v>open</v>
      </c>
      <c r="F52" s="214" t="str">
        <f>Invoer_periode_3!B269</f>
        <v>Piepers Arnold</v>
      </c>
      <c r="G52" s="215" t="str">
        <f>IF(Invoer_periode_3!E269,"gespeeld","open")</f>
        <v>open</v>
      </c>
      <c r="H52" s="214" t="str">
        <f>Invoer_periode_3!B290</f>
        <v>Jos Stortelder</v>
      </c>
      <c r="I52" s="215" t="str">
        <f>IF(Invoer_periode_3!E290,"gespeeld","open")</f>
        <v>gespeeld</v>
      </c>
      <c r="J52" s="214" t="str">
        <f>Invoer_periode_3!B311</f>
        <v>Rots Jan</v>
      </c>
      <c r="K52" s="215" t="str">
        <f>IF(Invoer_periode_3!E311,"gespeeld","open")</f>
        <v>open</v>
      </c>
    </row>
    <row r="53" spans="1:11" s="208" customFormat="1" ht="17.25" customHeight="1">
      <c r="A53" s="209">
        <v>15</v>
      </c>
      <c r="B53" s="214" t="str">
        <f>Invoer_periode_3!B228</f>
        <v>Melgers Willy</v>
      </c>
      <c r="C53" s="215" t="str">
        <f>IF(Invoer_periode_3!E228,"gespeeld","open")</f>
        <v>open</v>
      </c>
      <c r="D53" s="214" t="str">
        <f>Invoer_periode_3!B249</f>
        <v>Piepers Arnold</v>
      </c>
      <c r="E53" s="215" t="str">
        <f>IF(Invoer_periode_3!E249,"gespeeld","open")</f>
        <v>gespeeld</v>
      </c>
      <c r="F53" s="214" t="str">
        <f>Invoer_periode_3!B270</f>
        <v>Jos Stortelder</v>
      </c>
      <c r="G53" s="215" t="str">
        <f>IF(Invoer_periode_3!E270,"gespeeld","open")</f>
        <v>gespeeld</v>
      </c>
      <c r="H53" s="214" t="str">
        <f>Invoer_periode_3!B291</f>
        <v>Rots Jan</v>
      </c>
      <c r="I53" s="215" t="str">
        <f>IF(Invoer_periode_3!E291,"gespeeld","open")</f>
        <v>open</v>
      </c>
      <c r="J53" s="214" t="str">
        <f>Invoer_periode_3!B312</f>
        <v>Rouwhorst Bennie</v>
      </c>
      <c r="K53" s="215" t="str">
        <f>IF(Invoer_periode_3!E312,"gespeeld","open")</f>
        <v>gespeeld</v>
      </c>
    </row>
    <row r="54" spans="1:11" s="208" customFormat="1" ht="17.25" customHeight="1">
      <c r="A54" s="209">
        <v>16</v>
      </c>
      <c r="B54" s="214" t="str">
        <f>Invoer_periode_3!B229</f>
        <v>Piepers Arnold</v>
      </c>
      <c r="C54" s="215" t="str">
        <f>IF(Invoer_periode_3!E229,"gespeeld","open")</f>
        <v>open</v>
      </c>
      <c r="D54" s="214" t="str">
        <f>Invoer_periode_3!B250</f>
        <v>Jos Stortelder</v>
      </c>
      <c r="E54" s="215" t="str">
        <f>IF(Invoer_periode_3!E250,"gespeeld","open")</f>
        <v>gespeeld</v>
      </c>
      <c r="F54" s="214" t="str">
        <f>Invoer_periode_3!B271</f>
        <v>Rots Jan</v>
      </c>
      <c r="G54" s="215" t="str">
        <f>IF(Invoer_periode_3!E271,"gespeeld","open")</f>
        <v>open</v>
      </c>
      <c r="H54" s="214" t="str">
        <f>Invoer_periode_3!B292</f>
        <v>Rouwhorst Bennie</v>
      </c>
      <c r="I54" s="215" t="str">
        <f>IF(Invoer_periode_3!E292,"gespeeld","open")</f>
        <v>gespeeld</v>
      </c>
      <c r="J54" s="214" t="str">
        <f>Invoer_periode_3!B313</f>
        <v>Wittenbernds B</v>
      </c>
      <c r="K54" s="215" t="str">
        <f>IF(Invoer_periode_3!E313,"gespeeld","open")</f>
        <v>gespeeld</v>
      </c>
    </row>
    <row r="55" spans="1:11" s="208" customFormat="1" ht="17.25" customHeight="1">
      <c r="A55" s="209"/>
      <c r="B55" s="208" t="str">
        <f>Invoer_periode_3!B230</f>
        <v>Jos Stortelder</v>
      </c>
      <c r="C55" s="215" t="str">
        <f>IF(Invoer_periode_3!E230,"gespeeld","open")</f>
        <v>open</v>
      </c>
      <c r="D55" s="208" t="str">
        <f>Invoer_periode_3!B251</f>
        <v>Rots Jan</v>
      </c>
      <c r="E55" s="215" t="str">
        <f>IF(Invoer_periode_3!E251,"gespeeld","open")</f>
        <v>open</v>
      </c>
      <c r="F55" s="208" t="str">
        <f>Invoer_periode_3!B272</f>
        <v>Rouwhorst Bennie</v>
      </c>
      <c r="G55" s="215" t="str">
        <f>IF(Invoer_periode_3!E272,"gespeeld","open")</f>
        <v>gespeeld</v>
      </c>
      <c r="H55" s="208" t="str">
        <f>Invoer_periode_3!B293</f>
        <v>Wittenbernds B</v>
      </c>
      <c r="I55" s="215" t="str">
        <f>IF(Invoer_periode_3!E293,"gespeeld","open")</f>
        <v>gespeeld</v>
      </c>
      <c r="J55" s="221" t="str">
        <f>Invoer_periode_3!B314</f>
        <v>Spieker Leo</v>
      </c>
      <c r="K55" s="215" t="str">
        <f>IF(Invoer_periode_3!E314,"gespeeld","open")</f>
        <v>gespeeld</v>
      </c>
    </row>
    <row r="56" spans="1:11" s="208" customFormat="1" ht="17.25" customHeight="1">
      <c r="A56" s="209"/>
      <c r="C56" s="215"/>
      <c r="E56" s="215"/>
      <c r="G56" s="215"/>
      <c r="I56" s="215"/>
      <c r="J56" s="221"/>
      <c r="K56" s="215"/>
    </row>
    <row r="57" spans="1:11" s="208" customFormat="1" ht="17.25" customHeight="1">
      <c r="A57" s="209">
        <v>1</v>
      </c>
      <c r="B57" s="213" t="str">
        <f>Invoer_periode_3!B319</f>
        <v>Wolterink Harrie</v>
      </c>
      <c r="C57" s="222"/>
      <c r="D57" s="213" t="str">
        <f>Invoer_periode_3!B339</f>
        <v>Vermue Jack</v>
      </c>
      <c r="E57" s="216"/>
      <c r="F57" s="216"/>
      <c r="G57" s="216"/>
      <c r="H57" s="216"/>
      <c r="I57" s="216"/>
      <c r="J57" s="216"/>
      <c r="K57" s="216"/>
    </row>
    <row r="58" spans="1:11" s="208" customFormat="1" ht="17.25" customHeight="1">
      <c r="A58" s="209">
        <v>2</v>
      </c>
      <c r="B58" s="214" t="str">
        <f>Invoer_periode_3!B320</f>
        <v>Vermue Jack</v>
      </c>
      <c r="C58" s="215" t="str">
        <f>IF(Invoer_periode_3!E320,"gespeeld","open")</f>
        <v>gespeeld</v>
      </c>
      <c r="D58" s="214" t="str">
        <f>Invoer_periode_3!B340</f>
        <v>Slot Guus</v>
      </c>
      <c r="E58" s="215" t="str">
        <f>IF(Invoer_periode_3!E340,"gespeeld","open")</f>
        <v>gespeeld</v>
      </c>
      <c r="F58" s="216"/>
      <c r="G58" s="216"/>
      <c r="H58" s="216"/>
      <c r="I58" s="216"/>
      <c r="J58" s="216"/>
      <c r="K58" s="216"/>
    </row>
    <row r="59" spans="1:11" s="208" customFormat="1" ht="17.25" customHeight="1">
      <c r="A59" s="209">
        <v>3</v>
      </c>
      <c r="B59" s="214" t="str">
        <f>Invoer_periode_3!B321</f>
        <v>Slot Guus</v>
      </c>
      <c r="C59" s="215" t="str">
        <f>IF(Invoer_periode_3!E321,"gespeeld","open")</f>
        <v>open</v>
      </c>
      <c r="D59" s="214" t="str">
        <f>Invoer_periode_3!B341</f>
        <v>Bennie Beerten Z</v>
      </c>
      <c r="E59" s="215" t="str">
        <f>IF(Invoer_periode_3!E341,"gespeeld","open")</f>
        <v>open</v>
      </c>
      <c r="F59" s="216"/>
      <c r="G59" s="216"/>
      <c r="H59" s="216"/>
      <c r="I59" s="216"/>
      <c r="J59" s="216"/>
      <c r="K59" s="216"/>
    </row>
    <row r="60" spans="1:11" s="208" customFormat="1" ht="17.25" customHeight="1">
      <c r="A60" s="209">
        <v>4</v>
      </c>
      <c r="B60" s="214" t="str">
        <f>Invoer_periode_3!B322</f>
        <v>Bennie Beerten Z</v>
      </c>
      <c r="C60" s="215" t="str">
        <f>IF(Invoer_periode_3!E322,"gespeeld","open")</f>
        <v>open</v>
      </c>
      <c r="D60" s="214" t="str">
        <f>Invoer_periode_3!B342</f>
        <v>Cuppers Jan</v>
      </c>
      <c r="E60" s="215" t="str">
        <f>IF(Invoer_periode_3!E342,"gespeeld","open")</f>
        <v>open</v>
      </c>
      <c r="F60" s="216"/>
      <c r="G60" s="216"/>
      <c r="H60" s="216"/>
      <c r="I60" s="216"/>
      <c r="J60" s="216"/>
      <c r="K60" s="216"/>
    </row>
    <row r="61" spans="1:11" s="208" customFormat="1" ht="17.25" customHeight="1">
      <c r="A61" s="209">
        <v>5</v>
      </c>
      <c r="B61" s="214" t="str">
        <f>Invoer_periode_3!B323</f>
        <v>Cuppers Jan</v>
      </c>
      <c r="C61" s="215" t="str">
        <f>IF(Invoer_periode_3!E323,"gespeeld","open")</f>
        <v>open</v>
      </c>
      <c r="D61" s="216" t="str">
        <f>Invoer_periode_3!B343</f>
        <v>BouwmeesterJohan</v>
      </c>
      <c r="E61" s="215" t="str">
        <f>IF(Invoer_periode_3!E343,"gespeeld","open")</f>
        <v>gespeeld</v>
      </c>
      <c r="F61" s="216"/>
      <c r="G61" s="216"/>
      <c r="H61" s="216"/>
      <c r="I61" s="216"/>
      <c r="J61" s="216"/>
      <c r="K61" s="216"/>
    </row>
    <row r="62" spans="1:11" s="208" customFormat="1" ht="17.25" customHeight="1">
      <c r="A62" s="209">
        <v>6</v>
      </c>
      <c r="B62" s="214" t="str">
        <f>Invoer_periode_3!B324</f>
        <v>BouwmeesterJohan</v>
      </c>
      <c r="C62" s="215" t="str">
        <f>IF(Invoer_periode_3!E324,"gespeeld","open")</f>
        <v>gespeeld</v>
      </c>
      <c r="D62" s="214" t="str">
        <f>Invoer_periode_3!B344</f>
        <v>Cattier Theo</v>
      </c>
      <c r="E62" s="215" t="str">
        <f>IF(Invoer_periode_3!E344,"gespeeld","open")</f>
        <v>open</v>
      </c>
      <c r="F62" s="216"/>
      <c r="G62" s="216"/>
      <c r="H62" s="216"/>
      <c r="I62" s="216"/>
      <c r="J62" s="216"/>
      <c r="K62" s="216"/>
    </row>
    <row r="63" spans="1:11" s="208" customFormat="1" ht="17.25" customHeight="1">
      <c r="A63" s="209">
        <v>7</v>
      </c>
      <c r="B63" s="214" t="str">
        <f>Invoer_periode_3!B325</f>
        <v>Cattier Theo</v>
      </c>
      <c r="C63" s="215" t="str">
        <f>IF(Invoer_periode_3!E325,"gespeeld","open")</f>
        <v>gespeeld</v>
      </c>
      <c r="D63" s="214" t="str">
        <f>Invoer_periode_3!B345</f>
        <v>Huinink Jan</v>
      </c>
      <c r="E63" s="215" t="str">
        <f>IF(Invoer_periode_3!E345,"gespeeld","open")</f>
        <v>open</v>
      </c>
      <c r="F63" s="216"/>
      <c r="G63" s="216"/>
      <c r="H63" s="216"/>
      <c r="I63" s="216"/>
      <c r="J63" s="216"/>
      <c r="K63" s="216"/>
    </row>
    <row r="64" spans="1:11" s="208" customFormat="1" ht="17.25" customHeight="1">
      <c r="A64" s="209">
        <v>8</v>
      </c>
      <c r="B64" s="214" t="str">
        <f>Invoer_periode_3!B326</f>
        <v>Huinink Jan</v>
      </c>
      <c r="C64" s="215" t="str">
        <f>IF(Invoer_periode_3!E326,"gespeeld","open")</f>
        <v>open</v>
      </c>
      <c r="D64" s="214" t="str">
        <f>Invoer_periode_3!B346</f>
        <v>Koppele Theo</v>
      </c>
      <c r="E64" s="215" t="str">
        <f>IF(Invoer_periode_3!E346,"gespeeld","open")</f>
        <v>open</v>
      </c>
      <c r="F64" s="216"/>
      <c r="G64" s="216"/>
      <c r="H64" s="216"/>
      <c r="I64" s="216"/>
      <c r="J64" s="216"/>
      <c r="K64" s="216"/>
    </row>
    <row r="65" spans="1:11" s="208" customFormat="1" ht="17.25" customHeight="1">
      <c r="A65" s="209">
        <v>9</v>
      </c>
      <c r="B65" s="214" t="str">
        <f>Invoer_periode_3!B327</f>
        <v>Koppele Theo</v>
      </c>
      <c r="C65" s="215" t="str">
        <f>IF(Invoer_periode_3!E327,"gespeeld","open")</f>
        <v>gespeeld</v>
      </c>
      <c r="D65" s="214" t="str">
        <f>Invoer_periode_3!B347</f>
        <v>Melgers Willy</v>
      </c>
      <c r="E65" s="215" t="str">
        <f>IF(Invoer_periode_3!E347,"gespeeld","open")</f>
        <v>gespeeld</v>
      </c>
      <c r="F65" s="216"/>
      <c r="G65" s="216"/>
      <c r="H65" s="216"/>
      <c r="I65" s="216"/>
      <c r="J65" s="216"/>
      <c r="K65" s="216"/>
    </row>
    <row r="66" spans="1:11" s="208" customFormat="1" ht="17.25" customHeight="1">
      <c r="A66" s="209">
        <v>10</v>
      </c>
      <c r="B66" s="214" t="str">
        <f>Invoer_periode_3!B328</f>
        <v>Melgers Willy</v>
      </c>
      <c r="C66" s="215" t="str">
        <f>IF(Invoer_periode_3!E328,"gespeeld","open")</f>
        <v>open</v>
      </c>
      <c r="D66" s="214" t="str">
        <f>Invoer_periode_3!B348</f>
        <v>Piepers Arnold</v>
      </c>
      <c r="E66" s="215" t="str">
        <f>IF(Invoer_periode_3!E348,"gespeeld","open")</f>
        <v>open</v>
      </c>
      <c r="F66" s="216"/>
      <c r="G66" s="216"/>
      <c r="H66" s="216"/>
      <c r="I66" s="216"/>
      <c r="J66" s="216"/>
      <c r="K66" s="216"/>
    </row>
    <row r="67" spans="1:11" s="208" customFormat="1" ht="17.25" customHeight="1">
      <c r="A67" s="209">
        <v>11</v>
      </c>
      <c r="B67" s="214" t="str">
        <f>Invoer_periode_3!B329</f>
        <v>Piepers Arnold</v>
      </c>
      <c r="C67" s="215" t="str">
        <f>IF(Invoer_periode_3!E329,"gespeeld","open")</f>
        <v>gespeeld</v>
      </c>
      <c r="D67" s="214" t="str">
        <f>Invoer_periode_3!B349</f>
        <v>Jos Stortelder</v>
      </c>
      <c r="E67" s="215" t="str">
        <f>IF(Invoer_periode_3!E349,"gespeeld","open")</f>
        <v>open</v>
      </c>
      <c r="F67" s="216"/>
      <c r="G67" s="216"/>
      <c r="H67" s="216"/>
      <c r="I67" s="216"/>
      <c r="J67" s="216"/>
      <c r="K67" s="216"/>
    </row>
    <row r="68" spans="1:11" s="208" customFormat="1" ht="17.25" customHeight="1">
      <c r="A68" s="209">
        <v>12</v>
      </c>
      <c r="B68" s="214" t="str">
        <f>Invoer_periode_3!B330</f>
        <v>Jos Stortelder</v>
      </c>
      <c r="C68" s="215" t="str">
        <f>IF(Invoer_periode_3!E330,"gespeeld","open")</f>
        <v>gespeeld</v>
      </c>
      <c r="D68" s="214" t="str">
        <f>Invoer_periode_3!B350</f>
        <v>Rots Jan</v>
      </c>
      <c r="E68" s="215" t="str">
        <f>IF(Invoer_periode_3!E350,"gespeeld","open")</f>
        <v>open</v>
      </c>
      <c r="F68" s="216"/>
      <c r="G68" s="216"/>
      <c r="H68" s="216"/>
      <c r="I68" s="216"/>
      <c r="J68" s="216"/>
      <c r="K68" s="216"/>
    </row>
    <row r="69" spans="1:11" s="208" customFormat="1" ht="17.25" customHeight="1">
      <c r="A69" s="209">
        <v>13</v>
      </c>
      <c r="B69" s="214" t="str">
        <f>Invoer_periode_3!B331</f>
        <v>Rots Jan</v>
      </c>
      <c r="C69" s="215" t="str">
        <f>IF(Invoer_periode_3!E331,"gespeeld","open")</f>
        <v>open</v>
      </c>
      <c r="D69" s="214" t="str">
        <f>Invoer_periode_3!B351</f>
        <v>Rouwhorst Bennie</v>
      </c>
      <c r="E69" s="215" t="str">
        <f>IF(Invoer_periode_3!E351,"gespeeld","open")</f>
        <v>open</v>
      </c>
      <c r="F69" s="216"/>
      <c r="G69" s="216"/>
      <c r="H69" s="216"/>
      <c r="I69" s="216"/>
      <c r="J69" s="216"/>
      <c r="K69" s="216"/>
    </row>
    <row r="70" spans="1:11" s="208" customFormat="1" ht="17.25" customHeight="1">
      <c r="A70" s="209">
        <v>14</v>
      </c>
      <c r="B70" s="214" t="str">
        <f>Invoer_periode_3!B332</f>
        <v>Rouwhorst Bennie</v>
      </c>
      <c r="C70" s="215" t="str">
        <f>IF(Invoer_periode_3!E332,"gespeeld","open")</f>
        <v>gespeeld</v>
      </c>
      <c r="D70" s="214" t="str">
        <f>Invoer_periode_3!B352</f>
        <v>Wittenbernds B</v>
      </c>
      <c r="E70" s="215" t="str">
        <f>IF(Invoer_periode_3!E352,"gespeeld","open")</f>
        <v>open</v>
      </c>
      <c r="F70" s="216"/>
      <c r="G70" s="216"/>
      <c r="H70" s="216"/>
      <c r="I70" s="216"/>
      <c r="J70" s="216"/>
      <c r="K70" s="216"/>
    </row>
    <row r="71" spans="1:11" s="208" customFormat="1" ht="17.25" customHeight="1">
      <c r="A71" s="209">
        <v>15</v>
      </c>
      <c r="B71" s="214" t="str">
        <f>Invoer_periode_3!B333</f>
        <v>Wittenbernds B</v>
      </c>
      <c r="C71" s="215" t="str">
        <f>IF(Invoer_periode_3!E333,"gespeeld","open")</f>
        <v>gespeeld</v>
      </c>
      <c r="D71" s="214" t="str">
        <f>Invoer_periode_3!B353</f>
        <v>Spieker Leo</v>
      </c>
      <c r="E71" s="215" t="str">
        <f>IF(Invoer_periode_3!E353,"gespeeld","open")</f>
        <v>open</v>
      </c>
      <c r="F71" s="216"/>
      <c r="G71" s="216"/>
      <c r="H71" s="216"/>
      <c r="I71" s="216"/>
      <c r="J71" s="216"/>
      <c r="K71" s="216"/>
    </row>
    <row r="72" spans="1:11" s="208" customFormat="1" ht="17.25" customHeight="1">
      <c r="A72" s="209">
        <v>16</v>
      </c>
      <c r="B72" s="214" t="str">
        <f>Invoer_periode_3!B334</f>
        <v>Spieker Leo</v>
      </c>
      <c r="C72" s="215" t="str">
        <f>IF(Invoer_periode_3!E334,"gespeeld","open")</f>
        <v>gespeeld</v>
      </c>
      <c r="D72" s="214" t="str">
        <f>Invoer_periode_3!B354</f>
        <v>v.Schie Leo</v>
      </c>
      <c r="E72" s="215" t="str">
        <f>IF(Invoer_periode_3!E354,"gespeeld","open")</f>
        <v>gespeeld</v>
      </c>
      <c r="F72" s="216"/>
      <c r="G72" s="216"/>
      <c r="H72" s="216"/>
      <c r="I72" s="216"/>
      <c r="J72" s="216"/>
      <c r="K72" s="216"/>
    </row>
    <row r="73" spans="1:11" ht="18" customHeight="1">
      <c r="A73" s="209">
        <v>17</v>
      </c>
      <c r="B73" s="208" t="str">
        <f>Invoer_periode_3!B335</f>
        <v>v.Schie Leo</v>
      </c>
      <c r="C73" s="215" t="str">
        <f>IF(Invoer_periode_3!E335,"gespeeld","open")</f>
        <v>gespeeld</v>
      </c>
      <c r="D73" s="208" t="str">
        <f>Invoer_periode_3!B355</f>
        <v>Wolterink Harrie</v>
      </c>
      <c r="E73" s="215" t="str">
        <f>IF(Invoer_periode_3!E355,"gespeeld","open")</f>
        <v>gespeeld</v>
      </c>
    </row>
    <row r="77" spans="1:11" ht="23.25" customHeight="1">
      <c r="B77" s="1234" t="s">
        <v>0</v>
      </c>
      <c r="C77" s="1234"/>
    </row>
  </sheetData>
  <mergeCells count="2">
    <mergeCell ref="A1:B1"/>
    <mergeCell ref="B77:C77"/>
  </mergeCells>
  <conditionalFormatting sqref="C4:C20 E4:E20 G4:G20 I4:I20 K4:K20 C22:C37 E22:E37 G22:G37 I22:I37 K22:K37 E40:E56 G40:G56 I40:I56 K40:K56 C40:C73 E58:E73">
    <cfRule type="expression" dxfId="1" priority="3" stopIfTrue="1">
      <formula>NOT(ISERROR(SEARCH("open",C4)))</formula>
    </cfRule>
  </conditionalFormatting>
  <hyperlinks>
    <hyperlink ref="B77" location="Hoofdmenu!A1" display="Hoofdmenu" xr:uid="{00000000-0004-0000-1400-000000000000}"/>
  </hyperlinks>
  <pageMargins left="0.70826771653543308" right="0.70826771653543308" top="1.4366141732283451" bottom="1.4366141732283451" header="1.0429133858267701" footer="1.0429133858267701"/>
  <pageSetup paperSize="0" scale="75" fitToWidth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464"/>
  <sheetViews>
    <sheetView topLeftCell="A332" workbookViewId="0">
      <selection activeCell="O341" sqref="O341:O342"/>
    </sheetView>
  </sheetViews>
  <sheetFormatPr defaultRowHeight="12.75" customHeight="1"/>
  <cols>
    <col min="1" max="1" width="15" style="662" customWidth="1"/>
    <col min="2" max="2" width="21.5703125" style="774" customWidth="1"/>
    <col min="3" max="3" width="10" style="616" customWidth="1"/>
    <col min="4" max="4" width="10" style="661" customWidth="1"/>
    <col min="5" max="6" width="10" style="774" customWidth="1"/>
    <col min="7" max="7" width="10" style="661" customWidth="1"/>
    <col min="8" max="8" width="10" style="774" customWidth="1"/>
    <col min="9" max="9" width="10" style="878" customWidth="1"/>
    <col min="10" max="10" width="10" style="829" customWidth="1"/>
    <col min="11" max="11" width="7.5703125" style="898" customWidth="1"/>
    <col min="12" max="12" width="7.5703125" style="661" customWidth="1"/>
    <col min="13" max="13" width="7.5703125" style="878" customWidth="1"/>
    <col min="14" max="14" width="11.85546875" style="578" customWidth="1"/>
    <col min="15" max="15" width="21.28515625" style="591" customWidth="1"/>
    <col min="16" max="16" width="21.28515625" style="64" customWidth="1"/>
    <col min="17" max="20" width="12.42578125" style="64" customWidth="1"/>
    <col min="21" max="21" width="11.42578125" style="64" customWidth="1"/>
    <col min="22" max="22" width="11.140625" style="64" customWidth="1"/>
    <col min="23" max="23" width="14" style="64" customWidth="1"/>
    <col min="24" max="24" width="12.7109375" style="64" customWidth="1"/>
    <col min="25" max="25" width="21.42578125" style="64" customWidth="1"/>
    <col min="26" max="26" width="14.140625" style="64" customWidth="1"/>
    <col min="27" max="27" width="14.7109375" style="64" customWidth="1"/>
    <col min="28" max="28" width="13.42578125" style="64" customWidth="1"/>
    <col min="29" max="29" width="17.5703125" style="64" customWidth="1"/>
    <col min="30" max="30" width="15.85546875" style="64" customWidth="1"/>
    <col min="31" max="31" width="14" style="64" customWidth="1"/>
    <col min="32" max="33" width="15.42578125" style="64" customWidth="1"/>
    <col min="34" max="34" width="11.42578125" style="64" customWidth="1"/>
    <col min="35" max="35" width="13.5703125" style="64" customWidth="1"/>
    <col min="36" max="37" width="11.42578125" style="64" customWidth="1"/>
    <col min="38" max="38" width="14" style="64" customWidth="1"/>
    <col min="39" max="39" width="14.42578125" style="64" customWidth="1"/>
    <col min="40" max="40" width="14.7109375" style="64" customWidth="1"/>
    <col min="41" max="42" width="13.5703125" style="64" customWidth="1"/>
    <col min="43" max="43" width="12.85546875" style="64" customWidth="1"/>
    <col min="44" max="44" width="14.85546875" style="64" customWidth="1"/>
    <col min="45" max="45" width="11.42578125" style="64" customWidth="1"/>
    <col min="46" max="53" width="13.5703125" style="64" customWidth="1"/>
    <col min="54" max="54" width="12.7109375" style="581" customWidth="1"/>
    <col min="55" max="257" width="11.42578125" style="64" customWidth="1"/>
    <col min="258" max="1023" width="11.42578125" style="326" customWidth="1"/>
    <col min="1024" max="1024" width="9.140625" style="326" customWidth="1"/>
    <col min="1025" max="16384" width="9.140625" style="326"/>
  </cols>
  <sheetData>
    <row r="1" spans="1:23" ht="21.75" customHeight="1">
      <c r="A1" s="570"/>
      <c r="B1" s="571"/>
      <c r="C1" s="572"/>
      <c r="D1" s="826"/>
      <c r="E1" s="571"/>
      <c r="F1" s="778"/>
      <c r="G1" s="827"/>
      <c r="H1" s="778"/>
      <c r="I1" s="828"/>
      <c r="K1" s="830"/>
      <c r="L1" s="831"/>
      <c r="M1" s="828"/>
      <c r="O1" s="579"/>
      <c r="P1" s="580"/>
      <c r="W1" s="64" t="s">
        <v>92</v>
      </c>
    </row>
    <row r="2" spans="1:23" s="64" customFormat="1" ht="29.25" customHeight="1">
      <c r="A2" s="582" t="s">
        <v>93</v>
      </c>
      <c r="B2" s="583" t="s">
        <v>142</v>
      </c>
      <c r="C2" s="582"/>
      <c r="D2" s="832"/>
      <c r="E2" s="833"/>
      <c r="F2" s="583"/>
      <c r="G2" s="832"/>
      <c r="H2" s="833"/>
      <c r="I2" s="834"/>
      <c r="J2" s="835"/>
      <c r="K2" s="836"/>
      <c r="L2" s="837"/>
      <c r="M2" s="834"/>
      <c r="N2" s="590"/>
      <c r="O2" s="1188"/>
      <c r="P2" s="591"/>
      <c r="Q2" s="591"/>
      <c r="S2" s="578"/>
      <c r="T2" s="578"/>
    </row>
    <row r="3" spans="1:23" s="64" customFormat="1" ht="29.25" customHeight="1">
      <c r="A3" s="592">
        <f>VLOOKUP(B21,Tabellen!$B$6:$C$46,2)</f>
        <v>100</v>
      </c>
      <c r="B3" s="593" t="s">
        <v>37</v>
      </c>
      <c r="C3" s="582" t="s">
        <v>95</v>
      </c>
      <c r="D3" s="832" t="s">
        <v>96</v>
      </c>
      <c r="E3" s="583" t="s">
        <v>97</v>
      </c>
      <c r="F3" s="583" t="s">
        <v>98</v>
      </c>
      <c r="G3" s="832" t="s">
        <v>99</v>
      </c>
      <c r="H3" s="583" t="s">
        <v>100</v>
      </c>
      <c r="I3" s="838" t="s">
        <v>101</v>
      </c>
      <c r="J3" s="839">
        <v>10</v>
      </c>
      <c r="K3" s="840" t="s">
        <v>102</v>
      </c>
      <c r="L3" s="832" t="s">
        <v>103</v>
      </c>
      <c r="M3" s="838" t="s">
        <v>104</v>
      </c>
      <c r="N3" s="586" t="s">
        <v>105</v>
      </c>
      <c r="O3" s="1188"/>
      <c r="P3" s="591"/>
      <c r="Q3" s="591"/>
      <c r="S3" s="62"/>
      <c r="T3" s="62"/>
    </row>
    <row r="4" spans="1:23" s="64" customFormat="1" ht="29.25" customHeight="1">
      <c r="A4" s="597" t="s">
        <v>106</v>
      </c>
      <c r="B4" s="598" t="str">
        <f>Leden!B4</f>
        <v>Slot Guus</v>
      </c>
      <c r="C4" s="582" t="s">
        <v>107</v>
      </c>
      <c r="D4" s="832" t="s">
        <v>108</v>
      </c>
      <c r="E4" s="583" t="s">
        <v>109</v>
      </c>
      <c r="F4" s="583" t="s">
        <v>110</v>
      </c>
      <c r="G4" s="832" t="s">
        <v>111</v>
      </c>
      <c r="H4" s="583" t="s">
        <v>112</v>
      </c>
      <c r="I4" s="838" t="s">
        <v>109</v>
      </c>
      <c r="J4" s="839" t="s">
        <v>113</v>
      </c>
      <c r="K4" s="840"/>
      <c r="L4" s="832"/>
      <c r="M4" s="838"/>
      <c r="N4" s="586" t="s">
        <v>114</v>
      </c>
      <c r="O4" s="1188"/>
      <c r="P4" s="591"/>
      <c r="Q4" s="591"/>
      <c r="S4" s="578"/>
      <c r="T4" s="578"/>
    </row>
    <row r="5" spans="1:23" s="64" customFormat="1" ht="29.25" customHeight="1">
      <c r="A5" s="613"/>
      <c r="B5" s="600" t="str">
        <f>Leden!B5</f>
        <v>Bennie Beerten Z</v>
      </c>
      <c r="C5" s="601"/>
      <c r="D5" s="600" t="str">
        <f t="shared" ref="D5:D20" si="0">IF(ISBLANK(C5),"",IF(C5=1,$A$3,C5))</f>
        <v/>
      </c>
      <c r="E5" s="841"/>
      <c r="F5" s="841"/>
      <c r="G5" s="842" t="str">
        <f t="shared" ref="G5:G20" si="1">IF(ISBLANK(E5),"",E5/F5)</f>
        <v/>
      </c>
      <c r="H5" s="841"/>
      <c r="I5" s="843" t="str">
        <f t="shared" ref="I5:I20" si="2">IF(ISBLANK(E5),"",E5/D5)</f>
        <v/>
      </c>
      <c r="J5" s="829" t="str">
        <f>IF(ISBLANK(E5),"",VLOOKUP(I5,Tabellen!$F$7:$G$17,2))</f>
        <v/>
      </c>
      <c r="K5" s="844" t="str">
        <f>IF(ISBLANK(C5),"",ABS(IF($J$5&gt;J40,"1",0)))</f>
        <v/>
      </c>
      <c r="L5" s="845" t="str">
        <f>IF(ISBLANK(C5),"",ABS(IF($J$5&lt;J40,"1",0)))</f>
        <v/>
      </c>
      <c r="M5" s="846" t="str">
        <f>IF(ISBLANK(C5),"",ABS(IF($J$5=J40,"1")))</f>
        <v/>
      </c>
      <c r="N5" s="578"/>
      <c r="O5" s="608"/>
      <c r="P5" s="609"/>
      <c r="S5" s="578"/>
      <c r="T5" s="578"/>
    </row>
    <row r="6" spans="1:23" s="64" customFormat="1" ht="29.25" customHeight="1">
      <c r="A6" s="613"/>
      <c r="B6" s="600" t="str">
        <f>Leden!B6</f>
        <v>Cuppers Jan</v>
      </c>
      <c r="C6" s="601"/>
      <c r="D6" s="661" t="str">
        <f t="shared" si="0"/>
        <v/>
      </c>
      <c r="E6" s="841"/>
      <c r="F6" s="841"/>
      <c r="G6" s="847" t="str">
        <f t="shared" si="1"/>
        <v/>
      </c>
      <c r="H6" s="841"/>
      <c r="I6" s="848" t="str">
        <f t="shared" si="2"/>
        <v/>
      </c>
      <c r="J6" s="829" t="str">
        <f>IF(ISBLANK(E6),"",VLOOKUP(I6,Tabellen!$F$7:$G$17,2))</f>
        <v/>
      </c>
      <c r="K6" s="844" t="str">
        <f>IF(ISBLANK(C6),"",ABS(IF($J$6&gt;J60,"1",0)))</f>
        <v/>
      </c>
      <c r="L6" s="845" t="str">
        <f>IF(ISBLANK(C6),"",ABS(IF($J$6&lt;J60,"1",0)))</f>
        <v/>
      </c>
      <c r="M6" s="846" t="str">
        <f>IF(ISBLANK(C6),"",ABS(IF($J$6=J60,"1")))</f>
        <v/>
      </c>
      <c r="N6" s="578"/>
      <c r="O6" s="612"/>
      <c r="S6" s="578"/>
      <c r="T6" s="578"/>
    </row>
    <row r="7" spans="1:23" s="64" customFormat="1" ht="29.25" customHeight="1">
      <c r="A7" s="613"/>
      <c r="B7" s="600" t="str">
        <f>Leden!B7</f>
        <v>BouwmeesterJohan</v>
      </c>
      <c r="C7" s="601"/>
      <c r="D7" s="661" t="str">
        <f t="shared" si="0"/>
        <v/>
      </c>
      <c r="E7" s="841"/>
      <c r="F7" s="841"/>
      <c r="G7" s="847" t="str">
        <f t="shared" si="1"/>
        <v/>
      </c>
      <c r="H7" s="841"/>
      <c r="I7" s="848" t="str">
        <f t="shared" si="2"/>
        <v/>
      </c>
      <c r="J7" s="829" t="str">
        <f>IF(ISBLANK(E7),"",VLOOKUP(I7,Tabellen!$F$7:$G$17,2))</f>
        <v/>
      </c>
      <c r="K7" s="844" t="str">
        <f>IF(ISBLANK(C7),"",ABS(IF($J$7&gt;J80,"1",0)))</f>
        <v/>
      </c>
      <c r="L7" s="845" t="str">
        <f>IF(ISBLANK(C7),"",ABS(IF($J$7&lt;J80,"1",0)))</f>
        <v/>
      </c>
      <c r="M7" s="846" t="str">
        <f>IF(ISBLANK(C7),"",ABS(IF($J$7=J80,"1")))</f>
        <v/>
      </c>
      <c r="N7" s="578"/>
      <c r="O7" s="612"/>
      <c r="S7" s="578"/>
      <c r="T7" s="578"/>
    </row>
    <row r="8" spans="1:23" s="64" customFormat="1" ht="29.25" customHeight="1">
      <c r="A8" s="613"/>
      <c r="B8" s="600" t="str">
        <f>Leden!B8</f>
        <v>Cattier Theo</v>
      </c>
      <c r="C8" s="601"/>
      <c r="D8" s="661" t="str">
        <f t="shared" si="0"/>
        <v/>
      </c>
      <c r="E8" s="841"/>
      <c r="F8" s="841"/>
      <c r="G8" s="847" t="str">
        <f t="shared" si="1"/>
        <v/>
      </c>
      <c r="H8" s="841"/>
      <c r="I8" s="848" t="str">
        <f t="shared" si="2"/>
        <v/>
      </c>
      <c r="J8" s="829" t="str">
        <f>IF(ISBLANK(E8),"",VLOOKUP(I8,Tabellen!$F$7:$G$17,2))</f>
        <v/>
      </c>
      <c r="K8" s="844" t="str">
        <f>IF(ISBLANK(C8),"",ABS(IF($J$8&gt;J101,"1",0)))</f>
        <v/>
      </c>
      <c r="L8" s="845" t="str">
        <f>IF(ISBLANK(C8),"",ABS(IF($J$8&lt;J101,"1",0)))</f>
        <v/>
      </c>
      <c r="M8" s="846" t="str">
        <f>IF(ISBLANK(C8),"",ABS(IF($J$8=J101,"1")))</f>
        <v/>
      </c>
      <c r="N8" s="614"/>
      <c r="O8" s="615"/>
      <c r="S8" s="578"/>
      <c r="T8" s="578"/>
    </row>
    <row r="9" spans="1:23" s="64" customFormat="1" ht="29.25" customHeight="1">
      <c r="A9" s="613"/>
      <c r="B9" s="600" t="str">
        <f>Leden!B9</f>
        <v>Huinink Jan</v>
      </c>
      <c r="C9" s="601"/>
      <c r="D9" s="661" t="str">
        <f t="shared" si="0"/>
        <v/>
      </c>
      <c r="E9" s="841"/>
      <c r="F9" s="841"/>
      <c r="G9" s="847" t="str">
        <f t="shared" si="1"/>
        <v/>
      </c>
      <c r="H9" s="841"/>
      <c r="I9" s="848" t="str">
        <f t="shared" si="2"/>
        <v/>
      </c>
      <c r="J9" s="829" t="str">
        <f>IF(ISBLANK(E9),"",VLOOKUP(I9,Tabellen!$F$7:$G$17,2))</f>
        <v/>
      </c>
      <c r="K9" s="844" t="str">
        <f>IF(ISBLANK(C9),"",ABS(IF($J$9&gt;J121,"1",0)))</f>
        <v/>
      </c>
      <c r="L9" s="845" t="str">
        <f>IF(ISBLANK(C9),"",ABS(IF($J$9&lt;J121,"1",0)))</f>
        <v/>
      </c>
      <c r="M9" s="846" t="str">
        <f>IF(ISBLANK(C9),"",ABS(IF($J$9=J121,"1")))</f>
        <v/>
      </c>
      <c r="N9" s="578"/>
      <c r="O9" s="615"/>
      <c r="S9" s="578"/>
      <c r="T9" s="578"/>
    </row>
    <row r="10" spans="1:23" s="64" customFormat="1" ht="29.25" customHeight="1">
      <c r="A10" s="613"/>
      <c r="B10" s="600" t="str">
        <f>Leden!B10</f>
        <v>Koppele Theo</v>
      </c>
      <c r="C10" s="601"/>
      <c r="D10" s="661" t="str">
        <f t="shared" si="0"/>
        <v/>
      </c>
      <c r="E10" s="841"/>
      <c r="F10" s="841"/>
      <c r="G10" s="847" t="str">
        <f t="shared" si="1"/>
        <v/>
      </c>
      <c r="H10" s="841"/>
      <c r="I10" s="848" t="str">
        <f t="shared" si="2"/>
        <v/>
      </c>
      <c r="J10" s="829" t="str">
        <f>IF(ISBLANK(E10),"",VLOOKUP(I10,Tabellen!$F$7:$G$17,2))</f>
        <v/>
      </c>
      <c r="K10" s="844" t="str">
        <f>IF(ISBLANK(C10),"",ABS(IF($J$10&gt;J141,"1",0)))</f>
        <v/>
      </c>
      <c r="L10" s="845" t="str">
        <f>IF(ISBLANK(C10),"",ABS(IF($J$10&lt;J141,"1",0)))</f>
        <v/>
      </c>
      <c r="M10" s="846" t="str">
        <f>IF(ISBLANK(C10),"",ABS(IF($J$10=J141,"1")))</f>
        <v/>
      </c>
      <c r="N10" s="578"/>
      <c r="O10" s="615"/>
      <c r="S10" s="578"/>
      <c r="T10" s="578"/>
    </row>
    <row r="11" spans="1:23" s="64" customFormat="1" ht="29.25" customHeight="1">
      <c r="A11" s="613"/>
      <c r="B11" s="600" t="str">
        <f>Leden!B11</f>
        <v>Melgers Willy</v>
      </c>
      <c r="C11" s="601"/>
      <c r="D11" s="661" t="str">
        <f t="shared" si="0"/>
        <v/>
      </c>
      <c r="E11" s="841"/>
      <c r="F11" s="841"/>
      <c r="G11" s="847" t="str">
        <f t="shared" si="1"/>
        <v/>
      </c>
      <c r="H11" s="841"/>
      <c r="I11" s="848" t="str">
        <f t="shared" si="2"/>
        <v/>
      </c>
      <c r="J11" s="829" t="str">
        <f>IF(ISBLANK(E11),"",VLOOKUP(I11,Tabellen!$F$7:$G$17,2))</f>
        <v/>
      </c>
      <c r="K11" s="844" t="str">
        <f>IF(ISBLANK(C11),"",ABS(IF($J$11&gt;J161,"1",0)))</f>
        <v/>
      </c>
      <c r="L11" s="845" t="str">
        <f>IF(ISBLANK(C11),"",ABS(IF($J$11&lt;J161,"1",0)))</f>
        <v/>
      </c>
      <c r="M11" s="846" t="str">
        <f>IF(ISBLANK(C11),"",ABS(IF($J$11=J161,"1")))</f>
        <v/>
      </c>
      <c r="N11" s="578"/>
      <c r="O11" s="615"/>
      <c r="S11" s="578"/>
      <c r="T11" s="578"/>
    </row>
    <row r="12" spans="1:23" s="64" customFormat="1" ht="29.25" customHeight="1">
      <c r="A12" s="613"/>
      <c r="B12" s="600" t="str">
        <f>Leden!B12</f>
        <v>Piepers Arnold</v>
      </c>
      <c r="C12" s="601"/>
      <c r="D12" s="661" t="str">
        <f t="shared" si="0"/>
        <v/>
      </c>
      <c r="E12" s="841"/>
      <c r="F12" s="841"/>
      <c r="G12" s="847" t="str">
        <f t="shared" si="1"/>
        <v/>
      </c>
      <c r="H12" s="841"/>
      <c r="I12" s="848" t="str">
        <f t="shared" si="2"/>
        <v/>
      </c>
      <c r="J12" s="829" t="str">
        <f>IF(ISBLANK(E12),"",VLOOKUP(I12,Tabellen!$F$7:$G$17,2))</f>
        <v/>
      </c>
      <c r="K12" s="844" t="str">
        <f>IF(ISBLANK(C12),"",ABS(IF($J$12&gt;J181,"1",0)))</f>
        <v/>
      </c>
      <c r="L12" s="845" t="str">
        <f>IF(ISBLANK(C12),"",ABS(IF($J$12&lt;J181,"1",0)))</f>
        <v/>
      </c>
      <c r="M12" s="846" t="str">
        <f>IF(ISBLANK(C12),"",ABS(IF($J$12=J181,"1")))</f>
        <v/>
      </c>
      <c r="N12" s="578"/>
      <c r="O12" s="615"/>
      <c r="S12" s="578"/>
      <c r="T12" s="578"/>
    </row>
    <row r="13" spans="1:23" s="64" customFormat="1" ht="29.25" customHeight="1">
      <c r="A13" s="613"/>
      <c r="B13" s="600" t="str">
        <f>Leden!B13</f>
        <v>Jos Stortelder</v>
      </c>
      <c r="C13" s="601"/>
      <c r="D13" s="661" t="str">
        <f t="shared" si="0"/>
        <v/>
      </c>
      <c r="E13" s="841"/>
      <c r="F13" s="841"/>
      <c r="G13" s="847" t="str">
        <f t="shared" si="1"/>
        <v/>
      </c>
      <c r="H13" s="841"/>
      <c r="I13" s="848" t="str">
        <f t="shared" si="2"/>
        <v/>
      </c>
      <c r="J13" s="829" t="str">
        <f>IF(ISBLANK(E13),"",VLOOKUP(I13,Tabellen!$F$7:$G$17,2))</f>
        <v/>
      </c>
      <c r="K13" s="844" t="str">
        <f>IF(ISBLANK(C13),"",ABS(IF($J$13&gt;J201,"1",0)))</f>
        <v/>
      </c>
      <c r="L13" s="845" t="str">
        <f>IF(ISBLANK(C13),"",ABS(IF($J$13&lt;J201,"1",0)))</f>
        <v/>
      </c>
      <c r="M13" s="846" t="str">
        <f>IF(ISBLANK(C13),"",ABS(IF($J$13=J201,"1")))</f>
        <v/>
      </c>
      <c r="N13" s="578"/>
      <c r="O13" s="615"/>
      <c r="S13" s="578"/>
      <c r="T13" s="578"/>
    </row>
    <row r="14" spans="1:23" s="64" customFormat="1" ht="29.25" customHeight="1">
      <c r="A14" s="613"/>
      <c r="B14" s="600" t="str">
        <f>Leden!B14</f>
        <v>Rots Jan</v>
      </c>
      <c r="C14" s="601"/>
      <c r="D14" s="661" t="str">
        <f t="shared" si="0"/>
        <v/>
      </c>
      <c r="E14" s="841"/>
      <c r="F14" s="841"/>
      <c r="G14" s="847" t="str">
        <f t="shared" si="1"/>
        <v/>
      </c>
      <c r="H14" s="841"/>
      <c r="I14" s="848" t="str">
        <f t="shared" si="2"/>
        <v/>
      </c>
      <c r="J14" s="829" t="str">
        <f>IF(ISBLANK(E14),"",VLOOKUP(I14,Tabellen!$F$7:$G$17,2))</f>
        <v/>
      </c>
      <c r="K14" s="844" t="str">
        <f>IF(ISBLANK(C14),"",ABS(IF($J$14&gt;J221,"1",0)))</f>
        <v/>
      </c>
      <c r="L14" s="845" t="str">
        <f>IF(ISBLANK(C14),"",ABS(IF($J$14&lt;J221,"1",0)))</f>
        <v/>
      </c>
      <c r="M14" s="846" t="str">
        <f>IF(ISBLANK(C14),"",ABS(IF($J$14=J221,"1")))</f>
        <v/>
      </c>
      <c r="N14" s="578"/>
      <c r="O14" s="615"/>
      <c r="S14" s="578"/>
      <c r="T14" s="578"/>
    </row>
    <row r="15" spans="1:23" s="64" customFormat="1" ht="29.25" customHeight="1">
      <c r="A15" s="613"/>
      <c r="B15" s="600" t="str">
        <f>Leden!B15</f>
        <v>Rouwhorst Bennie</v>
      </c>
      <c r="C15" s="601"/>
      <c r="D15" s="661" t="str">
        <f t="shared" si="0"/>
        <v/>
      </c>
      <c r="E15" s="841"/>
      <c r="F15" s="841"/>
      <c r="G15" s="847" t="str">
        <f t="shared" si="1"/>
        <v/>
      </c>
      <c r="H15" s="841"/>
      <c r="I15" s="848" t="str">
        <f t="shared" si="2"/>
        <v/>
      </c>
      <c r="J15" s="829" t="str">
        <f>IF(ISBLANK(E15),"",VLOOKUP(I15,Tabellen!$F$7:$G$17,2))</f>
        <v/>
      </c>
      <c r="K15" s="844" t="str">
        <f>IF(ISBLANK(C15),"",ABS(IF($J$15&gt;J241,"1",0)))</f>
        <v/>
      </c>
      <c r="L15" s="845" t="str">
        <f>IF(ISBLANK(C15),"",ABS(IF($J$15&lt;J241,"1",0)))</f>
        <v/>
      </c>
      <c r="M15" s="846" t="str">
        <f>IF(ISBLANK(C15),"",ABS(IF($J$15=J241,"1")))</f>
        <v/>
      </c>
      <c r="N15" s="578"/>
      <c r="O15" s="615"/>
      <c r="S15" s="578"/>
      <c r="T15" s="578"/>
    </row>
    <row r="16" spans="1:23" s="64" customFormat="1" ht="29.25" customHeight="1">
      <c r="A16" s="613"/>
      <c r="B16" s="600" t="str">
        <f>Leden!B16</f>
        <v>Wittenbernds B</v>
      </c>
      <c r="C16" s="601"/>
      <c r="D16" s="661" t="str">
        <f t="shared" si="0"/>
        <v/>
      </c>
      <c r="E16" s="841"/>
      <c r="F16" s="841"/>
      <c r="G16" s="847" t="str">
        <f t="shared" si="1"/>
        <v/>
      </c>
      <c r="H16" s="841"/>
      <c r="I16" s="848" t="str">
        <f t="shared" si="2"/>
        <v/>
      </c>
      <c r="J16" s="829" t="str">
        <f>IF(ISBLANK(E16),"",VLOOKUP(I16,Tabellen!$F$7:$G$17,2))</f>
        <v/>
      </c>
      <c r="K16" s="844" t="str">
        <f>IF(ISBLANK(C16),"",ABS(IF($J$16&gt;J261,"1",0)))</f>
        <v/>
      </c>
      <c r="L16" s="845" t="str">
        <f>IF(ISBLANK(C16),"",ABS(IF($J$16&lt;J261,"1",0)))</f>
        <v/>
      </c>
      <c r="M16" s="846" t="str">
        <f>IF(ISBLANK(C16),"",ABS(IF($J$16=J261,"1")))</f>
        <v/>
      </c>
      <c r="N16" s="578"/>
      <c r="O16" s="615"/>
      <c r="S16" s="578"/>
      <c r="T16" s="578"/>
    </row>
    <row r="17" spans="1:54" ht="29.25" customHeight="1">
      <c r="A17" s="613"/>
      <c r="B17" s="600" t="str">
        <f>Leden!B17</f>
        <v>Spieker Leo</v>
      </c>
      <c r="C17" s="601"/>
      <c r="D17" s="661" t="str">
        <f t="shared" si="0"/>
        <v/>
      </c>
      <c r="E17" s="841"/>
      <c r="F17" s="841"/>
      <c r="G17" s="847" t="str">
        <f t="shared" si="1"/>
        <v/>
      </c>
      <c r="H17" s="841"/>
      <c r="I17" s="848" t="str">
        <f t="shared" si="2"/>
        <v/>
      </c>
      <c r="J17" s="829" t="str">
        <f>IF(ISBLANK(E17),"",VLOOKUP(I17,Tabellen!$F$7:$G$17,2))</f>
        <v/>
      </c>
      <c r="K17" s="844" t="str">
        <f>IF(ISBLANK(C17),"",ABS(IF($J$17&gt;J281,"1",0)))</f>
        <v/>
      </c>
      <c r="L17" s="845" t="str">
        <f>IF(ISBLANK(C17),"",ABS(IF($J$17&lt;J281,"1",0)))</f>
        <v/>
      </c>
      <c r="M17" s="846" t="str">
        <f>IF(ISBLANK(C17),"",ABS(IF($J$17=J281,"1")))</f>
        <v/>
      </c>
      <c r="O17" s="615"/>
      <c r="S17" s="578"/>
      <c r="T17" s="578"/>
      <c r="BB17" s="64"/>
    </row>
    <row r="18" spans="1:54" ht="29.25" customHeight="1">
      <c r="A18" s="613"/>
      <c r="B18" s="600" t="str">
        <f>Leden!B18</f>
        <v>v.Schie Leo</v>
      </c>
      <c r="C18" s="601"/>
      <c r="D18" s="661" t="str">
        <f t="shared" si="0"/>
        <v/>
      </c>
      <c r="E18" s="841"/>
      <c r="F18" s="841"/>
      <c r="G18" s="847" t="str">
        <f t="shared" si="1"/>
        <v/>
      </c>
      <c r="H18" s="841"/>
      <c r="I18" s="848" t="str">
        <f t="shared" si="2"/>
        <v/>
      </c>
      <c r="J18" s="829" t="str">
        <f>IF(ISBLANK(E18),"",VLOOKUP(I18,Tabellen!$F$7:$G$17,2))</f>
        <v/>
      </c>
      <c r="K18" s="844" t="str">
        <f>IF(ISBLANK(C18),"",ABS(IF($J$18&gt;J301,"1",0)))</f>
        <v/>
      </c>
      <c r="L18" s="845" t="str">
        <f>IF(ISBLANK(C18),"",ABS(IF($J$18&lt;J301,"1",0)))</f>
        <v/>
      </c>
      <c r="M18" s="846" t="str">
        <f>IF(ISBLANK(C18),"",ABS(IF($J$18=J301,"1")))</f>
        <v/>
      </c>
      <c r="O18" s="615"/>
      <c r="S18" s="578"/>
      <c r="T18" s="578"/>
      <c r="BB18" s="64"/>
    </row>
    <row r="19" spans="1:54" ht="29.25" customHeight="1">
      <c r="A19" s="613"/>
      <c r="B19" s="600" t="str">
        <f>Leden!B19</f>
        <v>Wolterink Harrie</v>
      </c>
      <c r="D19" s="661" t="str">
        <f t="shared" si="0"/>
        <v/>
      </c>
      <c r="G19" s="847" t="str">
        <f t="shared" si="1"/>
        <v/>
      </c>
      <c r="I19" s="848" t="str">
        <f t="shared" si="2"/>
        <v/>
      </c>
      <c r="J19" s="829" t="str">
        <f>IF(ISBLANK(E19),"",VLOOKUP(I19,Tabellen!$F$7:$G$17,2))</f>
        <v/>
      </c>
      <c r="K19" s="844" t="str">
        <f>IF(ISBLANK(C19),"",ABS(IF($J$19&gt;J321,"1",0)))</f>
        <v/>
      </c>
      <c r="L19" s="845" t="str">
        <f>IF(ISBLANK(C19),"",ABS(IF($J$19&lt;J321,"1",0)))</f>
        <v/>
      </c>
      <c r="M19" s="846" t="str">
        <f>IF(ISBLANK(C19),"",ABS(IF($J$19=J321,"1")))</f>
        <v/>
      </c>
      <c r="N19" s="617"/>
      <c r="O19" s="615"/>
      <c r="S19" s="578"/>
      <c r="T19" s="578"/>
      <c r="BB19" s="64"/>
    </row>
    <row r="20" spans="1:54" ht="29.25" customHeight="1">
      <c r="A20" s="613"/>
      <c r="B20" s="600" t="str">
        <f>Leden!B20</f>
        <v>Vermue Jack</v>
      </c>
      <c r="D20" s="661" t="str">
        <f t="shared" si="0"/>
        <v/>
      </c>
      <c r="E20" s="56"/>
      <c r="F20" s="56"/>
      <c r="G20" s="847" t="str">
        <f t="shared" si="1"/>
        <v/>
      </c>
      <c r="I20" s="848" t="str">
        <f t="shared" si="2"/>
        <v/>
      </c>
      <c r="J20" s="829" t="str">
        <f>IF(ISBLANK(E20),"",VLOOKUP(I20,Tabellen!$F$7:$G$17,2))</f>
        <v/>
      </c>
      <c r="K20" s="849" t="str">
        <f>IF(ISBLANK(C20),"",ABS(IF($J$20&gt;$J$340,"1",0)))</f>
        <v/>
      </c>
      <c r="L20" s="850" t="str">
        <f>IF(ISBLANK(C20),"",ABS(IF($J$20&lt;J340,"1",0)))</f>
        <v/>
      </c>
      <c r="M20" s="851" t="str">
        <f>IF(ISBLANK(C20),"",ABS(IF($J$20=J340,"1")))</f>
        <v/>
      </c>
      <c r="O20" s="615"/>
      <c r="S20" s="578"/>
      <c r="T20" s="578"/>
      <c r="BB20" s="64"/>
    </row>
    <row r="21" spans="1:54" ht="29.25" customHeight="1">
      <c r="A21" s="794" t="s">
        <v>115</v>
      </c>
      <c r="B21" s="621">
        <f>Leden!$L$4</f>
        <v>3.5</v>
      </c>
      <c r="C21" s="622">
        <f>SUM(C5:C20)</f>
        <v>0</v>
      </c>
      <c r="D21" s="620">
        <f>SUM(D5:D20)</f>
        <v>0</v>
      </c>
      <c r="E21" s="620">
        <f>SUM(E5:E20)</f>
        <v>0</v>
      </c>
      <c r="F21" s="620">
        <f>SUM(F5:F20)</f>
        <v>0</v>
      </c>
      <c r="G21" s="852" t="e">
        <f>E21/F21</f>
        <v>#DIV/0!</v>
      </c>
      <c r="H21" s="668">
        <f>MAX(H5:H20)</f>
        <v>0</v>
      </c>
      <c r="I21" s="853" t="e">
        <f>AVERAGE(I5:I20)</f>
        <v>#DIV/0!</v>
      </c>
      <c r="J21" s="854">
        <f>SUM(J5:J20)</f>
        <v>0</v>
      </c>
      <c r="K21" s="855">
        <f>SUM(K5:K20)</f>
        <v>0</v>
      </c>
      <c r="L21" s="856">
        <f>SUM(L5:L20)</f>
        <v>0</v>
      </c>
      <c r="M21" s="857">
        <f>SUM(M5:M20)</f>
        <v>0</v>
      </c>
      <c r="N21" s="627" t="e">
        <f>IF(ISBLANK(E21),"",VLOOKUP(G21,Tabellen!$D$7:$E$46,2))</f>
        <v>#DIV/0!</v>
      </c>
      <c r="O21" s="629" t="s">
        <v>116</v>
      </c>
      <c r="P21" s="630"/>
      <c r="Q21" s="591"/>
      <c r="R21" s="62"/>
      <c r="S21" s="62"/>
      <c r="T21" s="62"/>
      <c r="BB21" s="64"/>
    </row>
    <row r="22" spans="1:54" ht="29.25" customHeight="1">
      <c r="A22" s="631"/>
      <c r="B22" s="632"/>
      <c r="C22" s="633"/>
      <c r="D22" s="858"/>
      <c r="E22" s="858"/>
      <c r="F22" s="858"/>
      <c r="G22" s="858"/>
      <c r="H22" s="858"/>
      <c r="I22" s="858"/>
      <c r="J22" s="859"/>
      <c r="K22" s="858"/>
      <c r="L22" s="858"/>
      <c r="M22" s="858"/>
      <c r="N22" s="635"/>
      <c r="O22" s="632"/>
      <c r="P22" s="636"/>
      <c r="Q22" s="591"/>
      <c r="R22" s="62"/>
      <c r="S22" s="62"/>
      <c r="T22" s="62"/>
      <c r="BB22" s="64"/>
    </row>
    <row r="23" spans="1:54" ht="29.25" customHeight="1">
      <c r="A23" s="582" t="s">
        <v>93</v>
      </c>
      <c r="B23" s="583" t="s">
        <v>142</v>
      </c>
      <c r="C23" s="582"/>
      <c r="D23" s="832"/>
      <c r="E23" s="833"/>
      <c r="F23" s="583"/>
      <c r="G23" s="832"/>
      <c r="H23" s="833"/>
      <c r="I23" s="834"/>
      <c r="J23" s="835"/>
      <c r="K23" s="836"/>
      <c r="L23" s="837"/>
      <c r="M23" s="834"/>
      <c r="N23" s="590"/>
      <c r="O23" s="637"/>
      <c r="P23" s="586"/>
      <c r="Q23" s="591"/>
      <c r="R23" s="62"/>
      <c r="S23" s="62"/>
      <c r="T23" s="62"/>
      <c r="BB23" s="64"/>
    </row>
    <row r="24" spans="1:54" ht="29.25" customHeight="1">
      <c r="A24" s="592">
        <f>VLOOKUP(B42,Tabellen!$B$6:$C$46,2)</f>
        <v>80</v>
      </c>
      <c r="B24" s="583" t="s">
        <v>37</v>
      </c>
      <c r="C24" s="582" t="s">
        <v>95</v>
      </c>
      <c r="D24" s="832" t="s">
        <v>96</v>
      </c>
      <c r="E24" s="583" t="s">
        <v>97</v>
      </c>
      <c r="F24" s="583" t="s">
        <v>98</v>
      </c>
      <c r="G24" s="832" t="s">
        <v>99</v>
      </c>
      <c r="H24" s="583" t="s">
        <v>100</v>
      </c>
      <c r="I24" s="838" t="s">
        <v>101</v>
      </c>
      <c r="J24" s="839">
        <v>10</v>
      </c>
      <c r="K24" s="840" t="s">
        <v>102</v>
      </c>
      <c r="L24" s="832" t="s">
        <v>103</v>
      </c>
      <c r="M24" s="838" t="s">
        <v>104</v>
      </c>
      <c r="N24" s="586" t="s">
        <v>105</v>
      </c>
      <c r="O24" s="1187"/>
      <c r="P24" s="586"/>
      <c r="Q24" s="591"/>
      <c r="R24" s="62"/>
      <c r="S24" s="62"/>
      <c r="T24" s="62"/>
      <c r="BB24" s="64"/>
    </row>
    <row r="25" spans="1:54" ht="29.25" customHeight="1">
      <c r="A25" s="597" t="s">
        <v>106</v>
      </c>
      <c r="B25" s="639" t="str">
        <f>Leden!$B$5</f>
        <v>Bennie Beerten Z</v>
      </c>
      <c r="C25" s="582" t="s">
        <v>107</v>
      </c>
      <c r="D25" s="832" t="s">
        <v>108</v>
      </c>
      <c r="E25" s="583" t="s">
        <v>109</v>
      </c>
      <c r="F25" s="583" t="s">
        <v>110</v>
      </c>
      <c r="G25" s="832" t="s">
        <v>79</v>
      </c>
      <c r="H25" s="583" t="s">
        <v>112</v>
      </c>
      <c r="I25" s="838" t="s">
        <v>109</v>
      </c>
      <c r="J25" s="839" t="s">
        <v>113</v>
      </c>
      <c r="K25" s="840"/>
      <c r="L25" s="832"/>
      <c r="M25" s="838"/>
      <c r="N25" s="586" t="s">
        <v>114</v>
      </c>
      <c r="O25" s="1187"/>
      <c r="P25" s="586"/>
      <c r="Q25" s="591"/>
      <c r="R25" s="62"/>
      <c r="S25" s="62"/>
      <c r="T25" s="62"/>
      <c r="BB25" s="64"/>
    </row>
    <row r="26" spans="1:54" ht="29.25" customHeight="1">
      <c r="A26" s="796"/>
      <c r="B26" s="64" t="str">
        <f>Leden!B6</f>
        <v>Cuppers Jan</v>
      </c>
      <c r="C26" s="601"/>
      <c r="D26" s="600" t="str">
        <f t="shared" ref="D26:D41" si="3">IF(ISBLANK(C26),"",IF(C26=1,$A$24,C26))</f>
        <v/>
      </c>
      <c r="E26" s="841"/>
      <c r="F26" s="841"/>
      <c r="G26" s="860" t="str">
        <f t="shared" ref="G26:G41" si="4">IF(ISBLANK(E26),"",E26/F26)</f>
        <v/>
      </c>
      <c r="H26" s="841"/>
      <c r="I26" s="843" t="str">
        <f t="shared" ref="I26:I42" si="5">IF(ISBLANK(E26),"",E26/D26)</f>
        <v/>
      </c>
      <c r="J26" s="829" t="str">
        <f>IF(ISBLANK(E26),"",VLOOKUP(I26,Tabellen!$F$7:$G$17,2))</f>
        <v/>
      </c>
      <c r="K26" s="844" t="str">
        <f>IF(ISBLANK(C26),"",ABS(IF($J$26&gt;J61,"1",0)))</f>
        <v/>
      </c>
      <c r="L26" s="845" t="str">
        <f>IF(ISBLANK(C26),"",ABS(IF($J$26&lt;J61,"1",0)))</f>
        <v/>
      </c>
      <c r="M26" s="846" t="str">
        <f>IF(ISBLANK(C26),"",ABS(IF($J$26=J61,"1")))</f>
        <v/>
      </c>
      <c r="O26" s="608"/>
      <c r="P26" s="606"/>
      <c r="R26" s="62"/>
      <c r="S26" s="62"/>
      <c r="T26" s="62"/>
      <c r="BB26" s="64"/>
    </row>
    <row r="27" spans="1:54" ht="29.25" customHeight="1">
      <c r="A27" s="673"/>
      <c r="B27" s="64" t="str">
        <f>Leden!B7</f>
        <v>BouwmeesterJohan</v>
      </c>
      <c r="C27" s="601"/>
      <c r="D27" s="661" t="str">
        <f t="shared" si="3"/>
        <v/>
      </c>
      <c r="E27" s="841"/>
      <c r="F27" s="841"/>
      <c r="G27" s="861" t="str">
        <f t="shared" si="4"/>
        <v/>
      </c>
      <c r="I27" s="848" t="str">
        <f t="shared" si="5"/>
        <v/>
      </c>
      <c r="J27" s="829" t="str">
        <f>IF(ISBLANK(E27),"",VLOOKUP(I27,Tabellen!$F$7:$G$17,2))</f>
        <v/>
      </c>
      <c r="K27" s="849" t="str">
        <f>IF(ISBLANK(C27),"",ABS(IF($J$27&gt;J81,"1",0)))</f>
        <v/>
      </c>
      <c r="L27" s="850" t="str">
        <f>IF(ISBLANK(C27),"",ABS(IF($J$27&lt;J81,"1",0)))</f>
        <v/>
      </c>
      <c r="M27" s="851" t="str">
        <f>IF(ISBLANK(C27),"",ABS(IF($J$27=J81,"1")))</f>
        <v/>
      </c>
      <c r="O27" s="612"/>
      <c r="P27" s="62"/>
      <c r="R27" s="62"/>
      <c r="S27" s="62"/>
      <c r="T27" s="62"/>
      <c r="BB27" s="64"/>
    </row>
    <row r="28" spans="1:54" ht="29.25" customHeight="1">
      <c r="A28" s="673"/>
      <c r="B28" s="64" t="str">
        <f>Leden!B8</f>
        <v>Cattier Theo</v>
      </c>
      <c r="C28" s="601"/>
      <c r="D28" s="661" t="str">
        <f t="shared" si="3"/>
        <v/>
      </c>
      <c r="E28" s="841"/>
      <c r="F28" s="841"/>
      <c r="G28" s="861" t="str">
        <f t="shared" si="4"/>
        <v/>
      </c>
      <c r="I28" s="848" t="str">
        <f t="shared" si="5"/>
        <v/>
      </c>
      <c r="J28" s="829" t="str">
        <f>IF(ISBLANK(E28),"",VLOOKUP(I28,Tabellen!$F$7:$G$17,2))</f>
        <v/>
      </c>
      <c r="K28" s="849" t="str">
        <f>IF(ISBLANK(C28),"",ABS(IF($J$28&gt;J102,"1",0)))</f>
        <v/>
      </c>
      <c r="L28" s="850" t="str">
        <f>IF(ISBLANK(C28),"",ABS(IF($J$28&lt;J102,"1",0)))</f>
        <v/>
      </c>
      <c r="M28" s="851" t="str">
        <f>IF(ISBLANK(C28),"",ABS(IF($J$28=J102,"1")))</f>
        <v/>
      </c>
      <c r="O28" s="615"/>
      <c r="P28" s="62"/>
      <c r="R28" s="62"/>
      <c r="S28" s="62"/>
      <c r="T28" s="62"/>
      <c r="BB28" s="64"/>
    </row>
    <row r="29" spans="1:54" ht="29.25" customHeight="1">
      <c r="A29" s="673"/>
      <c r="B29" s="64" t="str">
        <f>Leden!B9</f>
        <v>Huinink Jan</v>
      </c>
      <c r="C29" s="601"/>
      <c r="D29" s="661" t="str">
        <f t="shared" si="3"/>
        <v/>
      </c>
      <c r="E29" s="841"/>
      <c r="F29" s="841"/>
      <c r="G29" s="861" t="str">
        <f t="shared" si="4"/>
        <v/>
      </c>
      <c r="I29" s="848" t="str">
        <f t="shared" si="5"/>
        <v/>
      </c>
      <c r="J29" s="829" t="str">
        <f>IF(ISBLANK(E29),"",VLOOKUP(I29,Tabellen!$F$7:$G$17,2))</f>
        <v/>
      </c>
      <c r="K29" s="849" t="str">
        <f>IF(ISBLANK(C29),"",ABS(IF($J$29&gt;J122,"1",0)))</f>
        <v/>
      </c>
      <c r="L29" s="850" t="str">
        <f>IF(ISBLANK(C29),"",ABS(IF($J$29&lt;J122,"1",0)))</f>
        <v/>
      </c>
      <c r="M29" s="851" t="str">
        <f>IF(ISBLANK(C29),"",ABS(IF($J$29=J122,"1")))</f>
        <v/>
      </c>
      <c r="O29" s="615"/>
      <c r="P29" s="62"/>
      <c r="R29" s="62"/>
      <c r="S29" s="62"/>
      <c r="T29" s="62"/>
      <c r="BB29" s="64"/>
    </row>
    <row r="30" spans="1:54" ht="29.25" customHeight="1">
      <c r="A30" s="673"/>
      <c r="B30" s="64" t="str">
        <f>Leden!B10</f>
        <v>Koppele Theo</v>
      </c>
      <c r="C30" s="601"/>
      <c r="D30" s="661" t="str">
        <f t="shared" si="3"/>
        <v/>
      </c>
      <c r="E30" s="841"/>
      <c r="F30" s="841"/>
      <c r="G30" s="861" t="str">
        <f t="shared" si="4"/>
        <v/>
      </c>
      <c r="I30" s="848" t="str">
        <f t="shared" si="5"/>
        <v/>
      </c>
      <c r="J30" s="829" t="str">
        <f>IF(ISBLANK(E30),"",VLOOKUP(I30,Tabellen!$F$7:$G$17,2))</f>
        <v/>
      </c>
      <c r="K30" s="849" t="str">
        <f>IF(ISBLANK(C30),"",ABS(IF($J$30&gt;J142,"1",0)))</f>
        <v/>
      </c>
      <c r="L30" s="850" t="str">
        <f>IF(ISBLANK(C30),"",ABS(IF($J$30&lt;J142,"1",0)))</f>
        <v/>
      </c>
      <c r="M30" s="851" t="str">
        <f>IF(ISBLANK(C30),"",ABS(IF($J$30=J142,"1")))</f>
        <v/>
      </c>
      <c r="O30" s="615"/>
      <c r="P30" s="62"/>
      <c r="R30" s="62"/>
      <c r="S30" s="62"/>
      <c r="T30" s="62"/>
      <c r="BB30" s="64"/>
    </row>
    <row r="31" spans="1:54" ht="29.25" customHeight="1">
      <c r="A31" s="673"/>
      <c r="B31" s="64" t="str">
        <f>Leden!B11</f>
        <v>Melgers Willy</v>
      </c>
      <c r="C31" s="601"/>
      <c r="D31" s="661" t="str">
        <f t="shared" si="3"/>
        <v/>
      </c>
      <c r="F31" s="841"/>
      <c r="G31" s="861" t="str">
        <f t="shared" si="4"/>
        <v/>
      </c>
      <c r="I31" s="848" t="str">
        <f t="shared" si="5"/>
        <v/>
      </c>
      <c r="J31" s="829" t="str">
        <f>IF(ISBLANK(E31),"",VLOOKUP(I31,Tabellen!$F$7:$G$17,2))</f>
        <v/>
      </c>
      <c r="K31" s="849" t="str">
        <f>IF(ISBLANK(C31),"",ABS(IF($J$31&gt;J162,"1",0)))</f>
        <v/>
      </c>
      <c r="L31" s="850" t="str">
        <f>IF(ISBLANK(C31),"",ABS(IF($J$31&lt;J162,"1",0)))</f>
        <v/>
      </c>
      <c r="M31" s="851" t="str">
        <f>IF(ISBLANK(C31),"",ABS(IF($J$31=J162,"1")))</f>
        <v/>
      </c>
      <c r="O31" s="615"/>
      <c r="P31" s="62"/>
      <c r="R31" s="62"/>
      <c r="S31" s="62"/>
      <c r="T31" s="62"/>
      <c r="BB31" s="64"/>
    </row>
    <row r="32" spans="1:54" ht="29.25" customHeight="1">
      <c r="A32" s="673"/>
      <c r="B32" s="64" t="str">
        <f>Leden!B12</f>
        <v>Piepers Arnold</v>
      </c>
      <c r="C32" s="601"/>
      <c r="D32" s="661" t="str">
        <f t="shared" si="3"/>
        <v/>
      </c>
      <c r="F32" s="841"/>
      <c r="G32" s="861" t="str">
        <f t="shared" si="4"/>
        <v/>
      </c>
      <c r="I32" s="848" t="str">
        <f t="shared" si="5"/>
        <v/>
      </c>
      <c r="J32" s="829" t="str">
        <f>IF(ISBLANK(E32),"",VLOOKUP(I32,Tabellen!$F$7:$G$17,2))</f>
        <v/>
      </c>
      <c r="K32" s="849" t="str">
        <f>IF(ISBLANK(C32),"",ABS(IF($J$32&gt;J182,"1",0)))</f>
        <v/>
      </c>
      <c r="L32" s="850" t="str">
        <f>IF(ISBLANK(C32),"",ABS(IF($J$32&lt;J182,"1",0)))</f>
        <v/>
      </c>
      <c r="M32" s="851" t="str">
        <f>IF(ISBLANK(C32),"",ABS(IF($J$32=J182,"1")))</f>
        <v/>
      </c>
      <c r="O32" s="612"/>
      <c r="P32" s="62"/>
      <c r="R32" s="62"/>
      <c r="S32" s="62"/>
      <c r="T32" s="62"/>
      <c r="BB32" s="64"/>
    </row>
    <row r="33" spans="1:54" ht="29.25" customHeight="1">
      <c r="A33" s="673"/>
      <c r="B33" s="64" t="str">
        <f>Leden!B13</f>
        <v>Jos Stortelder</v>
      </c>
      <c r="C33" s="601"/>
      <c r="D33" s="661" t="str">
        <f t="shared" si="3"/>
        <v/>
      </c>
      <c r="F33" s="841"/>
      <c r="G33" s="861" t="str">
        <f t="shared" si="4"/>
        <v/>
      </c>
      <c r="I33" s="848" t="str">
        <f t="shared" si="5"/>
        <v/>
      </c>
      <c r="J33" s="829" t="str">
        <f>IF(ISBLANK(E33),"",VLOOKUP(I33,Tabellen!$F$7:$G$17,2))</f>
        <v/>
      </c>
      <c r="K33" s="849" t="str">
        <f>IF(ISBLANK(C33),"",ABS(IF($J$33&gt;J202,"1",0)))</f>
        <v/>
      </c>
      <c r="L33" s="850" t="str">
        <f>IF(ISBLANK(C33),"",ABS(IF($J$33&lt;J202,"1",0)))</f>
        <v/>
      </c>
      <c r="M33" s="851" t="str">
        <f>IF(ISBLANK(C33),"",ABS(IF($J$33=J202,"1")))</f>
        <v/>
      </c>
      <c r="O33" s="615"/>
      <c r="P33" s="62"/>
      <c r="R33" s="62"/>
      <c r="S33" s="62"/>
      <c r="T33" s="62"/>
      <c r="BB33" s="64"/>
    </row>
    <row r="34" spans="1:54" ht="29.25" customHeight="1">
      <c r="A34" s="673"/>
      <c r="B34" s="64" t="str">
        <f>Leden!B14</f>
        <v>Rots Jan</v>
      </c>
      <c r="C34" s="601"/>
      <c r="D34" s="661" t="str">
        <f t="shared" si="3"/>
        <v/>
      </c>
      <c r="F34" s="841"/>
      <c r="G34" s="861" t="str">
        <f t="shared" si="4"/>
        <v/>
      </c>
      <c r="I34" s="848" t="str">
        <f t="shared" si="5"/>
        <v/>
      </c>
      <c r="J34" s="829" t="str">
        <f>IF(ISBLANK(E34),"",VLOOKUP(I34,Tabellen!$F$7:$G$17,2))</f>
        <v/>
      </c>
      <c r="K34" s="849" t="str">
        <f>IF(ISBLANK(C34),"",ABS(IF($J$34&gt;J222,"1",0)))</f>
        <v/>
      </c>
      <c r="L34" s="850" t="str">
        <f>IF(ISBLANK(C34),"",ABS(IF($J$34&lt;J222,"1",0)))</f>
        <v/>
      </c>
      <c r="M34" s="851" t="str">
        <f>IF(ISBLANK(C34),"",ABS(IF($J$34=J222,"1")))</f>
        <v/>
      </c>
      <c r="O34" s="615"/>
      <c r="P34" s="62"/>
      <c r="R34" s="62"/>
      <c r="S34" s="62"/>
      <c r="T34" s="62"/>
      <c r="BB34" s="64"/>
    </row>
    <row r="35" spans="1:54" ht="29.25" customHeight="1">
      <c r="A35" s="673"/>
      <c r="B35" s="64" t="str">
        <f>Leden!B15</f>
        <v>Rouwhorst Bennie</v>
      </c>
      <c r="C35" s="601"/>
      <c r="D35" s="661" t="str">
        <f t="shared" si="3"/>
        <v/>
      </c>
      <c r="F35" s="841"/>
      <c r="G35" s="861" t="str">
        <f t="shared" si="4"/>
        <v/>
      </c>
      <c r="I35" s="848" t="str">
        <f t="shared" si="5"/>
        <v/>
      </c>
      <c r="J35" s="829" t="str">
        <f>IF(ISBLANK(E35),"",VLOOKUP(I35,Tabellen!$F$7:$G$17,2))</f>
        <v/>
      </c>
      <c r="K35" s="849" t="str">
        <f>IF(ISBLANK(C35),"",ABS(IF($J$35&gt;J242,"1",0)))</f>
        <v/>
      </c>
      <c r="L35" s="850" t="str">
        <f>IF(ISBLANK(C35),"",ABS(IF($J$35&lt;J242,"1",0)))</f>
        <v/>
      </c>
      <c r="M35" s="851" t="str">
        <f>IF(ISBLANK(C35),"",ABS(IF($J$35=J242,"1")))</f>
        <v/>
      </c>
      <c r="O35" s="615"/>
      <c r="P35" s="62"/>
      <c r="R35" s="62"/>
      <c r="S35" s="62"/>
      <c r="T35" s="62"/>
      <c r="BB35" s="64"/>
    </row>
    <row r="36" spans="1:54" ht="29.25" customHeight="1">
      <c r="A36" s="673"/>
      <c r="B36" s="64" t="str">
        <f>Leden!B16</f>
        <v>Wittenbernds B</v>
      </c>
      <c r="C36" s="601"/>
      <c r="D36" s="661" t="str">
        <f t="shared" si="3"/>
        <v/>
      </c>
      <c r="F36" s="841"/>
      <c r="G36" s="861" t="str">
        <f t="shared" si="4"/>
        <v/>
      </c>
      <c r="I36" s="848" t="str">
        <f t="shared" si="5"/>
        <v/>
      </c>
      <c r="J36" s="829" t="str">
        <f>IF(ISBLANK(E36),"",VLOOKUP(I36,Tabellen!$F$7:$G$17,2))</f>
        <v/>
      </c>
      <c r="K36" s="849" t="str">
        <f>IF(ISBLANK(C36),"",ABS(IF($J$36&gt;J262,"1",0)))</f>
        <v/>
      </c>
      <c r="L36" s="850" t="str">
        <f>IF(ISBLANK(C36),"",ABS(IF($J$36&lt;J262,"1",0)))</f>
        <v/>
      </c>
      <c r="M36" s="851" t="str">
        <f>IF(ISBLANK(C36),"",ABS(IF($J$36=J262,"1")))</f>
        <v/>
      </c>
      <c r="O36" s="615"/>
      <c r="P36" s="62"/>
      <c r="R36" s="62"/>
      <c r="S36" s="62"/>
      <c r="T36" s="62"/>
      <c r="BB36" s="64"/>
    </row>
    <row r="37" spans="1:54" ht="29.25" customHeight="1">
      <c r="A37" s="673"/>
      <c r="B37" s="64" t="str">
        <f>Leden!B17</f>
        <v>Spieker Leo</v>
      </c>
      <c r="C37" s="601"/>
      <c r="D37" s="661" t="str">
        <f t="shared" si="3"/>
        <v/>
      </c>
      <c r="F37" s="841"/>
      <c r="G37" s="861" t="str">
        <f t="shared" si="4"/>
        <v/>
      </c>
      <c r="I37" s="848" t="str">
        <f t="shared" si="5"/>
        <v/>
      </c>
      <c r="J37" s="829" t="str">
        <f>IF(ISBLANK(E37),"",VLOOKUP(I37,Tabellen!$F$7:$G$17,2))</f>
        <v/>
      </c>
      <c r="K37" s="849" t="str">
        <f>IF(ISBLANK(C37),"",ABS(IF($J$37&gt;J282,"1",0)))</f>
        <v/>
      </c>
      <c r="L37" s="850" t="str">
        <f>IF(ISBLANK(C37),"",ABS(IF($J$37&lt;J282,"1",0)))</f>
        <v/>
      </c>
      <c r="M37" s="851" t="str">
        <f>IF(ISBLANK(C37),"",ABS(IF($J$37=J282,"1")))</f>
        <v/>
      </c>
      <c r="O37" s="615"/>
      <c r="R37" s="62"/>
      <c r="S37" s="62"/>
      <c r="T37" s="62"/>
      <c r="BB37" s="64"/>
    </row>
    <row r="38" spans="1:54" ht="29.25" customHeight="1">
      <c r="A38" s="677"/>
      <c r="B38" s="64" t="str">
        <f>Leden!B18</f>
        <v>v.Schie Leo</v>
      </c>
      <c r="D38" s="661" t="str">
        <f t="shared" si="3"/>
        <v/>
      </c>
      <c r="G38" s="861" t="str">
        <f t="shared" si="4"/>
        <v/>
      </c>
      <c r="I38" s="848" t="str">
        <f t="shared" si="5"/>
        <v/>
      </c>
      <c r="J38" s="829" t="str">
        <f>IF(ISBLANK(E38),"",VLOOKUP(I38,Tabellen!$F$7:$G$17,2))</f>
        <v/>
      </c>
      <c r="K38" s="849" t="str">
        <f>IF(ISBLANK(C38),"",ABS(IF(J38&gt;J302,"1",0)))</f>
        <v/>
      </c>
      <c r="L38" s="850" t="str">
        <f>IF(ISBLANK(C38),"",ABS(IF(J38&lt;J302,"1",0)))</f>
        <v/>
      </c>
      <c r="M38" s="851" t="str">
        <f>IF(ISBLANK(C38),"",ABS(IF(J38=J302,"1")))</f>
        <v/>
      </c>
      <c r="O38" s="615"/>
      <c r="P38" s="62"/>
      <c r="R38" s="62"/>
      <c r="S38" s="62"/>
      <c r="T38" s="62"/>
      <c r="BB38" s="64"/>
    </row>
    <row r="39" spans="1:54" ht="29.25" customHeight="1">
      <c r="A39" s="797"/>
      <c r="B39" s="64" t="str">
        <f>Leden!B19</f>
        <v>Wolterink Harrie</v>
      </c>
      <c r="D39" s="661" t="str">
        <f t="shared" si="3"/>
        <v/>
      </c>
      <c r="G39" s="861" t="str">
        <f t="shared" si="4"/>
        <v/>
      </c>
      <c r="I39" s="848" t="str">
        <f t="shared" si="5"/>
        <v/>
      </c>
      <c r="J39" s="829" t="str">
        <f>IF(ISBLANK(E39),"",VLOOKUP(I39,Tabellen!$F$7:$G$17,2))</f>
        <v/>
      </c>
      <c r="K39" s="849" t="str">
        <f>IF(ISBLANK(C39),"",ABS(IF(J39&gt;J322,"1",0)))</f>
        <v/>
      </c>
      <c r="L39" s="850" t="str">
        <f>IF(ISBLANK(C39),"",ABS(IF(J39&lt;J322,"1",0)))</f>
        <v/>
      </c>
      <c r="M39" s="851" t="str">
        <f>IF(ISBLANK(C39),"",ABS(IF(J39=J322,"1")))</f>
        <v/>
      </c>
      <c r="O39" s="615"/>
      <c r="P39" s="62"/>
      <c r="R39" s="62"/>
      <c r="S39" s="62"/>
      <c r="T39" s="62"/>
      <c r="BB39" s="64"/>
    </row>
    <row r="40" spans="1:54" ht="29.25" customHeight="1">
      <c r="A40" s="663" t="str">
        <f>IF(ISBLANK(A5),"",$A$5)</f>
        <v/>
      </c>
      <c r="B40" s="64" t="str">
        <f>Leden!B20</f>
        <v>Vermue Jack</v>
      </c>
      <c r="C40" s="578" t="str">
        <f>IF(ISBLANK(C5),"",$C$5)</f>
        <v/>
      </c>
      <c r="D40" s="661" t="str">
        <f t="shared" si="3"/>
        <v/>
      </c>
      <c r="F40" s="661" t="str">
        <f>IF(ISBLANK(F5),"",$F$5)</f>
        <v/>
      </c>
      <c r="G40" s="861" t="str">
        <f t="shared" si="4"/>
        <v/>
      </c>
      <c r="I40" s="848" t="str">
        <f t="shared" si="5"/>
        <v/>
      </c>
      <c r="J40" s="829" t="str">
        <f>IF(ISBLANK(E40),"",VLOOKUP(I40,Tabellen!$F$7:$G$17,2))</f>
        <v/>
      </c>
      <c r="K40" s="849" t="str">
        <f>IF(ISBLANK(E40),"",ABS(IF($J$40&gt;$J$44,"1",0)))</f>
        <v/>
      </c>
      <c r="L40" s="850" t="str">
        <f>IF(ISBLANK(E40),"",ABS(IF($J$40&lt;$J$341,"1",0)))</f>
        <v/>
      </c>
      <c r="M40" s="851" t="str">
        <f>IF(ISBLANK(E40),"",ABS(IF($J$40=$J$341,"1")))</f>
        <v/>
      </c>
      <c r="O40" s="615"/>
      <c r="P40" s="62"/>
      <c r="R40" s="62"/>
      <c r="S40" s="62"/>
      <c r="T40" s="62"/>
      <c r="BB40" s="64"/>
    </row>
    <row r="41" spans="1:54" ht="29.25" customHeight="1">
      <c r="A41" s="664"/>
      <c r="B41" s="64" t="str">
        <f>Leden!B4</f>
        <v>Slot Guus</v>
      </c>
      <c r="C41" s="572"/>
      <c r="D41" s="831" t="str">
        <f t="shared" si="3"/>
        <v/>
      </c>
      <c r="E41" s="778"/>
      <c r="F41" s="778"/>
      <c r="G41" s="862" t="str">
        <f t="shared" si="4"/>
        <v/>
      </c>
      <c r="H41" s="778"/>
      <c r="I41" s="863" t="str">
        <f t="shared" si="5"/>
        <v/>
      </c>
      <c r="J41" s="829" t="str">
        <f>IF(ISBLANK(E41),"",VLOOKUP(I41,Tabellen!$F$7:$G$17,2))</f>
        <v/>
      </c>
      <c r="K41" s="864" t="str">
        <f>IF(ISBLANK(H41),"",ABS(IF($J$41&gt;$J$340,"1",0)))</f>
        <v/>
      </c>
      <c r="L41" s="850" t="str">
        <f>IF(ISBLANK(H41),"",ABS(IF($J$41&lt;$J$340,"1",0)))</f>
        <v/>
      </c>
      <c r="M41" s="851" t="str">
        <f>IF(ISBLANK(H41),"",ABS(IF($J$41=$J$340,"1")))</f>
        <v/>
      </c>
      <c r="R41" s="62"/>
      <c r="S41" s="62"/>
      <c r="T41" s="62"/>
      <c r="BB41" s="64"/>
    </row>
    <row r="42" spans="1:54" ht="29.25" customHeight="1">
      <c r="A42" s="620" t="s">
        <v>115</v>
      </c>
      <c r="B42" s="621">
        <f>Leden!$L$5</f>
        <v>2.85</v>
      </c>
      <c r="C42" s="622">
        <f>SUM(C26:C41)</f>
        <v>0</v>
      </c>
      <c r="D42" s="620">
        <f>SUM(D26:D41)</f>
        <v>0</v>
      </c>
      <c r="E42" s="620">
        <f>SUM(E26:E41)</f>
        <v>0</v>
      </c>
      <c r="F42" s="620">
        <f>SUM(F26:F41)</f>
        <v>0</v>
      </c>
      <c r="G42" s="852" t="e">
        <f>E42/F42</f>
        <v>#DIV/0!</v>
      </c>
      <c r="H42" s="620">
        <f>MAX(H26:H40)</f>
        <v>0</v>
      </c>
      <c r="I42" s="863" t="e">
        <f t="shared" si="5"/>
        <v>#DIV/0!</v>
      </c>
      <c r="J42" s="854">
        <f>SUM(J26:J41)</f>
        <v>0</v>
      </c>
      <c r="K42" s="854">
        <f t="shared" ref="K42:M42" si="6">SUM(K26:K41)</f>
        <v>0</v>
      </c>
      <c r="L42" s="854">
        <f t="shared" si="6"/>
        <v>0</v>
      </c>
      <c r="M42" s="854">
        <f t="shared" si="6"/>
        <v>0</v>
      </c>
      <c r="N42" s="652" t="e">
        <f>IF(ISBLANK(E42),"",VLOOKUP(G42,Tabellen!$D$7:$E$46,2))</f>
        <v>#DIV/0!</v>
      </c>
      <c r="O42" s="629" t="s">
        <v>116</v>
      </c>
      <c r="P42" s="630"/>
      <c r="Q42" s="591"/>
      <c r="R42" s="62"/>
      <c r="S42" s="62"/>
      <c r="T42" s="62"/>
      <c r="BB42" s="64"/>
    </row>
    <row r="43" spans="1:54" ht="29.25" customHeight="1">
      <c r="A43" s="653"/>
      <c r="B43" s="654"/>
      <c r="C43" s="655"/>
      <c r="D43" s="865"/>
      <c r="E43" s="865"/>
      <c r="F43" s="865"/>
      <c r="G43" s="865"/>
      <c r="H43" s="865"/>
      <c r="I43" s="865"/>
      <c r="J43" s="866"/>
      <c r="K43" s="865"/>
      <c r="L43" s="865"/>
      <c r="M43" s="865"/>
      <c r="N43" s="657"/>
      <c r="O43" s="654"/>
      <c r="P43" s="658"/>
      <c r="Q43" s="591"/>
      <c r="R43" s="62"/>
      <c r="S43" s="62"/>
      <c r="T43" s="62"/>
      <c r="BB43" s="64"/>
    </row>
    <row r="44" spans="1:54" ht="29.25" customHeight="1">
      <c r="A44" s="582" t="s">
        <v>93</v>
      </c>
      <c r="B44" s="583" t="s">
        <v>142</v>
      </c>
      <c r="C44" s="582"/>
      <c r="D44" s="832"/>
      <c r="E44" s="833"/>
      <c r="F44" s="583"/>
      <c r="G44" s="832"/>
      <c r="H44" s="833"/>
      <c r="I44" s="834"/>
      <c r="J44" s="835"/>
      <c r="K44" s="836"/>
      <c r="L44" s="837"/>
      <c r="M44" s="834"/>
      <c r="N44" s="590"/>
      <c r="O44" s="637"/>
      <c r="P44" s="638"/>
      <c r="Q44" s="591"/>
      <c r="S44" s="578"/>
      <c r="T44" s="578"/>
      <c r="BB44" s="64"/>
    </row>
    <row r="45" spans="1:54" ht="29.25" customHeight="1">
      <c r="A45" s="592">
        <f>VLOOKUP(B63,Tabellen!$B$6:$C$46,2)</f>
        <v>50</v>
      </c>
      <c r="B45" s="583" t="s">
        <v>37</v>
      </c>
      <c r="C45" s="582" t="s">
        <v>95</v>
      </c>
      <c r="D45" s="832" t="s">
        <v>117</v>
      </c>
      <c r="E45" s="583" t="s">
        <v>95</v>
      </c>
      <c r="F45" s="583" t="s">
        <v>98</v>
      </c>
      <c r="G45" s="832" t="s">
        <v>99</v>
      </c>
      <c r="H45" s="583" t="s">
        <v>100</v>
      </c>
      <c r="I45" s="838" t="s">
        <v>101</v>
      </c>
      <c r="J45" s="839">
        <v>10</v>
      </c>
      <c r="K45" s="840" t="s">
        <v>102</v>
      </c>
      <c r="L45" s="832" t="s">
        <v>103</v>
      </c>
      <c r="M45" s="838" t="s">
        <v>104</v>
      </c>
      <c r="N45" s="586" t="s">
        <v>105</v>
      </c>
      <c r="O45" s="637"/>
      <c r="P45" s="638"/>
      <c r="Q45" s="591"/>
      <c r="S45" s="62"/>
      <c r="T45" s="62"/>
      <c r="BB45" s="64"/>
    </row>
    <row r="46" spans="1:54" ht="29.25" customHeight="1">
      <c r="A46" s="597" t="s">
        <v>106</v>
      </c>
      <c r="B46" s="660" t="str">
        <f>Leden!$B$6</f>
        <v>Cuppers Jan</v>
      </c>
      <c r="C46" s="582" t="s">
        <v>118</v>
      </c>
      <c r="D46" s="832" t="s">
        <v>119</v>
      </c>
      <c r="E46" s="583" t="s">
        <v>120</v>
      </c>
      <c r="F46" s="583" t="s">
        <v>110</v>
      </c>
      <c r="G46" s="832" t="s">
        <v>79</v>
      </c>
      <c r="H46" s="583" t="s">
        <v>112</v>
      </c>
      <c r="I46" s="838" t="s">
        <v>119</v>
      </c>
      <c r="J46" s="839" t="s">
        <v>113</v>
      </c>
      <c r="K46" s="840"/>
      <c r="L46" s="832"/>
      <c r="M46" s="838"/>
      <c r="N46" s="586" t="s">
        <v>114</v>
      </c>
      <c r="O46" s="637"/>
      <c r="P46" s="638"/>
      <c r="Q46" s="591"/>
      <c r="S46" s="578"/>
      <c r="T46" s="578"/>
      <c r="BB46" s="64"/>
    </row>
    <row r="47" spans="1:54" ht="29.25" customHeight="1">
      <c r="A47" s="613"/>
      <c r="B47" s="661" t="str">
        <f>Leden!B7</f>
        <v>BouwmeesterJohan</v>
      </c>
      <c r="C47" s="601"/>
      <c r="D47" s="600" t="str">
        <f t="shared" ref="D47:D62" si="7">IF(ISBLANK(C47),"",IF(C47=1,$A$45,C47))</f>
        <v/>
      </c>
      <c r="E47" s="841"/>
      <c r="F47" s="841"/>
      <c r="G47" s="860" t="str">
        <f t="shared" ref="G47:G62" si="8">IF(ISBLANK(E47),"",E47/F47)</f>
        <v/>
      </c>
      <c r="H47" s="841"/>
      <c r="I47" s="843" t="str">
        <f t="shared" ref="I47:I62" si="9">IF(ISBLANK(E47),"",E47/D47)</f>
        <v/>
      </c>
      <c r="J47" s="829" t="str">
        <f>IF(ISBLANK(E47),"",VLOOKUP(I47,Tabellen!$F$7:$G$17,2))</f>
        <v/>
      </c>
      <c r="K47" s="844" t="str">
        <f>IF(ISBLANK(C47),"",ABS(IF($J$47&gt;J82,"1",0)))</f>
        <v/>
      </c>
      <c r="L47" s="845" t="str">
        <f>IF(ISBLANK(C47),"",ABS(IF($J$47&lt;J82,"1",0)))</f>
        <v/>
      </c>
      <c r="M47" s="846" t="str">
        <f>IF(ISBLANK(C47),"",ABS(IF($J$47=J82,"1")))</f>
        <v/>
      </c>
      <c r="O47" s="608"/>
      <c r="P47" s="606"/>
      <c r="S47" s="578"/>
      <c r="T47" s="578"/>
      <c r="BB47" s="64"/>
    </row>
    <row r="48" spans="1:54" ht="29.25" customHeight="1">
      <c r="A48" s="613"/>
      <c r="B48" s="661" t="str">
        <f>Leden!B8</f>
        <v>Cattier Theo</v>
      </c>
      <c r="C48" s="601"/>
      <c r="D48" s="600" t="str">
        <f t="shared" si="7"/>
        <v/>
      </c>
      <c r="E48" s="841"/>
      <c r="F48" s="841"/>
      <c r="G48" s="861" t="str">
        <f t="shared" si="8"/>
        <v/>
      </c>
      <c r="I48" s="848" t="str">
        <f t="shared" si="9"/>
        <v/>
      </c>
      <c r="J48" s="829" t="str">
        <f>IF(ISBLANK(E48),"",VLOOKUP(I48,Tabellen!$F$7:$G$17,2))</f>
        <v/>
      </c>
      <c r="K48" s="849" t="str">
        <f>IF(ISBLANK(C48),"",ABS(IF($J$48&gt;J103,"1",0)))</f>
        <v/>
      </c>
      <c r="L48" s="850" t="str">
        <f>IF(ISBLANK(C48),"",ABS(IF($J$48&lt;J103,"1",0)))</f>
        <v/>
      </c>
      <c r="M48" s="851" t="str">
        <f>IF(ISBLANK(C48),"",ABS(IF($J$48=J103,"1")))</f>
        <v/>
      </c>
      <c r="O48" s="615"/>
      <c r="P48" s="62"/>
      <c r="S48" s="578"/>
      <c r="T48" s="578"/>
      <c r="BB48" s="64"/>
    </row>
    <row r="49" spans="1:54" ht="29.25" customHeight="1">
      <c r="A49" s="613"/>
      <c r="B49" s="661" t="str">
        <f>Leden!B9</f>
        <v>Huinink Jan</v>
      </c>
      <c r="C49" s="601"/>
      <c r="D49" s="661" t="str">
        <f t="shared" si="7"/>
        <v/>
      </c>
      <c r="E49" s="841"/>
      <c r="F49" s="841"/>
      <c r="G49" s="861" t="str">
        <f t="shared" si="8"/>
        <v/>
      </c>
      <c r="I49" s="848" t="str">
        <f t="shared" si="9"/>
        <v/>
      </c>
      <c r="J49" s="829" t="str">
        <f>IF(ISBLANK(E49),"",VLOOKUP(I49,Tabellen!$F$7:$G$17,2))</f>
        <v/>
      </c>
      <c r="K49" s="849" t="str">
        <f>IF(ISBLANK(C49),"",ABS(IF($J$49&gt;J123,"1",0)))</f>
        <v/>
      </c>
      <c r="L49" s="850" t="str">
        <f>IF(ISBLANK(C49),"",ABS(IF($J$49&lt;J123,"1",0)))</f>
        <v/>
      </c>
      <c r="M49" s="851" t="str">
        <f>IF(ISBLANK(C49),"",ABS(IF($J$49=J123,"1")))</f>
        <v/>
      </c>
      <c r="O49" s="615"/>
      <c r="P49" s="62"/>
      <c r="S49" s="578"/>
      <c r="T49" s="578"/>
      <c r="BB49" s="64"/>
    </row>
    <row r="50" spans="1:54" ht="29.25" customHeight="1">
      <c r="A50" s="613"/>
      <c r="B50" s="661" t="str">
        <f>Leden!B10</f>
        <v>Koppele Theo</v>
      </c>
      <c r="C50" s="601"/>
      <c r="D50" s="661" t="str">
        <f t="shared" si="7"/>
        <v/>
      </c>
      <c r="E50" s="841"/>
      <c r="F50" s="841"/>
      <c r="G50" s="861" t="str">
        <f t="shared" si="8"/>
        <v/>
      </c>
      <c r="I50" s="848" t="str">
        <f t="shared" si="9"/>
        <v/>
      </c>
      <c r="J50" s="829" t="str">
        <f>IF(ISBLANK(E50),"",VLOOKUP(I50,Tabellen!$F$7:$G$17,2))</f>
        <v/>
      </c>
      <c r="K50" s="849" t="str">
        <f>IF(ISBLANK(C50),"",ABS(IF($J$50&gt;J143,"1",0)))</f>
        <v/>
      </c>
      <c r="L50" s="850" t="str">
        <f>IF(ISBLANK(C50),"",ABS(IF($J$50&lt;J143,"1",0)))</f>
        <v/>
      </c>
      <c r="M50" s="851" t="str">
        <f>IF(ISBLANK(C50),"",ABS(IF($J$50=J143,"1")))</f>
        <v/>
      </c>
      <c r="O50" s="615"/>
      <c r="P50" s="62"/>
      <c r="S50" s="578"/>
      <c r="T50" s="578"/>
      <c r="BB50" s="64"/>
    </row>
    <row r="51" spans="1:54" ht="29.25" customHeight="1">
      <c r="A51" s="613"/>
      <c r="B51" s="661" t="str">
        <f>Leden!B11</f>
        <v>Melgers Willy</v>
      </c>
      <c r="C51" s="601"/>
      <c r="D51" s="661" t="str">
        <f t="shared" si="7"/>
        <v/>
      </c>
      <c r="E51" s="841"/>
      <c r="F51" s="841"/>
      <c r="G51" s="861" t="str">
        <f t="shared" si="8"/>
        <v/>
      </c>
      <c r="I51" s="848" t="str">
        <f t="shared" si="9"/>
        <v/>
      </c>
      <c r="J51" s="829" t="str">
        <f>IF(ISBLANK(E51),"",VLOOKUP(I51,Tabellen!$F$7:$G$17,2))</f>
        <v/>
      </c>
      <c r="K51" s="849" t="str">
        <f>IF(ISBLANK(C51),"",ABS(IF($J$51&gt;J163,"1",0)))</f>
        <v/>
      </c>
      <c r="L51" s="850" t="str">
        <f>IF(ISBLANK(C51),"",ABS(IF($J$51&lt;J163,"1",0)))</f>
        <v/>
      </c>
      <c r="M51" s="851" t="str">
        <f>IF(ISBLANK(C51),"",ABS(IF($J$51=J163,"1")))</f>
        <v/>
      </c>
      <c r="O51" s="615"/>
      <c r="P51" s="62"/>
      <c r="S51" s="578"/>
      <c r="T51" s="578"/>
      <c r="BB51" s="64"/>
    </row>
    <row r="52" spans="1:54" ht="29.25" customHeight="1">
      <c r="A52" s="613"/>
      <c r="B52" s="661" t="str">
        <f>Leden!B12</f>
        <v>Piepers Arnold</v>
      </c>
      <c r="C52" s="601"/>
      <c r="D52" s="661" t="str">
        <f t="shared" si="7"/>
        <v/>
      </c>
      <c r="E52" s="841"/>
      <c r="F52" s="841"/>
      <c r="G52" s="861" t="str">
        <f t="shared" si="8"/>
        <v/>
      </c>
      <c r="I52" s="848" t="str">
        <f t="shared" si="9"/>
        <v/>
      </c>
      <c r="J52" s="829" t="str">
        <f>IF(ISBLANK(E52),"",VLOOKUP(I52,Tabellen!$F$7:$G$17,2))</f>
        <v/>
      </c>
      <c r="K52" s="849" t="str">
        <f>IF(ISBLANK(C52),"",ABS(IF($J$52&gt;J183,"1",0)))</f>
        <v/>
      </c>
      <c r="L52" s="850" t="str">
        <f>IF(ISBLANK(C52),"",ABS(IF($J$52&lt;J183,"1",0)))</f>
        <v/>
      </c>
      <c r="M52" s="851" t="str">
        <f>IF(ISBLANK(C52),"",ABS(IF($J$52=J183,"1")))</f>
        <v/>
      </c>
      <c r="O52" s="612"/>
      <c r="P52" s="62"/>
      <c r="S52" s="578"/>
      <c r="T52" s="578"/>
      <c r="BB52" s="64"/>
    </row>
    <row r="53" spans="1:54" ht="29.25" customHeight="1">
      <c r="A53" s="613"/>
      <c r="B53" s="661" t="str">
        <f>Leden!B13</f>
        <v>Jos Stortelder</v>
      </c>
      <c r="C53" s="601"/>
      <c r="D53" s="661" t="str">
        <f t="shared" si="7"/>
        <v/>
      </c>
      <c r="E53" s="841"/>
      <c r="F53" s="841"/>
      <c r="G53" s="861" t="str">
        <f t="shared" si="8"/>
        <v/>
      </c>
      <c r="I53" s="848" t="str">
        <f t="shared" si="9"/>
        <v/>
      </c>
      <c r="J53" s="829" t="str">
        <f>IF(ISBLANK(E53),"",VLOOKUP(I53,Tabellen!$F$7:$G$17,2))</f>
        <v/>
      </c>
      <c r="K53" s="849" t="str">
        <f>IF(ISBLANK(C53),"",ABS(IF($J$53&gt;J203,"1",0)))</f>
        <v/>
      </c>
      <c r="L53" s="850" t="str">
        <f>IF(ISBLANK(C53),"",ABS(IF($J$53&lt;J203,"1",0)))</f>
        <v/>
      </c>
      <c r="M53" s="851" t="str">
        <f>IF(ISBLANK(C53),"",ABS(IF($J$53=J203,"1")))</f>
        <v/>
      </c>
      <c r="O53" s="615"/>
      <c r="P53" s="62"/>
      <c r="S53" s="578"/>
      <c r="T53" s="578"/>
      <c r="BB53" s="64"/>
    </row>
    <row r="54" spans="1:54" ht="29.25" customHeight="1">
      <c r="A54" s="613"/>
      <c r="B54" s="661" t="str">
        <f>Leden!B14</f>
        <v>Rots Jan</v>
      </c>
      <c r="C54" s="601"/>
      <c r="D54" s="661" t="str">
        <f t="shared" si="7"/>
        <v/>
      </c>
      <c r="E54" s="841"/>
      <c r="F54" s="841"/>
      <c r="G54" s="861" t="str">
        <f t="shared" si="8"/>
        <v/>
      </c>
      <c r="I54" s="848" t="str">
        <f t="shared" si="9"/>
        <v/>
      </c>
      <c r="J54" s="829" t="str">
        <f>IF(ISBLANK(E54),"",VLOOKUP(I54,Tabellen!$F$7:$G$17,2))</f>
        <v/>
      </c>
      <c r="K54" s="849" t="str">
        <f>IF(ISBLANK(C54),"",ABS(IF($J$54&gt;J223,"1",0)))</f>
        <v/>
      </c>
      <c r="L54" s="850" t="str">
        <f>IF(ISBLANK(C54),"",ABS(IF($J$54&lt;J223,"1",0)))</f>
        <v/>
      </c>
      <c r="M54" s="851" t="str">
        <f>IF(ISBLANK(C54),"",ABS(IF($J$54=J223,"1")))</f>
        <v/>
      </c>
      <c r="O54" s="615"/>
      <c r="P54" s="62"/>
      <c r="S54" s="578"/>
      <c r="T54" s="578"/>
      <c r="BB54" s="64"/>
    </row>
    <row r="55" spans="1:54" ht="29.25" customHeight="1">
      <c r="A55" s="613"/>
      <c r="B55" s="661" t="str">
        <f>Leden!B15</f>
        <v>Rouwhorst Bennie</v>
      </c>
      <c r="C55" s="601"/>
      <c r="D55" s="661" t="str">
        <f t="shared" si="7"/>
        <v/>
      </c>
      <c r="E55" s="841"/>
      <c r="F55" s="841"/>
      <c r="G55" s="861" t="str">
        <f t="shared" si="8"/>
        <v/>
      </c>
      <c r="I55" s="848" t="str">
        <f t="shared" si="9"/>
        <v/>
      </c>
      <c r="J55" s="829" t="str">
        <f>IF(ISBLANK(E55),"",VLOOKUP(I55,Tabellen!$F$7:$G$17,2))</f>
        <v/>
      </c>
      <c r="K55" s="849" t="str">
        <f>IF(ISBLANK(C55),"",ABS(IF($J$55&gt;J243,"1",0)))</f>
        <v/>
      </c>
      <c r="L55" s="850" t="str">
        <f>IF(ISBLANK(C55),"",ABS(IF($J$55&lt;J243,"1",0)))</f>
        <v/>
      </c>
      <c r="M55" s="851" t="str">
        <f>IF(ISBLANK(C55),"",ABS(IF($J$55=J243,"1")))</f>
        <v/>
      </c>
      <c r="O55" s="615"/>
      <c r="P55" s="62"/>
      <c r="S55" s="578"/>
      <c r="T55" s="578"/>
      <c r="BB55" s="64"/>
    </row>
    <row r="56" spans="1:54" ht="29.25" customHeight="1">
      <c r="A56" s="613"/>
      <c r="B56" s="661" t="str">
        <f>Leden!B16</f>
        <v>Wittenbernds B</v>
      </c>
      <c r="C56" s="601"/>
      <c r="D56" s="661" t="str">
        <f t="shared" si="7"/>
        <v/>
      </c>
      <c r="E56" s="841"/>
      <c r="F56" s="841"/>
      <c r="G56" s="861" t="str">
        <f t="shared" si="8"/>
        <v/>
      </c>
      <c r="I56" s="848" t="str">
        <f t="shared" si="9"/>
        <v/>
      </c>
      <c r="J56" s="829" t="str">
        <f>IF(ISBLANK(E56),"",VLOOKUP(I56,Tabellen!$F$7:$G$17,2))</f>
        <v/>
      </c>
      <c r="K56" s="849" t="str">
        <f>IF(ISBLANK(C56),"",ABS(IF($J$56&gt;J263,"1",0)))</f>
        <v/>
      </c>
      <c r="L56" s="850" t="str">
        <f>IF(ISBLANK(C56),"",ABS(IF($J$56&lt;J263,"1",0)))</f>
        <v/>
      </c>
      <c r="M56" s="851" t="str">
        <f>IF(ISBLANK(C56),"",ABS(IF($J$56=J263,"1")))</f>
        <v/>
      </c>
      <c r="O56" s="615"/>
      <c r="P56" s="62"/>
      <c r="S56" s="578"/>
      <c r="T56" s="578"/>
      <c r="BB56" s="64"/>
    </row>
    <row r="57" spans="1:54" ht="29.25" customHeight="1">
      <c r="A57" s="613"/>
      <c r="B57" s="661" t="str">
        <f>Leden!B17</f>
        <v>Spieker Leo</v>
      </c>
      <c r="C57" s="601"/>
      <c r="D57" s="661" t="str">
        <f t="shared" si="7"/>
        <v/>
      </c>
      <c r="E57" s="841"/>
      <c r="F57" s="841"/>
      <c r="G57" s="861" t="str">
        <f t="shared" si="8"/>
        <v/>
      </c>
      <c r="I57" s="848" t="str">
        <f t="shared" si="9"/>
        <v/>
      </c>
      <c r="J57" s="829" t="str">
        <f>IF(ISBLANK(E57),"",VLOOKUP(I57,Tabellen!$F$7:$G$17,2))</f>
        <v/>
      </c>
      <c r="K57" s="849" t="str">
        <f>IF(ISBLANK(C57),"",ABS(IF(J57&gt;J283,"1",0)))</f>
        <v/>
      </c>
      <c r="L57" s="850" t="str">
        <f>IF(ISBLANK(C57),"",ABS(IF($J$57&lt;J283,"1",0)))</f>
        <v/>
      </c>
      <c r="M57" s="851" t="str">
        <f>IF(ISBLANK(C57),"",ABS(IF($J$57=J283,"1")))</f>
        <v/>
      </c>
      <c r="O57" s="615"/>
      <c r="S57" s="578"/>
      <c r="T57" s="578"/>
      <c r="BB57" s="64"/>
    </row>
    <row r="58" spans="1:54" ht="29.25" customHeight="1">
      <c r="B58" s="661" t="str">
        <f>Leden!B18</f>
        <v>v.Schie Leo</v>
      </c>
      <c r="C58" s="601"/>
      <c r="D58" s="661" t="str">
        <f t="shared" si="7"/>
        <v/>
      </c>
      <c r="G58" s="861" t="str">
        <f t="shared" si="8"/>
        <v/>
      </c>
      <c r="I58" s="848" t="str">
        <f t="shared" si="9"/>
        <v/>
      </c>
      <c r="J58" s="829" t="str">
        <f>IF(ISBLANK(E58),"",VLOOKUP(I58,Tabellen!$F$7:$G$17,2))</f>
        <v/>
      </c>
      <c r="K58" s="849" t="str">
        <f>IF(ISBLANK(C58),"",ABS(IF(J58&gt;J303,"1",0)))</f>
        <v/>
      </c>
      <c r="L58" s="850" t="str">
        <f>IF(ISBLANK(C58),"",ABS(IF($J$58&lt;J303,"1",0)))</f>
        <v/>
      </c>
      <c r="M58" s="851" t="str">
        <f>IF(ISBLANK(C58),"",ABS(IF($J$58=J303,"1")))</f>
        <v/>
      </c>
      <c r="O58" s="615"/>
      <c r="P58" s="62"/>
      <c r="S58" s="578"/>
      <c r="T58" s="578"/>
      <c r="BB58" s="64"/>
    </row>
    <row r="59" spans="1:54" ht="29.25" customHeight="1">
      <c r="B59" s="661" t="str">
        <f>Leden!B19</f>
        <v>Wolterink Harrie</v>
      </c>
      <c r="D59" s="661" t="str">
        <f t="shared" si="7"/>
        <v/>
      </c>
      <c r="G59" s="861" t="str">
        <f t="shared" si="8"/>
        <v/>
      </c>
      <c r="I59" s="848" t="str">
        <f t="shared" si="9"/>
        <v/>
      </c>
      <c r="J59" s="829" t="str">
        <f>IF(ISBLANK(E59),"",VLOOKUP(I59,Tabellen!$F$7:$G$17,2))</f>
        <v/>
      </c>
      <c r="K59" s="849" t="str">
        <f>IF(ISBLANK(C59),"",ABS(IF(J59&gt;J323,"1",0)))</f>
        <v/>
      </c>
      <c r="L59" s="850" t="str">
        <f>IF(ISBLANK(C59),"",ABS(IF($J$59&lt;J323,"1",0)))</f>
        <v/>
      </c>
      <c r="M59" s="851" t="str">
        <f>IF(ISBLANK(C59),"",ABS(IF($J$59=J323,"1")))</f>
        <v/>
      </c>
      <c r="O59" s="615"/>
      <c r="P59" s="62"/>
      <c r="S59" s="578"/>
      <c r="T59" s="578"/>
      <c r="BB59" s="64"/>
    </row>
    <row r="60" spans="1:54" ht="29.25" customHeight="1">
      <c r="A60" s="663"/>
      <c r="B60" s="661" t="str">
        <f>Leden!B20</f>
        <v>Vermue Jack</v>
      </c>
      <c r="C60" s="578"/>
      <c r="D60" s="661" t="str">
        <f t="shared" si="7"/>
        <v/>
      </c>
      <c r="F60" s="661"/>
      <c r="G60" s="861" t="str">
        <f t="shared" si="8"/>
        <v/>
      </c>
      <c r="I60" s="848" t="str">
        <f t="shared" si="9"/>
        <v/>
      </c>
      <c r="J60" s="829" t="str">
        <f>IF(ISBLANK(E60),"",VLOOKUP(I60,Tabellen!$F$7:$G$17,2))</f>
        <v/>
      </c>
      <c r="K60" s="849" t="str">
        <f>IF(ISBLANK(E60),"",ABS(IF($J$60&gt;J342,"1",0)))</f>
        <v/>
      </c>
      <c r="L60" s="850" t="str">
        <f>IF(ISBLANK(E60),"",ABS(IF($J$60&lt;J342,"1",0)))</f>
        <v/>
      </c>
      <c r="M60" s="851" t="str">
        <f>IF(ISBLANK(E60),"",ABS(IF($J$60=J342,"1")))</f>
        <v/>
      </c>
      <c r="O60" s="615"/>
      <c r="P60" s="62"/>
      <c r="S60" s="578"/>
      <c r="T60" s="578"/>
      <c r="BB60" s="64"/>
    </row>
    <row r="61" spans="1:54" ht="29.25" customHeight="1">
      <c r="A61" s="663" t="str">
        <f>IF(ISBLANK(A6),"",$A$6)</f>
        <v/>
      </c>
      <c r="B61" s="661" t="str">
        <f>Leden!B4</f>
        <v>Slot Guus</v>
      </c>
      <c r="C61" s="578" t="str">
        <f>IF(ISBLANK(C6),"",$C$6)</f>
        <v/>
      </c>
      <c r="D61" s="661" t="str">
        <f t="shared" si="7"/>
        <v/>
      </c>
      <c r="F61" s="867"/>
      <c r="G61" s="861" t="str">
        <f t="shared" si="8"/>
        <v/>
      </c>
      <c r="I61" s="848" t="str">
        <f t="shared" si="9"/>
        <v/>
      </c>
      <c r="J61" s="829" t="str">
        <f>IF(ISBLANK(E61),"",VLOOKUP(I61,Tabellen!$F$7:$G$17,2))</f>
        <v/>
      </c>
      <c r="K61" s="849" t="str">
        <f>IF(ISBLANK(E61),"",ABS(IF($J$61&gt;J26,"1",0)))</f>
        <v/>
      </c>
      <c r="L61" s="850" t="str">
        <f>IF(ISBLANK(E61),"",ABS(IF($J$61&lt;J26,"1",0)))</f>
        <v/>
      </c>
      <c r="M61" s="851" t="str">
        <f>IF(ISBLANK(E61),"",ABS(IF($J$61=J26,"1")))</f>
        <v/>
      </c>
      <c r="O61" s="615"/>
      <c r="S61" s="578"/>
      <c r="T61" s="578"/>
      <c r="BB61" s="64"/>
    </row>
    <row r="62" spans="1:54" ht="29.25" customHeight="1">
      <c r="A62" s="664"/>
      <c r="B62" s="661" t="str">
        <f>Leden!B5</f>
        <v>Bennie Beerten Z</v>
      </c>
      <c r="C62" s="572"/>
      <c r="D62" s="661" t="str">
        <f t="shared" si="7"/>
        <v/>
      </c>
      <c r="E62" s="778"/>
      <c r="F62" s="831"/>
      <c r="G62" s="868" t="str">
        <f t="shared" si="8"/>
        <v/>
      </c>
      <c r="H62" s="778"/>
      <c r="I62" s="869" t="str">
        <f t="shared" si="9"/>
        <v/>
      </c>
      <c r="J62" s="829" t="str">
        <f>IF(ISBLANK(E62),"",VLOOKUP(I62,Tabellen!$F$7:$G$17,2))</f>
        <v/>
      </c>
      <c r="K62" s="864" t="str">
        <f>IF(ISBLANK(E62),"",ABS(IF(J62&gt;J26,"1",0)))</f>
        <v/>
      </c>
      <c r="L62" s="826" t="str">
        <f>IF(ISBLANK(E62),"",ABS(IF($J$62&lt;J26,"1",0)))</f>
        <v/>
      </c>
      <c r="M62" s="870" t="str">
        <f>IF(ISBLANK(E62),"",ABS(IF($J$62=J26,"1")))</f>
        <v/>
      </c>
      <c r="S62" s="578"/>
      <c r="T62" s="578"/>
      <c r="BB62" s="64"/>
    </row>
    <row r="63" spans="1:54" ht="29.25" customHeight="1">
      <c r="A63" s="668" t="s">
        <v>115</v>
      </c>
      <c r="B63" s="669">
        <f>Leden!$L$6</f>
        <v>1.55</v>
      </c>
      <c r="C63" s="622">
        <f>SUBTOTAL(9,C47:C62)</f>
        <v>0</v>
      </c>
      <c r="D63" s="620">
        <f>SUBTOTAL(9,D47:D62)</f>
        <v>0</v>
      </c>
      <c r="E63" s="620">
        <f>SUBTOTAL(9,E47:E62)</f>
        <v>0</v>
      </c>
      <c r="F63" s="620">
        <f>SUBTOTAL(9,F47:F62)</f>
        <v>0</v>
      </c>
      <c r="G63" s="852" t="e">
        <f>E63/F63</f>
        <v>#DIV/0!</v>
      </c>
      <c r="H63" s="620">
        <f>MAX(H47:H62)</f>
        <v>0</v>
      </c>
      <c r="I63" s="853" t="e">
        <f>AVERAGE(I47:I62)</f>
        <v>#DIV/0!</v>
      </c>
      <c r="J63" s="854">
        <f>SUM(J47:J62)</f>
        <v>0</v>
      </c>
      <c r="K63" s="855">
        <f>SUM(K47:K62)</f>
        <v>0</v>
      </c>
      <c r="L63" s="856">
        <f>SUM(L47:L62)</f>
        <v>0</v>
      </c>
      <c r="M63" s="857">
        <f>SUM(M47:M62)</f>
        <v>0</v>
      </c>
      <c r="N63" s="652" t="e">
        <f>IF(ISBLANK(E63),"",VLOOKUP(G63,Tabellen!$D$7:$E$46,2))</f>
        <v>#DIV/0!</v>
      </c>
      <c r="O63" s="629" t="s">
        <v>116</v>
      </c>
      <c r="P63" s="630"/>
      <c r="Q63" s="591"/>
      <c r="R63" s="581"/>
      <c r="S63" s="62"/>
      <c r="T63" s="62"/>
      <c r="BB63" s="64"/>
    </row>
    <row r="64" spans="1:54" ht="29.25" customHeight="1">
      <c r="A64" s="631"/>
      <c r="B64" s="632"/>
      <c r="C64" s="633"/>
      <c r="D64" s="858"/>
      <c r="E64" s="858"/>
      <c r="F64" s="858"/>
      <c r="G64" s="858"/>
      <c r="H64" s="858"/>
      <c r="I64" s="858"/>
      <c r="J64" s="859"/>
      <c r="K64" s="858"/>
      <c r="L64" s="858"/>
      <c r="M64" s="858"/>
      <c r="N64" s="635"/>
      <c r="O64" s="632"/>
      <c r="P64" s="636"/>
      <c r="Q64" s="591"/>
      <c r="R64" s="581"/>
      <c r="S64" s="62"/>
      <c r="T64" s="62"/>
      <c r="BB64" s="64"/>
    </row>
    <row r="65" spans="1:54" ht="29.25" customHeight="1">
      <c r="A65" s="582" t="s">
        <v>93</v>
      </c>
      <c r="B65" s="583" t="s">
        <v>142</v>
      </c>
      <c r="C65" s="582"/>
      <c r="D65" s="832"/>
      <c r="E65" s="833"/>
      <c r="F65" s="583"/>
      <c r="G65" s="832"/>
      <c r="H65" s="833"/>
      <c r="I65" s="834"/>
      <c r="J65" s="835"/>
      <c r="K65" s="836"/>
      <c r="L65" s="837"/>
      <c r="M65" s="834"/>
      <c r="N65" s="590"/>
      <c r="O65" s="637"/>
      <c r="P65" s="584"/>
      <c r="Q65" s="591"/>
      <c r="R65" s="581"/>
      <c r="S65" s="62"/>
      <c r="T65" s="62"/>
      <c r="BB65" s="64"/>
    </row>
    <row r="66" spans="1:54" ht="29.25" customHeight="1">
      <c r="A66" s="592">
        <f>VLOOKUP(B84,Tabellen!$B$6:$C$46,2)</f>
        <v>70</v>
      </c>
      <c r="B66" s="583" t="s">
        <v>37</v>
      </c>
      <c r="C66" s="582" t="s">
        <v>95</v>
      </c>
      <c r="D66" s="832" t="s">
        <v>117</v>
      </c>
      <c r="E66" s="583" t="s">
        <v>95</v>
      </c>
      <c r="F66" s="583" t="s">
        <v>98</v>
      </c>
      <c r="G66" s="832" t="s">
        <v>99</v>
      </c>
      <c r="H66" s="583" t="s">
        <v>100</v>
      </c>
      <c r="I66" s="838" t="s">
        <v>101</v>
      </c>
      <c r="J66" s="839">
        <v>10</v>
      </c>
      <c r="K66" s="840" t="s">
        <v>102</v>
      </c>
      <c r="L66" s="832" t="s">
        <v>103</v>
      </c>
      <c r="M66" s="838" t="s">
        <v>104</v>
      </c>
      <c r="N66" s="586" t="s">
        <v>105</v>
      </c>
      <c r="O66" s="637"/>
      <c r="P66" s="584"/>
      <c r="Q66" s="591"/>
      <c r="R66" s="581"/>
      <c r="S66" s="62"/>
      <c r="T66" s="62"/>
      <c r="BB66" s="64"/>
    </row>
    <row r="67" spans="1:54" ht="29.25" customHeight="1">
      <c r="A67" s="597" t="s">
        <v>106</v>
      </c>
      <c r="B67" s="672" t="str">
        <f>Leden!$B$7</f>
        <v>BouwmeesterJohan</v>
      </c>
      <c r="C67" s="582" t="s">
        <v>118</v>
      </c>
      <c r="D67" s="832" t="s">
        <v>119</v>
      </c>
      <c r="E67" s="583" t="s">
        <v>120</v>
      </c>
      <c r="F67" s="583" t="s">
        <v>110</v>
      </c>
      <c r="G67" s="832" t="s">
        <v>79</v>
      </c>
      <c r="H67" s="583" t="s">
        <v>112</v>
      </c>
      <c r="I67" s="838" t="s">
        <v>119</v>
      </c>
      <c r="J67" s="839" t="s">
        <v>113</v>
      </c>
      <c r="K67" s="840"/>
      <c r="L67" s="832"/>
      <c r="M67" s="838"/>
      <c r="N67" s="586" t="s">
        <v>114</v>
      </c>
      <c r="O67" s="637"/>
      <c r="P67" s="584"/>
      <c r="Q67" s="591"/>
      <c r="R67" s="581"/>
      <c r="S67" s="62"/>
      <c r="T67" s="62"/>
      <c r="BB67" s="64"/>
    </row>
    <row r="68" spans="1:54" ht="29.25" customHeight="1">
      <c r="A68" s="673"/>
      <c r="B68" s="661" t="str">
        <f>Leden!B8</f>
        <v>Cattier Theo</v>
      </c>
      <c r="C68" s="601"/>
      <c r="D68" s="600" t="str">
        <f t="shared" ref="D68:D83" si="10">IF(ISBLANK(C68),"",IF(C68=1,$A$66,C68))</f>
        <v/>
      </c>
      <c r="E68" s="841"/>
      <c r="F68" s="841"/>
      <c r="G68" s="860" t="str">
        <f t="shared" ref="G68:G83" si="11">IF(ISBLANK(E68),"",E68/F68)</f>
        <v/>
      </c>
      <c r="H68" s="841"/>
      <c r="I68" s="843" t="str">
        <f t="shared" ref="I68:I83" si="12">IF(ISBLANK(E68),"",E68/D68)</f>
        <v/>
      </c>
      <c r="J68" s="829" t="str">
        <f>IF(ISBLANK(E68),"",VLOOKUP(I68,Tabellen!$F$7:$G$17,2))</f>
        <v/>
      </c>
      <c r="K68" s="844" t="str">
        <f>IF(ISBLANK(C68),"",ABS(IF($J$68&gt;J104,"1",0)))</f>
        <v/>
      </c>
      <c r="L68" s="845" t="str">
        <f>IF(ISBLANK(C68),"",ABS(IF($J$68&lt;J104,"1",0)))</f>
        <v/>
      </c>
      <c r="M68" s="846" t="str">
        <f>IF(ISBLANK(C68),"",ABS(IF($J$68=J104,"1")))</f>
        <v/>
      </c>
      <c r="O68" s="674"/>
      <c r="P68" s="675"/>
      <c r="R68" s="581"/>
      <c r="S68" s="62"/>
      <c r="T68" s="62"/>
      <c r="BB68" s="64"/>
    </row>
    <row r="69" spans="1:54" ht="29.25" customHeight="1">
      <c r="A69" s="673"/>
      <c r="B69" s="661" t="str">
        <f>Leden!B9</f>
        <v>Huinink Jan</v>
      </c>
      <c r="C69" s="601"/>
      <c r="D69" s="661" t="str">
        <f t="shared" si="10"/>
        <v/>
      </c>
      <c r="E69" s="841"/>
      <c r="F69" s="841"/>
      <c r="G69" s="861" t="str">
        <f t="shared" si="11"/>
        <v/>
      </c>
      <c r="I69" s="848" t="str">
        <f t="shared" si="12"/>
        <v/>
      </c>
      <c r="J69" s="829" t="str">
        <f>IF(ISBLANK(E69),"",VLOOKUP(I69,Tabellen!$F$7:$G$17,2))</f>
        <v/>
      </c>
      <c r="K69" s="849" t="str">
        <f>IF(ISBLANK(C69),"",ABS(IF($J$69&gt;J124,"1",0)))</f>
        <v/>
      </c>
      <c r="L69" s="850" t="str">
        <f>IF(ISBLANK(C69),"",ABS(IF($J$69&lt;J124,"1",0)))</f>
        <v/>
      </c>
      <c r="M69" s="851" t="str">
        <f>IF(ISBLANK(C69),"",ABS(IF($J$69=J124,"1")))</f>
        <v/>
      </c>
      <c r="O69" s="615"/>
      <c r="P69" s="581"/>
      <c r="R69" s="581"/>
      <c r="S69" s="62"/>
      <c r="T69" s="62"/>
      <c r="BB69" s="64"/>
    </row>
    <row r="70" spans="1:54" ht="29.25" customHeight="1">
      <c r="A70" s="673"/>
      <c r="B70" s="661" t="str">
        <f>Leden!B10</f>
        <v>Koppele Theo</v>
      </c>
      <c r="C70" s="601"/>
      <c r="D70" s="661" t="str">
        <f t="shared" si="10"/>
        <v/>
      </c>
      <c r="E70" s="841"/>
      <c r="F70" s="841"/>
      <c r="G70" s="861" t="str">
        <f t="shared" si="11"/>
        <v/>
      </c>
      <c r="I70" s="848" t="str">
        <f t="shared" si="12"/>
        <v/>
      </c>
      <c r="J70" s="829" t="str">
        <f>IF(ISBLANK(E70),"",VLOOKUP(I70,Tabellen!$F$7:$G$17,2))</f>
        <v/>
      </c>
      <c r="K70" s="849" t="str">
        <f>IF(ISBLANK(C70),"",ABS(IF($J$70&gt;J144,"1",0)))</f>
        <v/>
      </c>
      <c r="L70" s="850" t="str">
        <f>IF(ISBLANK(C70),"",ABS(IF($J$70&lt;J144,"1",0)))</f>
        <v/>
      </c>
      <c r="M70" s="851" t="str">
        <f>IF(ISBLANK(C70),"",ABS(IF($J$70=J144,"1")))</f>
        <v/>
      </c>
      <c r="O70" s="615"/>
      <c r="P70" s="581"/>
      <c r="R70" s="581"/>
      <c r="S70" s="62"/>
      <c r="T70" s="62"/>
      <c r="BB70" s="64"/>
    </row>
    <row r="71" spans="1:54" ht="29.25" customHeight="1">
      <c r="A71" s="673"/>
      <c r="B71" s="661" t="str">
        <f>Leden!B11</f>
        <v>Melgers Willy</v>
      </c>
      <c r="C71" s="601"/>
      <c r="D71" s="661" t="str">
        <f t="shared" si="10"/>
        <v/>
      </c>
      <c r="E71" s="841"/>
      <c r="F71" s="841"/>
      <c r="G71" s="861" t="str">
        <f t="shared" si="11"/>
        <v/>
      </c>
      <c r="I71" s="848" t="str">
        <f t="shared" si="12"/>
        <v/>
      </c>
      <c r="J71" s="829" t="str">
        <f>IF(ISBLANK(E71),"",VLOOKUP(I71,Tabellen!$F$7:$G$17,2))</f>
        <v/>
      </c>
      <c r="K71" s="849" t="str">
        <f>IF(ISBLANK(C71),"",ABS(IF($J$71&gt;J164,"1",0)))</f>
        <v/>
      </c>
      <c r="L71" s="850" t="str">
        <f>IF(ISBLANK(C71),"",ABS(IF($J$71&lt;J164,"1",0)))</f>
        <v/>
      </c>
      <c r="M71" s="851" t="str">
        <f>IF(ISBLANK(C71),"",ABS(IF($J$71=J164,"1")))</f>
        <v/>
      </c>
      <c r="O71" s="615"/>
      <c r="P71" s="581"/>
      <c r="R71" s="581"/>
      <c r="S71" s="62"/>
      <c r="T71" s="62"/>
      <c r="BB71" s="64"/>
    </row>
    <row r="72" spans="1:54" ht="29.25" customHeight="1">
      <c r="A72" s="673"/>
      <c r="B72" s="661" t="str">
        <f>Leden!B12</f>
        <v>Piepers Arnold</v>
      </c>
      <c r="C72" s="601"/>
      <c r="D72" s="661" t="str">
        <f t="shared" si="10"/>
        <v/>
      </c>
      <c r="E72" s="841"/>
      <c r="F72" s="841"/>
      <c r="G72" s="861" t="str">
        <f t="shared" si="11"/>
        <v/>
      </c>
      <c r="I72" s="848" t="str">
        <f t="shared" si="12"/>
        <v/>
      </c>
      <c r="J72" s="829" t="str">
        <f>IF(ISBLANK(E72),"",VLOOKUP(I72,Tabellen!$F$7:$G$17,2))</f>
        <v/>
      </c>
      <c r="K72" s="849" t="str">
        <f>IF(ISBLANK(C72),"",ABS(IF($J$72&gt;J184,"1",0)))</f>
        <v/>
      </c>
      <c r="L72" s="850" t="str">
        <f>IF(ISBLANK(C72),"",ABS(IF($J$72&lt;J184,"1",0)))</f>
        <v/>
      </c>
      <c r="M72" s="851" t="str">
        <f>IF(ISBLANK(C72),"",ABS(IF($J$72=J184,"1")))</f>
        <v/>
      </c>
      <c r="O72" s="612"/>
      <c r="P72" s="581"/>
      <c r="R72" s="581"/>
      <c r="S72" s="62"/>
      <c r="T72" s="62"/>
      <c r="BB72" s="64"/>
    </row>
    <row r="73" spans="1:54" ht="29.25" customHeight="1">
      <c r="A73" s="673"/>
      <c r="B73" s="661" t="str">
        <f>Leden!B13</f>
        <v>Jos Stortelder</v>
      </c>
      <c r="C73" s="601"/>
      <c r="D73" s="661" t="str">
        <f t="shared" si="10"/>
        <v/>
      </c>
      <c r="E73" s="841"/>
      <c r="F73" s="841"/>
      <c r="G73" s="861" t="str">
        <f t="shared" si="11"/>
        <v/>
      </c>
      <c r="I73" s="848" t="str">
        <f t="shared" si="12"/>
        <v/>
      </c>
      <c r="J73" s="829" t="str">
        <f>IF(ISBLANK(E73),"",VLOOKUP(I73,Tabellen!$F$7:$G$17,2))</f>
        <v/>
      </c>
      <c r="K73" s="849" t="str">
        <f>IF(ISBLANK(C73),"",ABS(IF($J$73&gt;J204,"1",0)))</f>
        <v/>
      </c>
      <c r="L73" s="850" t="str">
        <f>IF(ISBLANK(C73),"",ABS(IF($J$73&lt;J204,"1",0)))</f>
        <v/>
      </c>
      <c r="M73" s="851" t="str">
        <f>IF(ISBLANK(C73),"",ABS(IF($J$73=J204,"1")))</f>
        <v/>
      </c>
      <c r="O73" s="615"/>
      <c r="P73" s="581"/>
      <c r="R73" s="581"/>
      <c r="S73" s="62"/>
      <c r="T73" s="62"/>
      <c r="BB73" s="64"/>
    </row>
    <row r="74" spans="1:54" ht="29.25" customHeight="1">
      <c r="A74" s="673"/>
      <c r="B74" s="661" t="str">
        <f>Leden!B14</f>
        <v>Rots Jan</v>
      </c>
      <c r="C74" s="601"/>
      <c r="D74" s="661" t="str">
        <f t="shared" si="10"/>
        <v/>
      </c>
      <c r="E74" s="841"/>
      <c r="F74" s="841"/>
      <c r="G74" s="861" t="str">
        <f t="shared" si="11"/>
        <v/>
      </c>
      <c r="I74" s="848" t="str">
        <f t="shared" si="12"/>
        <v/>
      </c>
      <c r="J74" s="829" t="str">
        <f>IF(ISBLANK(E74),"",VLOOKUP(I74,Tabellen!$F$7:$G$17,2))</f>
        <v/>
      </c>
      <c r="K74" s="849" t="str">
        <f>IF(ISBLANK(C74),"",ABS(IF($J$74&gt;J224,"1",0)))</f>
        <v/>
      </c>
      <c r="L74" s="850" t="str">
        <f>IF(ISBLANK(C74),"",ABS(IF($J$74&lt;J224,"1",0)))</f>
        <v/>
      </c>
      <c r="M74" s="851" t="str">
        <f>IF(ISBLANK(C74),"",ABS(IF($J$74=J224,"1")))</f>
        <v/>
      </c>
      <c r="O74" s="615"/>
      <c r="P74" s="581"/>
      <c r="R74" s="581"/>
      <c r="S74" s="62"/>
      <c r="T74" s="62"/>
      <c r="BB74" s="64"/>
    </row>
    <row r="75" spans="1:54" ht="29.25" customHeight="1">
      <c r="A75" s="673"/>
      <c r="B75" s="661" t="str">
        <f>Leden!B15</f>
        <v>Rouwhorst Bennie</v>
      </c>
      <c r="C75" s="601"/>
      <c r="D75" s="661" t="str">
        <f t="shared" si="10"/>
        <v/>
      </c>
      <c r="E75" s="841"/>
      <c r="F75" s="841"/>
      <c r="G75" s="861" t="str">
        <f t="shared" si="11"/>
        <v/>
      </c>
      <c r="I75" s="848" t="str">
        <f t="shared" si="12"/>
        <v/>
      </c>
      <c r="J75" s="829" t="str">
        <f>IF(ISBLANK(E75),"",VLOOKUP(I75,Tabellen!$F$7:$G$17,2))</f>
        <v/>
      </c>
      <c r="K75" s="849" t="str">
        <f>IF(ISBLANK(C75),"",ABS(IF($J$75&gt;J244,"1",0)))</f>
        <v/>
      </c>
      <c r="L75" s="850" t="str">
        <f>IF(ISBLANK(C75),"",ABS(IF($J$75&lt;J244,"1",0)))</f>
        <v/>
      </c>
      <c r="M75" s="851" t="str">
        <f>IF(ISBLANK(C75),"",ABS(IF($J$75=J244,"1")))</f>
        <v/>
      </c>
      <c r="O75" s="615"/>
      <c r="P75" s="581"/>
      <c r="R75" s="581"/>
      <c r="S75" s="62"/>
      <c r="T75" s="62"/>
      <c r="BB75" s="64"/>
    </row>
    <row r="76" spans="1:54" ht="29.25" customHeight="1">
      <c r="A76" s="673"/>
      <c r="B76" s="661" t="str">
        <f>Leden!B16</f>
        <v>Wittenbernds B</v>
      </c>
      <c r="C76" s="601"/>
      <c r="D76" s="661" t="str">
        <f t="shared" si="10"/>
        <v/>
      </c>
      <c r="E76" s="841"/>
      <c r="F76" s="841"/>
      <c r="G76" s="861" t="str">
        <f t="shared" si="11"/>
        <v/>
      </c>
      <c r="I76" s="848" t="str">
        <f t="shared" si="12"/>
        <v/>
      </c>
      <c r="J76" s="829" t="str">
        <f>IF(ISBLANK(E76),"",VLOOKUP(I76,Tabellen!$F$7:$G$17,2))</f>
        <v/>
      </c>
      <c r="K76" s="849" t="str">
        <f>IF(ISBLANK(C76),"",ABS(IF($J$76&gt;J264,"1",0)))</f>
        <v/>
      </c>
      <c r="L76" s="850" t="str">
        <f>IF(ISBLANK(C76),"",ABS(IF($J$76&lt;J264,"1",0)))</f>
        <v/>
      </c>
      <c r="M76" s="851" t="str">
        <f>IF(ISBLANK(C76),"",ABS(IF($J$76=J264,"1")))</f>
        <v/>
      </c>
      <c r="O76" s="615"/>
      <c r="P76" s="581"/>
      <c r="R76" s="581"/>
      <c r="S76" s="62"/>
      <c r="T76" s="62"/>
      <c r="BB76" s="64"/>
    </row>
    <row r="77" spans="1:54" ht="29.25" customHeight="1">
      <c r="A77" s="673"/>
      <c r="B77" s="661" t="str">
        <f>Leden!B17</f>
        <v>Spieker Leo</v>
      </c>
      <c r="C77" s="601"/>
      <c r="D77" s="661" t="str">
        <f t="shared" si="10"/>
        <v/>
      </c>
      <c r="E77" s="841"/>
      <c r="F77" s="841"/>
      <c r="G77" s="861" t="str">
        <f t="shared" si="11"/>
        <v/>
      </c>
      <c r="I77" s="848" t="str">
        <f t="shared" si="12"/>
        <v/>
      </c>
      <c r="J77" s="829" t="str">
        <f>IF(ISBLANK(E77),"",VLOOKUP(I77,Tabellen!$F$7:$G$17,2))</f>
        <v/>
      </c>
      <c r="K77" s="849" t="str">
        <f>IF(ISBLANK(C77),"",ABS(IF(J77&gt;J284,"1",0)))</f>
        <v/>
      </c>
      <c r="L77" s="850" t="str">
        <f>IF(ISBLANK(C77),"",ABS(IF(J77&lt;J284,"1",0)))</f>
        <v/>
      </c>
      <c r="M77" s="851" t="str">
        <f>IF(ISBLANK(C77),"",ABS(IF(J77=J284,"1")))</f>
        <v/>
      </c>
      <c r="O77" s="615"/>
      <c r="P77" s="581"/>
      <c r="R77" s="581"/>
      <c r="S77" s="62"/>
      <c r="T77" s="62"/>
      <c r="BB77" s="64"/>
    </row>
    <row r="78" spans="1:54" ht="29.25" customHeight="1">
      <c r="A78" s="677"/>
      <c r="B78" s="661" t="str">
        <f>Leden!B18</f>
        <v>v.Schie Leo</v>
      </c>
      <c r="D78" s="661" t="str">
        <f t="shared" si="10"/>
        <v/>
      </c>
      <c r="G78" s="861" t="str">
        <f t="shared" si="11"/>
        <v/>
      </c>
      <c r="I78" s="848" t="str">
        <f t="shared" si="12"/>
        <v/>
      </c>
      <c r="J78" s="829" t="str">
        <f>IF(ISBLANK(E78),"",VLOOKUP(I78,Tabellen!$F$7:$G$17,2))</f>
        <v/>
      </c>
      <c r="K78" s="849" t="str">
        <f>IF(ISBLANK(C78),"",ABS(IF(J78&gt;J304,"1",0)))</f>
        <v/>
      </c>
      <c r="L78" s="850" t="str">
        <f>IF(ISBLANK(C78),"",ABS(IF(J78&lt;J304,"1",0)))</f>
        <v/>
      </c>
      <c r="M78" s="851" t="str">
        <f>IF(ISBLANK(C78),"",ABS(IF(J78=J304,"1")))</f>
        <v/>
      </c>
      <c r="O78" s="615"/>
      <c r="R78" s="581"/>
      <c r="S78" s="62"/>
      <c r="T78" s="62"/>
      <c r="BB78" s="64"/>
    </row>
    <row r="79" spans="1:54" ht="29.25" customHeight="1">
      <c r="A79" s="677"/>
      <c r="B79" s="661" t="str">
        <f>Leden!B19</f>
        <v>Wolterink Harrie</v>
      </c>
      <c r="D79" s="661" t="str">
        <f t="shared" si="10"/>
        <v/>
      </c>
      <c r="G79" s="861" t="str">
        <f t="shared" si="11"/>
        <v/>
      </c>
      <c r="I79" s="848" t="str">
        <f t="shared" si="12"/>
        <v/>
      </c>
      <c r="J79" s="829" t="str">
        <f>IF(ISBLANK(E79),"",VLOOKUP(I79,Tabellen!$F$7:$G$17,2))</f>
        <v/>
      </c>
      <c r="K79" s="849" t="str">
        <f>IF(ISBLANK(C79),"",ABS(IF(J79&gt;J324,"1",0)))</f>
        <v/>
      </c>
      <c r="L79" s="850" t="str">
        <f>IF(ISBLANK(C79),"",ABS(IF(J79&lt;$J$324,"1",0)))</f>
        <v/>
      </c>
      <c r="M79" s="851" t="str">
        <f>IF(ISBLANK(C79),"",ABS(IF(J79=J324,"1")))</f>
        <v/>
      </c>
      <c r="O79" s="615"/>
      <c r="P79" s="581"/>
      <c r="R79" s="581"/>
      <c r="S79" s="62"/>
      <c r="T79" s="62"/>
      <c r="BB79" s="64"/>
    </row>
    <row r="80" spans="1:54" ht="29.25" customHeight="1">
      <c r="A80" s="663" t="str">
        <f>IF(ISBLANK(A7),"",$A$7)</f>
        <v/>
      </c>
      <c r="B80" s="661" t="str">
        <f>Leden!B20</f>
        <v>Vermue Jack</v>
      </c>
      <c r="C80" s="578" t="str">
        <f>IF(ISBLANK(C7),"",$C$7)</f>
        <v/>
      </c>
      <c r="D80" s="661" t="str">
        <f t="shared" si="10"/>
        <v/>
      </c>
      <c r="F80" s="661" t="str">
        <f>IF(ISBLANK(F7),"",$F$7)</f>
        <v/>
      </c>
      <c r="G80" s="861" t="str">
        <f t="shared" si="11"/>
        <v/>
      </c>
      <c r="I80" s="848" t="str">
        <f t="shared" si="12"/>
        <v/>
      </c>
      <c r="J80" s="829" t="str">
        <f>IF(ISBLANK(E80),"",VLOOKUP(I80,Tabellen!$F$7:$G$17,2))</f>
        <v/>
      </c>
      <c r="K80" s="871" t="str">
        <f>IF(ISBLANK(E80),"",ABS(IF($J$80&gt;J343,"1",0)))</f>
        <v/>
      </c>
      <c r="L80" s="872" t="str">
        <f>IF(ISBLANK(E80),"",ABS(IF($J$80&lt;J343,"1",0)))</f>
        <v/>
      </c>
      <c r="M80" s="873" t="str">
        <f>IF(ISBLANK(E80),"",ABS(IF($J$80=J343,"1")))</f>
        <v/>
      </c>
      <c r="O80" s="615"/>
      <c r="P80" s="581"/>
      <c r="R80" s="581"/>
      <c r="S80" s="62"/>
      <c r="T80" s="62"/>
      <c r="BB80" s="64"/>
    </row>
    <row r="81" spans="1:54" ht="29.25" customHeight="1">
      <c r="A81" s="663" t="str">
        <f>IF(ISBLANK(A27),"",$A$27)</f>
        <v/>
      </c>
      <c r="B81" s="661" t="str">
        <f>Leden!B4</f>
        <v>Slot Guus</v>
      </c>
      <c r="C81" s="578" t="str">
        <f>IF(ISBLANK(C27),"",$C$27)</f>
        <v/>
      </c>
      <c r="D81" s="661" t="str">
        <f t="shared" si="10"/>
        <v/>
      </c>
      <c r="F81" s="661" t="str">
        <f>IF(ISBLANK(F27),"",$F$27)</f>
        <v/>
      </c>
      <c r="G81" s="861" t="str">
        <f t="shared" si="11"/>
        <v/>
      </c>
      <c r="I81" s="848" t="str">
        <f t="shared" si="12"/>
        <v/>
      </c>
      <c r="J81" s="829" t="str">
        <f>IF(ISBLANK(E81),"",VLOOKUP(I81,Tabellen!$F$7:$G$17,2))</f>
        <v/>
      </c>
      <c r="K81" s="849" t="str">
        <f>IF(ISBLANK(E81),"",ABS(IF($J$81&gt;J27,"1",0)))</f>
        <v/>
      </c>
      <c r="L81" s="850" t="str">
        <f>IF(ISBLANK(E81),"",ABS(IF($J$81&lt;J27,"1",0)))</f>
        <v/>
      </c>
      <c r="M81" s="851" t="str">
        <f>IF(ISBLANK(E81),"",ABS(IF($J$81=J27,"1")))</f>
        <v/>
      </c>
      <c r="O81" s="615"/>
      <c r="P81" s="581"/>
      <c r="R81" s="581"/>
      <c r="S81" s="62"/>
      <c r="T81" s="62"/>
      <c r="BB81" s="64"/>
    </row>
    <row r="82" spans="1:54" ht="29.25" customHeight="1">
      <c r="A82" s="663" t="str">
        <f>IF(ISBLANK(A47),"",$A$47)</f>
        <v/>
      </c>
      <c r="B82" s="661" t="str">
        <f>Leden!B5</f>
        <v>Bennie Beerten Z</v>
      </c>
      <c r="C82" s="578" t="str">
        <f>IF(ISBLANK(C47),"",$C$47)</f>
        <v/>
      </c>
      <c r="D82" s="661" t="str">
        <f t="shared" si="10"/>
        <v/>
      </c>
      <c r="F82" s="661" t="str">
        <f>IF(ISBLANK(F47),"",$F$47)</f>
        <v/>
      </c>
      <c r="G82" s="861" t="str">
        <f t="shared" si="11"/>
        <v/>
      </c>
      <c r="I82" s="848" t="str">
        <f t="shared" si="12"/>
        <v/>
      </c>
      <c r="J82" s="829" t="str">
        <f>IF(ISBLANK(E82),"",VLOOKUP(I82,Tabellen!$F$7:$G$17,2))</f>
        <v/>
      </c>
      <c r="K82" s="849" t="str">
        <f>IF(ISBLANK(E82),"",ABS(IF($J$82&gt;J47,"1",0)))</f>
        <v/>
      </c>
      <c r="L82" s="850" t="str">
        <f>IF(ISBLANK(E82),"",ABS(IF($J$82&lt;J47,"1",0)))</f>
        <v/>
      </c>
      <c r="M82" s="851" t="str">
        <f>IF(ISBLANK(E82),"",ABS(IF($J$82=J47,"1")))</f>
        <v/>
      </c>
      <c r="O82" s="615"/>
      <c r="P82" s="581"/>
      <c r="R82" s="581"/>
      <c r="S82" s="62"/>
      <c r="T82" s="62"/>
      <c r="BB82" s="64"/>
    </row>
    <row r="83" spans="1:54" ht="29.25" customHeight="1">
      <c r="A83" s="664"/>
      <c r="B83" s="661" t="str">
        <f>Leden!B6</f>
        <v>Cuppers Jan</v>
      </c>
      <c r="C83" s="572"/>
      <c r="D83" s="831" t="str">
        <f t="shared" si="10"/>
        <v/>
      </c>
      <c r="E83" s="778"/>
      <c r="F83" s="831"/>
      <c r="G83" s="868" t="str">
        <f t="shared" si="11"/>
        <v/>
      </c>
      <c r="H83" s="778"/>
      <c r="I83" s="869" t="str">
        <f t="shared" si="12"/>
        <v/>
      </c>
      <c r="J83" s="829" t="str">
        <f>IF(ISBLANK(E83),"",VLOOKUP(I83,Tabellen!$F$7:$G$17,2))</f>
        <v/>
      </c>
      <c r="K83" s="864" t="str">
        <f>IF(ISBLANK(E83),"",ABS(IF($J$83&gt;J47,"1",0)))</f>
        <v/>
      </c>
      <c r="L83" s="826" t="str">
        <f>IF(ISBLANK(E83),"",ABS(IF($J$83&lt;J47,"1",0)))</f>
        <v/>
      </c>
      <c r="M83" s="870" t="str">
        <f>IF(ISBLANK(E83),"",ABS(IF($J$83=J47,"1")))</f>
        <v/>
      </c>
      <c r="R83" s="581"/>
      <c r="S83" s="62"/>
      <c r="T83" s="62"/>
      <c r="BB83" s="64"/>
    </row>
    <row r="84" spans="1:54" ht="29.25" customHeight="1">
      <c r="A84" s="668" t="s">
        <v>115</v>
      </c>
      <c r="B84" s="669">
        <f>Leden!$L$7</f>
        <v>2.25</v>
      </c>
      <c r="C84" s="622">
        <f>SUBTOTAL(9,C68:C83)</f>
        <v>0</v>
      </c>
      <c r="D84" s="620">
        <f>SUBTOTAL(9,D68:D83)</f>
        <v>0</v>
      </c>
      <c r="E84" s="620">
        <f>SUBTOTAL(9,E68:E83)</f>
        <v>0</v>
      </c>
      <c r="F84" s="620">
        <f>SUBTOTAL(9,F68:F83)</f>
        <v>0</v>
      </c>
      <c r="G84" s="852" t="e">
        <f>E84/F84</f>
        <v>#DIV/0!</v>
      </c>
      <c r="H84" s="620">
        <f>MAX(H68:H83)</f>
        <v>0</v>
      </c>
      <c r="I84" s="853" t="e">
        <f>AVERAGE(I68:I83)</f>
        <v>#DIV/0!</v>
      </c>
      <c r="J84" s="854">
        <f>SUM(J68:J83)</f>
        <v>0</v>
      </c>
      <c r="K84" s="855">
        <f>SUM(K68:K83)</f>
        <v>0</v>
      </c>
      <c r="L84" s="856">
        <f>SUM(L68:L83)</f>
        <v>0</v>
      </c>
      <c r="M84" s="857">
        <f>SUM(M68:M83)</f>
        <v>0</v>
      </c>
      <c r="N84" s="652" t="e">
        <f>IF(ISBLANK(E84),"",VLOOKUP(G84,Tabellen!$D$7:$E$46,2))</f>
        <v>#DIV/0!</v>
      </c>
      <c r="O84" s="629" t="s">
        <v>116</v>
      </c>
      <c r="P84" s="630"/>
      <c r="Q84" s="591"/>
      <c r="R84" s="581"/>
      <c r="S84" s="62"/>
      <c r="T84" s="62"/>
      <c r="BB84" s="64"/>
    </row>
    <row r="85" spans="1:54" ht="29.25" customHeight="1">
      <c r="A85" s="681"/>
      <c r="B85" s="682"/>
      <c r="C85" s="683"/>
      <c r="D85" s="874"/>
      <c r="E85" s="874"/>
      <c r="F85" s="874"/>
      <c r="G85" s="874"/>
      <c r="H85" s="874"/>
      <c r="I85" s="874"/>
      <c r="J85" s="875"/>
      <c r="K85" s="874"/>
      <c r="L85" s="874"/>
      <c r="M85" s="874"/>
      <c r="N85" s="685"/>
      <c r="O85" s="682"/>
      <c r="P85" s="686"/>
      <c r="Q85" s="591"/>
      <c r="R85" s="581"/>
      <c r="S85" s="62"/>
      <c r="T85" s="62"/>
      <c r="BB85" s="64"/>
    </row>
    <row r="86" spans="1:54" s="64" customFormat="1" ht="29.25" customHeight="1">
      <c r="A86" s="582" t="s">
        <v>93</v>
      </c>
      <c r="B86" s="583" t="str">
        <f>$B$2</f>
        <v>Periode 4</v>
      </c>
      <c r="C86" s="582"/>
      <c r="D86" s="832"/>
      <c r="E86" s="833"/>
      <c r="F86" s="583"/>
      <c r="G86" s="832"/>
      <c r="H86" s="833"/>
      <c r="I86" s="834"/>
      <c r="J86" s="835"/>
      <c r="K86" s="836"/>
      <c r="L86" s="837"/>
      <c r="M86" s="834"/>
      <c r="N86" s="590"/>
      <c r="O86" s="637"/>
      <c r="P86" s="638"/>
      <c r="Q86" s="591"/>
      <c r="S86" s="578"/>
      <c r="T86" s="578"/>
    </row>
    <row r="87" spans="1:54" ht="29.25" customHeight="1">
      <c r="A87" s="592">
        <f>VLOOKUP(B105,Tabellen!$B$6:$C$46,2)</f>
        <v>56</v>
      </c>
      <c r="B87" s="583" t="s">
        <v>37</v>
      </c>
      <c r="C87" s="582" t="s">
        <v>95</v>
      </c>
      <c r="D87" s="832" t="s">
        <v>117</v>
      </c>
      <c r="E87" s="583" t="s">
        <v>95</v>
      </c>
      <c r="F87" s="583" t="s">
        <v>98</v>
      </c>
      <c r="G87" s="832" t="s">
        <v>99</v>
      </c>
      <c r="H87" s="583" t="s">
        <v>100</v>
      </c>
      <c r="I87" s="838" t="s">
        <v>101</v>
      </c>
      <c r="J87" s="839">
        <v>10</v>
      </c>
      <c r="K87" s="840" t="s">
        <v>102</v>
      </c>
      <c r="L87" s="832" t="s">
        <v>103</v>
      </c>
      <c r="M87" s="838" t="s">
        <v>104</v>
      </c>
      <c r="N87" s="586" t="s">
        <v>105</v>
      </c>
      <c r="O87" s="637"/>
      <c r="P87" s="638"/>
      <c r="Q87" s="591"/>
      <c r="S87" s="62"/>
      <c r="T87" s="62"/>
      <c r="BB87" s="64"/>
    </row>
    <row r="88" spans="1:54" ht="29.25" customHeight="1">
      <c r="A88" s="597" t="s">
        <v>106</v>
      </c>
      <c r="B88" s="639" t="str">
        <f>Leden!$B$8</f>
        <v>Cattier Theo</v>
      </c>
      <c r="C88" s="582" t="s">
        <v>118</v>
      </c>
      <c r="D88" s="832" t="s">
        <v>119</v>
      </c>
      <c r="E88" s="583" t="s">
        <v>119</v>
      </c>
      <c r="F88" s="583" t="s">
        <v>110</v>
      </c>
      <c r="G88" s="832" t="s">
        <v>79</v>
      </c>
      <c r="H88" s="841"/>
      <c r="I88" s="838" t="s">
        <v>119</v>
      </c>
      <c r="J88" s="839" t="s">
        <v>113</v>
      </c>
      <c r="K88" s="840"/>
      <c r="L88" s="832"/>
      <c r="M88" s="838"/>
      <c r="N88" s="586" t="s">
        <v>114</v>
      </c>
      <c r="O88" s="637"/>
      <c r="P88" s="638"/>
      <c r="Q88" s="591"/>
      <c r="S88" s="578"/>
      <c r="T88" s="578"/>
      <c r="BB88" s="64"/>
    </row>
    <row r="89" spans="1:54" ht="29.25" customHeight="1">
      <c r="A89" s="613"/>
      <c r="B89" s="661" t="str">
        <f>Leden!B9</f>
        <v>Huinink Jan</v>
      </c>
      <c r="C89" s="601"/>
      <c r="D89" s="600" t="str">
        <f t="shared" ref="D89:D99" si="13">IF(ISBLANK(C89),"",IF(C89=1,$A$87,C89))</f>
        <v/>
      </c>
      <c r="E89" s="841"/>
      <c r="F89" s="841"/>
      <c r="G89" s="860" t="str">
        <f t="shared" ref="G89:G99" si="14">IF(ISBLANK(E89),"",E89/F89)</f>
        <v/>
      </c>
      <c r="I89" s="843" t="str">
        <f t="shared" ref="I89:I99" si="15">IF(ISBLANK(E89),"",E89/D89)</f>
        <v/>
      </c>
      <c r="J89" s="829" t="str">
        <f>IF(ISBLANK(E89),"",VLOOKUP(I89,Tabellen!$F$7:$G$17,2))</f>
        <v/>
      </c>
      <c r="K89" s="844" t="str">
        <f>IF(ISBLANK(C89),"",ABS(IF($J$89&gt;J125,"1",0)))</f>
        <v/>
      </c>
      <c r="L89" s="845" t="str">
        <f>IF(ISBLANK(C89),"",ABS(IF($J$89&lt;J125,"1",0)))</f>
        <v/>
      </c>
      <c r="M89" s="846" t="str">
        <f>IF(ISBLANK(C89),"",ABS(IF($J$89=J125,"1")))</f>
        <v/>
      </c>
      <c r="O89" s="674"/>
      <c r="P89" s="675"/>
      <c r="S89" s="578"/>
      <c r="T89" s="578"/>
      <c r="BB89" s="64"/>
    </row>
    <row r="90" spans="1:54" ht="29.25" customHeight="1">
      <c r="A90" s="613"/>
      <c r="B90" s="661" t="str">
        <f>Leden!B10</f>
        <v>Koppele Theo</v>
      </c>
      <c r="C90" s="601"/>
      <c r="D90" s="661" t="str">
        <f t="shared" si="13"/>
        <v/>
      </c>
      <c r="E90" s="841"/>
      <c r="F90" s="841"/>
      <c r="G90" s="861" t="str">
        <f t="shared" si="14"/>
        <v/>
      </c>
      <c r="I90" s="848" t="str">
        <f t="shared" si="15"/>
        <v/>
      </c>
      <c r="J90" s="829" t="str">
        <f>IF(ISBLANK(E90),"",VLOOKUP(I90,Tabellen!$F$7:$G$17,2))</f>
        <v/>
      </c>
      <c r="K90" s="849" t="str">
        <f>IF(ISBLANK(C90),"",ABS(IF($J$90&gt;J145,"1",0)))</f>
        <v/>
      </c>
      <c r="L90" s="850" t="str">
        <f>IF(ISBLANK(C90),"",ABS(IF($J$90&lt;J145,"1",0)))</f>
        <v/>
      </c>
      <c r="M90" s="851" t="str">
        <f>IF(ISBLANK(C90),"",ABS(IF($J$90=J145,"1")))</f>
        <v/>
      </c>
      <c r="O90" s="615"/>
      <c r="P90" s="581"/>
      <c r="S90" s="578"/>
      <c r="T90" s="578"/>
      <c r="BB90" s="64"/>
    </row>
    <row r="91" spans="1:54" ht="29.25" customHeight="1">
      <c r="A91" s="613"/>
      <c r="B91" s="661" t="str">
        <f>Leden!B11</f>
        <v>Melgers Willy</v>
      </c>
      <c r="C91" s="601"/>
      <c r="D91" s="661" t="str">
        <f t="shared" si="13"/>
        <v/>
      </c>
      <c r="E91" s="841"/>
      <c r="F91" s="841"/>
      <c r="G91" s="861" t="str">
        <f t="shared" si="14"/>
        <v/>
      </c>
      <c r="I91" s="848" t="str">
        <f t="shared" si="15"/>
        <v/>
      </c>
      <c r="J91" s="829" t="str">
        <f>IF(ISBLANK(E91),"",VLOOKUP(I91,Tabellen!$F$7:$G$17,2))</f>
        <v/>
      </c>
      <c r="K91" s="849" t="str">
        <f>IF(ISBLANK(C91),"",ABS(IF($J$91&gt;J165,"1",0)))</f>
        <v/>
      </c>
      <c r="L91" s="850" t="str">
        <f>IF(ISBLANK(C91),"",ABS(IF($J$91&lt;J165,"1",0)))</f>
        <v/>
      </c>
      <c r="M91" s="851" t="str">
        <f>IF(ISBLANK(C91),"",ABS(IF($J$91=J165,"1")))</f>
        <v/>
      </c>
      <c r="O91" s="615"/>
      <c r="P91" s="581"/>
      <c r="S91" s="578"/>
      <c r="T91" s="578"/>
      <c r="BB91" s="64"/>
    </row>
    <row r="92" spans="1:54" ht="29.25" customHeight="1">
      <c r="A92" s="613"/>
      <c r="B92" s="661" t="str">
        <f>Leden!B12</f>
        <v>Piepers Arnold</v>
      </c>
      <c r="C92" s="601"/>
      <c r="D92" s="661" t="str">
        <f t="shared" si="13"/>
        <v/>
      </c>
      <c r="E92" s="841"/>
      <c r="F92" s="841"/>
      <c r="G92" s="861" t="str">
        <f t="shared" si="14"/>
        <v/>
      </c>
      <c r="I92" s="848" t="str">
        <f t="shared" si="15"/>
        <v/>
      </c>
      <c r="J92" s="829" t="str">
        <f>IF(ISBLANK(E92),"",VLOOKUP(I92,Tabellen!$F$7:$G$17,2))</f>
        <v/>
      </c>
      <c r="K92" s="849" t="str">
        <f>IF(ISBLANK(C92),"",ABS(IF($J$92&gt;J185,"1",0)))</f>
        <v/>
      </c>
      <c r="L92" s="850" t="str">
        <f>IF(ISBLANK(C92),"",ABS(IF($J$92&lt;J185,"1",0)))</f>
        <v/>
      </c>
      <c r="M92" s="851" t="str">
        <f>IF(ISBLANK(C92),"",ABS(IF($J$92=J185,"1")))</f>
        <v/>
      </c>
      <c r="O92" s="612"/>
      <c r="P92" s="581"/>
      <c r="S92" s="578"/>
      <c r="T92" s="578"/>
      <c r="BB92" s="64"/>
    </row>
    <row r="93" spans="1:54" ht="29.25" customHeight="1">
      <c r="A93" s="613"/>
      <c r="B93" s="661" t="str">
        <f>Leden!B13</f>
        <v>Jos Stortelder</v>
      </c>
      <c r="C93" s="601"/>
      <c r="D93" s="661" t="str">
        <f t="shared" si="13"/>
        <v/>
      </c>
      <c r="E93" s="841"/>
      <c r="F93" s="841"/>
      <c r="G93" s="861" t="str">
        <f t="shared" si="14"/>
        <v/>
      </c>
      <c r="I93" s="848" t="str">
        <f t="shared" si="15"/>
        <v/>
      </c>
      <c r="J93" s="829" t="str">
        <f>IF(ISBLANK(E93),"",VLOOKUP(I93,Tabellen!$F$7:$G$17,2))</f>
        <v/>
      </c>
      <c r="K93" s="849" t="str">
        <f>IF(ISBLANK(C93),"",ABS(IF($J$93&gt;J205,"1",0)))</f>
        <v/>
      </c>
      <c r="L93" s="850" t="str">
        <f>IF(ISBLANK(C93),"",ABS(IF($J$93&lt;J205,"1",0)))</f>
        <v/>
      </c>
      <c r="M93" s="851" t="str">
        <f>IF(ISBLANK(C93),"",ABS(IF($J$93=J205,"1")))</f>
        <v/>
      </c>
      <c r="O93" s="615"/>
      <c r="P93" s="581"/>
      <c r="S93" s="578"/>
      <c r="T93" s="578"/>
      <c r="BB93" s="64"/>
    </row>
    <row r="94" spans="1:54" ht="29.25" customHeight="1">
      <c r="A94" s="613"/>
      <c r="B94" s="661" t="str">
        <f>Leden!B14</f>
        <v>Rots Jan</v>
      </c>
      <c r="C94" s="601"/>
      <c r="D94" s="661" t="str">
        <f t="shared" si="13"/>
        <v/>
      </c>
      <c r="E94" s="841"/>
      <c r="F94" s="841"/>
      <c r="G94" s="861" t="str">
        <f t="shared" si="14"/>
        <v/>
      </c>
      <c r="I94" s="848" t="str">
        <f t="shared" si="15"/>
        <v/>
      </c>
      <c r="J94" s="829" t="str">
        <f>IF(ISBLANK(E94),"",VLOOKUP(I94,Tabellen!$F$7:$G$17,2))</f>
        <v/>
      </c>
      <c r="K94" s="849" t="str">
        <f>IF(ISBLANK(C94),"",ABS(IF($J$94&gt;J225,"1",0)))</f>
        <v/>
      </c>
      <c r="L94" s="850" t="str">
        <f>IF(ISBLANK(C94),"",ABS(IF($J$94&lt;J225,"1",0)))</f>
        <v/>
      </c>
      <c r="M94" s="851" t="str">
        <f>IF(ISBLANK(C94),"",ABS(IF($J$94=J225,"1")))</f>
        <v/>
      </c>
      <c r="O94" s="615"/>
      <c r="P94" s="581"/>
      <c r="S94" s="578"/>
      <c r="T94" s="578"/>
      <c r="BB94" s="64"/>
    </row>
    <row r="95" spans="1:54" ht="29.25" customHeight="1">
      <c r="A95" s="613"/>
      <c r="B95" s="661" t="str">
        <f>Leden!B15</f>
        <v>Rouwhorst Bennie</v>
      </c>
      <c r="C95" s="601"/>
      <c r="D95" s="661" t="str">
        <f t="shared" si="13"/>
        <v/>
      </c>
      <c r="E95" s="841"/>
      <c r="F95" s="841"/>
      <c r="G95" s="861" t="str">
        <f t="shared" si="14"/>
        <v/>
      </c>
      <c r="I95" s="848" t="str">
        <f t="shared" si="15"/>
        <v/>
      </c>
      <c r="J95" s="829" t="str">
        <f>IF(ISBLANK(E95),"",VLOOKUP(I95,Tabellen!$F$7:$G$17,2))</f>
        <v/>
      </c>
      <c r="K95" s="849" t="str">
        <f>IF(ISBLANK(C95),"",ABS(IF($J$95&gt;J245,"1",0)))</f>
        <v/>
      </c>
      <c r="L95" s="850" t="str">
        <f>IF(ISBLANK(C95),"",ABS(IF($J$95&lt;J245,"1",0)))</f>
        <v/>
      </c>
      <c r="M95" s="851" t="str">
        <f>IF(ISBLANK(C95),"",ABS(IF($J$95=J245,"1")))</f>
        <v/>
      </c>
      <c r="O95" s="615"/>
      <c r="P95" s="581"/>
      <c r="S95" s="578"/>
      <c r="T95" s="578"/>
      <c r="BB95" s="64"/>
    </row>
    <row r="96" spans="1:54" ht="29.25" customHeight="1">
      <c r="A96" s="613"/>
      <c r="B96" s="661" t="str">
        <f>Leden!B16</f>
        <v>Wittenbernds B</v>
      </c>
      <c r="C96" s="601"/>
      <c r="D96" s="661" t="str">
        <f t="shared" si="13"/>
        <v/>
      </c>
      <c r="E96" s="841"/>
      <c r="F96" s="841"/>
      <c r="G96" s="876" t="str">
        <f t="shared" si="14"/>
        <v/>
      </c>
      <c r="I96" s="877" t="str">
        <f t="shared" si="15"/>
        <v/>
      </c>
      <c r="J96" s="829" t="str">
        <f>IF(ISBLANK(E96),"",VLOOKUP(I96,Tabellen!$F$7:$G$17,2))</f>
        <v/>
      </c>
      <c r="K96" s="849" t="str">
        <f>IF(ISBLANK(C96),"",ABS(IF($J$96&gt;J265,"1",0)))</f>
        <v/>
      </c>
      <c r="L96" s="850" t="str">
        <f>IF(ISBLANK(C96),"",ABS(IF($J$96&lt;J265,"1",0)))</f>
        <v/>
      </c>
      <c r="M96" s="851" t="str">
        <f>IF(ISBLANK(C96),"",ABS(IF($J$96=J265,"1")))</f>
        <v/>
      </c>
      <c r="O96" s="615"/>
      <c r="P96" s="581"/>
      <c r="S96" s="578"/>
      <c r="T96" s="578"/>
      <c r="BB96" s="64"/>
    </row>
    <row r="97" spans="1:54" ht="29.25" customHeight="1">
      <c r="A97" s="613"/>
      <c r="B97" s="661" t="str">
        <f>Leden!B17</f>
        <v>Spieker Leo</v>
      </c>
      <c r="C97" s="601"/>
      <c r="D97" s="661" t="str">
        <f t="shared" si="13"/>
        <v/>
      </c>
      <c r="E97" s="841"/>
      <c r="F97" s="841"/>
      <c r="G97" s="861" t="str">
        <f t="shared" si="14"/>
        <v/>
      </c>
      <c r="I97" s="848" t="str">
        <f t="shared" si="15"/>
        <v/>
      </c>
      <c r="J97" s="829" t="str">
        <f>IF(ISBLANK(E97),"",VLOOKUP(I97,Tabellen!$F$7:$G$17,2))</f>
        <v/>
      </c>
      <c r="K97" s="849" t="str">
        <f>IF(ISBLANK(C97),"",ABS(IF($J$97&gt;J285,"1",0)))</f>
        <v/>
      </c>
      <c r="L97" s="850" t="str">
        <f>IF(ISBLANK(C97),"",ABS(IF($J$97&lt;J285,"1",0)))</f>
        <v/>
      </c>
      <c r="M97" s="851" t="str">
        <f>IF(ISBLANK(C97),"",ABS(IF($J$97=J285,"1")))</f>
        <v/>
      </c>
      <c r="O97" s="615"/>
      <c r="P97" s="581"/>
      <c r="S97" s="578"/>
      <c r="T97" s="578"/>
      <c r="BB97" s="64"/>
    </row>
    <row r="98" spans="1:54" ht="29.25" customHeight="1">
      <c r="B98" s="661" t="str">
        <f>Leden!B18</f>
        <v>v.Schie Leo</v>
      </c>
      <c r="D98" s="661" t="str">
        <f t="shared" si="13"/>
        <v/>
      </c>
      <c r="G98" s="861" t="str">
        <f t="shared" si="14"/>
        <v/>
      </c>
      <c r="I98" s="848" t="str">
        <f t="shared" si="15"/>
        <v/>
      </c>
      <c r="J98" s="829" t="str">
        <f>IF(ISBLANK(E98),"",VLOOKUP(I98,Tabellen!$F$7:$G$17,2))</f>
        <v/>
      </c>
      <c r="K98" s="849" t="str">
        <f>IF(ISBLANK(C98),"",ABS(IF($J$98&gt;J305,"1",0)))</f>
        <v/>
      </c>
      <c r="L98" s="850" t="str">
        <f>IF(ISBLANK(C98),"",ABS(IF($J$98&lt;J305,"1",0)))</f>
        <v/>
      </c>
      <c r="M98" s="851" t="str">
        <f>IF(ISBLANK(C98),"",ABS(IF($J$98=J305,"1")))</f>
        <v/>
      </c>
      <c r="O98" s="615"/>
      <c r="S98" s="578"/>
      <c r="T98" s="578"/>
      <c r="BB98" s="64"/>
    </row>
    <row r="99" spans="1:54" ht="29.25" customHeight="1">
      <c r="B99" s="661" t="str">
        <f>Leden!B19</f>
        <v>Wolterink Harrie</v>
      </c>
      <c r="D99" s="661" t="str">
        <f t="shared" si="13"/>
        <v/>
      </c>
      <c r="G99" s="861" t="str">
        <f t="shared" si="14"/>
        <v/>
      </c>
      <c r="I99" s="848" t="str">
        <f t="shared" si="15"/>
        <v/>
      </c>
      <c r="J99" s="829" t="str">
        <f>IF(ISBLANK(E99),"",VLOOKUP(I99,Tabellen!$F$7:$G$17,2))</f>
        <v/>
      </c>
      <c r="K99" s="849" t="str">
        <f>IF(ISBLANK(C99),"",ABS(IF($J$99&gt;J325,"1",0)))</f>
        <v/>
      </c>
      <c r="L99" s="850" t="str">
        <f>IF(ISBLANK(C99),"",ABS(IF($J$99&lt;J325,"1",0)))</f>
        <v/>
      </c>
      <c r="M99" s="851" t="str">
        <f>IF(ISBLANK(C99),"",ABS(IF($J$99=J325,"1")))</f>
        <v/>
      </c>
      <c r="O99" s="615"/>
      <c r="P99" s="581"/>
      <c r="S99" s="578"/>
      <c r="T99" s="578"/>
      <c r="BB99" s="64"/>
    </row>
    <row r="100" spans="1:54" ht="29.25" customHeight="1">
      <c r="B100" s="661" t="str">
        <f>Leden!B20</f>
        <v>Vermue Jack</v>
      </c>
      <c r="K100" s="879" t="str">
        <f>IF(ISBLANK(C100),"",ABS(IF($J$100&gt;J344,"1",0)))</f>
        <v/>
      </c>
      <c r="L100" s="880" t="str">
        <f>IF(ISBLANK(C100),"",ABS(IF($J$100&lt;J344,"1",0)))</f>
        <v/>
      </c>
      <c r="M100" s="881" t="str">
        <f>IF(ISBLANK(C100),"",ABS(IF($J$100=J344,"1")))</f>
        <v/>
      </c>
      <c r="N100" s="451"/>
      <c r="O100" s="693"/>
      <c r="P100" s="581"/>
      <c r="S100" s="578"/>
      <c r="T100" s="578"/>
      <c r="BB100" s="64"/>
    </row>
    <row r="101" spans="1:54" ht="29.25" customHeight="1">
      <c r="A101" s="663" t="str">
        <f>IF(ISBLANK(A8),"",$A$8)</f>
        <v/>
      </c>
      <c r="B101" s="661" t="str">
        <f>Leden!B4</f>
        <v>Slot Guus</v>
      </c>
      <c r="C101" s="578" t="str">
        <f>IF(ISBLANK(C8),"",$C$8)</f>
        <v/>
      </c>
      <c r="D101" s="661" t="str">
        <f>IF(C101=1,$A$87,C101)</f>
        <v/>
      </c>
      <c r="F101" s="661" t="str">
        <f>IF(ISBLANK(F8),"",$F$8)</f>
        <v/>
      </c>
      <c r="G101" s="861" t="str">
        <f>IF(ISBLANK(E101),"",E101/F101)</f>
        <v/>
      </c>
      <c r="I101" s="848" t="str">
        <f>IF(ISBLANK(E101),"",E101/D101)</f>
        <v/>
      </c>
      <c r="J101" s="829" t="str">
        <f>IF(ISBLANK(E101),"",VLOOKUP(I101,Tabellen!$F$7:$G$17,2))</f>
        <v/>
      </c>
      <c r="K101" s="849" t="str">
        <f>IF(ISBLANK(E101),"",ABS(IF($J$101&gt;J8,"1",0)))</f>
        <v/>
      </c>
      <c r="L101" s="850" t="str">
        <f>IF(ISBLANK(E101),"",ABS(IF($J$101&lt;J8,"1",0)))</f>
        <v/>
      </c>
      <c r="M101" s="851" t="str">
        <f>IF(ISBLANK(E101),"",ABS(IF($J$101=J8,"1")))</f>
        <v/>
      </c>
      <c r="N101" s="614"/>
      <c r="O101" s="693"/>
      <c r="P101" s="581"/>
      <c r="S101" s="578"/>
      <c r="T101" s="578"/>
      <c r="BB101" s="64"/>
    </row>
    <row r="102" spans="1:54" ht="29.25" customHeight="1">
      <c r="A102" s="663" t="str">
        <f>IF(ISBLANK(A28),"",$A$28)</f>
        <v/>
      </c>
      <c r="B102" s="661" t="str">
        <f>Leden!B5</f>
        <v>Bennie Beerten Z</v>
      </c>
      <c r="C102" s="578" t="str">
        <f>IF(ISBLANK(C28),"",$C$28)</f>
        <v/>
      </c>
      <c r="D102" s="661" t="str">
        <f>IF(C102=1,$A$87,C102)</f>
        <v/>
      </c>
      <c r="F102" s="661" t="str">
        <f>IF(ISBLANK(F28),"",$F$28)</f>
        <v/>
      </c>
      <c r="G102" s="861" t="str">
        <f>IF(ISBLANK(E102),"",E102/F102)</f>
        <v/>
      </c>
      <c r="I102" s="848" t="str">
        <f>IF(ISBLANK(E102),"",E102/D102)</f>
        <v/>
      </c>
      <c r="J102" s="829" t="str">
        <f>IF(ISBLANK(E102),"",VLOOKUP(I102,Tabellen!$F$7:$G$17,2))</f>
        <v/>
      </c>
      <c r="K102" s="849" t="str">
        <f>IF(ISBLANK(E102),"",ABS(IF($J$102&gt;J28,"1",0)))</f>
        <v/>
      </c>
      <c r="L102" s="850" t="str">
        <f>IF(ISBLANK(E102),"",ABS(IF($J$102&lt;J28,"1",0)))</f>
        <v/>
      </c>
      <c r="M102" s="851" t="str">
        <f>IF(ISBLANK(E102),"",ABS(IF($J$102=J28,"1")))</f>
        <v/>
      </c>
      <c r="O102" s="693"/>
      <c r="Q102" s="591"/>
      <c r="S102" s="578"/>
      <c r="T102" s="578"/>
      <c r="BB102" s="64"/>
    </row>
    <row r="103" spans="1:54" ht="29.25" customHeight="1">
      <c r="A103" s="663" t="str">
        <f>IF(ISBLANK(A48),"",$A$48)</f>
        <v/>
      </c>
      <c r="B103" s="661" t="str">
        <f>Leden!B6</f>
        <v>Cuppers Jan</v>
      </c>
      <c r="C103" s="578" t="str">
        <f>IF(ISBLANK(C48),"",$C$48)</f>
        <v/>
      </c>
      <c r="D103" s="661" t="str">
        <f>IF(C103=1,$A$87,C103)</f>
        <v/>
      </c>
      <c r="F103" s="661" t="str">
        <f>IF(ISBLANK(F48),"",$F$48)</f>
        <v/>
      </c>
      <c r="G103" s="861" t="str">
        <f>IF(ISBLANK(E103),"",E103/F103)</f>
        <v/>
      </c>
      <c r="I103" s="848" t="str">
        <f>IF(ISBLANK(E103),"",E103/D103)</f>
        <v/>
      </c>
      <c r="J103" s="829" t="str">
        <f>IF(ISBLANK(E103),"",VLOOKUP(I103,Tabellen!$F$7:$G$17,2))</f>
        <v/>
      </c>
      <c r="K103" s="849" t="str">
        <f>IF(ISBLANK(E103),"",ABS(IF($J$103&gt;J48,"1",0)))</f>
        <v/>
      </c>
      <c r="L103" s="850" t="str">
        <f>IF(ISBLANK(E103),"",ABS(IF($J$103&lt;J48,"1",0)))</f>
        <v/>
      </c>
      <c r="M103" s="851" t="str">
        <f>IF(ISBLANK(E103),"",ABS(IF($J$103=J48,"1")))</f>
        <v/>
      </c>
      <c r="P103" s="694"/>
      <c r="Q103" s="591"/>
      <c r="S103" s="578"/>
      <c r="T103" s="578"/>
      <c r="BB103" s="64"/>
    </row>
    <row r="104" spans="1:54" ht="29.25" customHeight="1">
      <c r="A104" s="663" t="str">
        <f>IF(ISBLANK(A68),"",$A$68)</f>
        <v/>
      </c>
      <c r="B104" s="661" t="str">
        <f>Leden!B7</f>
        <v>BouwmeesterJohan</v>
      </c>
      <c r="C104" s="578" t="str">
        <f>IF(ISBLANK(C68),"",$C$68)</f>
        <v/>
      </c>
      <c r="D104" s="661" t="str">
        <f>IF(C104=1,$A$87,C104)</f>
        <v/>
      </c>
      <c r="F104" s="661" t="str">
        <f>IF(ISBLANK(F68),"",$F$68)</f>
        <v/>
      </c>
      <c r="G104" s="861" t="str">
        <f>IF(ISBLANK(E104),"",E104/F104)</f>
        <v/>
      </c>
      <c r="H104" s="882"/>
      <c r="I104" s="848"/>
      <c r="J104" s="829" t="str">
        <f>IF(ISBLANK(E104),"",VLOOKUP(I104,Tabellen!$F$7:$G$17,2))</f>
        <v/>
      </c>
      <c r="K104" s="849" t="str">
        <f>IF(ISBLANK(E104),"",ABS(IF($J$104&gt;J68,"1",0)))</f>
        <v/>
      </c>
      <c r="L104" s="850" t="str">
        <f>IF(ISBLANK(E104),"",ABS(IF($J$104&lt;J68,"1",0)))</f>
        <v/>
      </c>
      <c r="M104" s="851" t="str">
        <f>IF(ISBLANK(E104),"",ABS(IF($J$104=J68,"1")))</f>
        <v/>
      </c>
      <c r="P104" s="630"/>
      <c r="Q104" s="591"/>
      <c r="S104" s="578"/>
      <c r="T104" s="578"/>
      <c r="BB104" s="64"/>
    </row>
    <row r="105" spans="1:54" ht="29.25" customHeight="1">
      <c r="A105" s="620" t="s">
        <v>115</v>
      </c>
      <c r="B105" s="669">
        <f>Leden!$L$8</f>
        <v>1.75</v>
      </c>
      <c r="C105" s="622">
        <f>SUBTOTAL(9,C89:C104)</f>
        <v>0</v>
      </c>
      <c r="D105" s="620">
        <f>SUM(D89:D104)</f>
        <v>0</v>
      </c>
      <c r="E105" s="620">
        <f>SUBTOTAL(9,E89:E104)</f>
        <v>0</v>
      </c>
      <c r="F105" s="620">
        <f>SUBTOTAL(9,F89:F104)</f>
        <v>0</v>
      </c>
      <c r="G105" s="852" t="e">
        <f>E105/F105</f>
        <v>#DIV/0!</v>
      </c>
      <c r="H105" s="620">
        <f>MAX(H88:H103)</f>
        <v>0</v>
      </c>
      <c r="I105" s="853" t="e">
        <f>AVERAGE(I89:I104)</f>
        <v>#DIV/0!</v>
      </c>
      <c r="J105" s="854">
        <f>SUM(J89:J104)</f>
        <v>0</v>
      </c>
      <c r="K105" s="855">
        <f>SUM(K89:K104)</f>
        <v>0</v>
      </c>
      <c r="L105" s="856">
        <f>SUM(L89:L104)</f>
        <v>0</v>
      </c>
      <c r="M105" s="857">
        <f>SUM(M89:M104)</f>
        <v>0</v>
      </c>
      <c r="N105" s="652" t="e">
        <f>IF(ISBLANK(E105),"",VLOOKUP(G105,Tabellen!$D$7:$E$46,2))</f>
        <v>#DIV/0!</v>
      </c>
      <c r="O105" s="629" t="s">
        <v>116</v>
      </c>
      <c r="P105" s="696"/>
      <c r="Q105" s="591"/>
      <c r="S105" s="62"/>
      <c r="T105" s="62"/>
      <c r="BB105" s="64"/>
    </row>
    <row r="106" spans="1:54" s="64" customFormat="1" ht="29.25" customHeight="1">
      <c r="A106" s="697"/>
      <c r="B106" s="698"/>
      <c r="C106" s="699"/>
      <c r="D106" s="883"/>
      <c r="E106" s="883"/>
      <c r="F106" s="883"/>
      <c r="G106" s="883"/>
      <c r="H106" s="884"/>
      <c r="I106" s="883"/>
      <c r="J106" s="885"/>
      <c r="K106" s="883"/>
      <c r="L106" s="883"/>
      <c r="M106" s="883"/>
      <c r="N106" s="701"/>
      <c r="O106" s="698"/>
      <c r="P106" s="702"/>
      <c r="Q106" s="591"/>
    </row>
    <row r="107" spans="1:54" ht="29.25" customHeight="1">
      <c r="A107" s="582" t="s">
        <v>93</v>
      </c>
      <c r="B107" s="583" t="str">
        <f>$B$2</f>
        <v>Periode 4</v>
      </c>
      <c r="C107" s="582"/>
      <c r="D107" s="832"/>
      <c r="E107" s="833"/>
      <c r="F107" s="583"/>
      <c r="G107" s="832"/>
      <c r="H107" s="833"/>
      <c r="I107" s="834"/>
      <c r="J107" s="835"/>
      <c r="K107" s="836"/>
      <c r="L107" s="837"/>
      <c r="M107" s="834"/>
      <c r="N107" s="590"/>
      <c r="O107" s="637"/>
      <c r="P107" s="638"/>
      <c r="Q107" s="591"/>
      <c r="S107" s="62"/>
      <c r="T107" s="62"/>
      <c r="BB107" s="64"/>
    </row>
    <row r="108" spans="1:54" ht="29.25" customHeight="1">
      <c r="A108" s="592">
        <f>VLOOKUP(B126,Tabellen!$B$6:$C$46,2)</f>
        <v>65</v>
      </c>
      <c r="B108" s="583" t="s">
        <v>37</v>
      </c>
      <c r="C108" s="582" t="s">
        <v>95</v>
      </c>
      <c r="D108" s="832" t="s">
        <v>117</v>
      </c>
      <c r="E108" s="583" t="s">
        <v>95</v>
      </c>
      <c r="F108" s="583" t="s">
        <v>98</v>
      </c>
      <c r="G108" s="832" t="s">
        <v>99</v>
      </c>
      <c r="H108" s="583" t="s">
        <v>100</v>
      </c>
      <c r="I108" s="838" t="s">
        <v>101</v>
      </c>
      <c r="J108" s="839">
        <v>10</v>
      </c>
      <c r="K108" s="840" t="s">
        <v>102</v>
      </c>
      <c r="L108" s="832" t="s">
        <v>103</v>
      </c>
      <c r="M108" s="838" t="s">
        <v>104</v>
      </c>
      <c r="N108" s="586" t="s">
        <v>105</v>
      </c>
      <c r="O108" s="637"/>
      <c r="P108" s="638"/>
      <c r="Q108" s="591"/>
      <c r="S108" s="578"/>
      <c r="T108" s="578"/>
      <c r="BB108" s="64"/>
    </row>
    <row r="109" spans="1:54" ht="29.25" customHeight="1">
      <c r="A109" s="597" t="s">
        <v>106</v>
      </c>
      <c r="B109" s="672" t="str">
        <f>Leden!$B$9</f>
        <v>Huinink Jan</v>
      </c>
      <c r="C109" s="582" t="s">
        <v>118</v>
      </c>
      <c r="D109" s="832" t="s">
        <v>119</v>
      </c>
      <c r="E109" s="832" t="s">
        <v>119</v>
      </c>
      <c r="F109" s="583" t="s">
        <v>110</v>
      </c>
      <c r="G109" s="832" t="s">
        <v>79</v>
      </c>
      <c r="H109" s="583" t="s">
        <v>112</v>
      </c>
      <c r="I109" s="838" t="s">
        <v>119</v>
      </c>
      <c r="J109" s="839" t="s">
        <v>113</v>
      </c>
      <c r="K109" s="840"/>
      <c r="L109" s="832"/>
      <c r="M109" s="838"/>
      <c r="N109" s="586" t="s">
        <v>114</v>
      </c>
      <c r="O109" s="637"/>
      <c r="P109" s="638"/>
      <c r="Q109" s="591"/>
      <c r="S109" s="578"/>
      <c r="T109" s="578"/>
      <c r="BB109" s="64"/>
    </row>
    <row r="110" spans="1:54" ht="29.25" customHeight="1">
      <c r="A110" s="613"/>
      <c r="B110" s="661" t="str">
        <f>Leden!B10</f>
        <v>Koppele Theo</v>
      </c>
      <c r="C110" s="601"/>
      <c r="D110" s="600" t="str">
        <f t="shared" ref="D110:D118" si="16">IF(ISBLANK(C110),"",IF(C110=1,$A$108,C110))</f>
        <v/>
      </c>
      <c r="E110" s="884"/>
      <c r="F110" s="841"/>
      <c r="G110" s="860" t="str">
        <f t="shared" ref="G110:G118" si="17">IF(ISBLANK(E110),"",E110/F110)</f>
        <v/>
      </c>
      <c r="H110" s="841"/>
      <c r="I110" s="843" t="str">
        <f t="shared" ref="I110:I118" si="18">IF(ISBLANK(E110),"",E110/D110)</f>
        <v/>
      </c>
      <c r="J110" s="829" t="str">
        <f>IF(ISBLANK(E110),"",VLOOKUP(I110,Tabellen!$F$7:$G$17,2))</f>
        <v/>
      </c>
      <c r="K110" s="844" t="str">
        <f>IF(ISBLANK(C110),"",ABS(IF($J$110&gt;J146,"1",0)))</f>
        <v/>
      </c>
      <c r="L110" s="845" t="str">
        <f>IF(ISBLANK(C110),"",ABS(IF($J$110&lt;J146,"1",0)))</f>
        <v/>
      </c>
      <c r="M110" s="846" t="str">
        <f>IF(ISBLANK(C110),"",ABS(IF($J$110=J146,"1")))</f>
        <v/>
      </c>
      <c r="O110" s="674"/>
      <c r="P110" s="704"/>
      <c r="S110" s="578"/>
      <c r="T110" s="578"/>
      <c r="BB110" s="64"/>
    </row>
    <row r="111" spans="1:54" ht="29.25" customHeight="1">
      <c r="A111" s="613"/>
      <c r="B111" s="661" t="str">
        <f>Leden!B11</f>
        <v>Melgers Willy</v>
      </c>
      <c r="C111" s="601"/>
      <c r="D111" s="661" t="str">
        <f t="shared" si="16"/>
        <v/>
      </c>
      <c r="E111" s="841"/>
      <c r="F111" s="841"/>
      <c r="G111" s="860" t="str">
        <f t="shared" si="17"/>
        <v/>
      </c>
      <c r="I111" s="843" t="str">
        <f t="shared" si="18"/>
        <v/>
      </c>
      <c r="J111" s="829" t="str">
        <f>IF(ISBLANK(E111),"",VLOOKUP(I111,Tabellen!$F$7:$G$17,2))</f>
        <v/>
      </c>
      <c r="K111" s="849" t="str">
        <f>IF(ISBLANK(E111),"",ABS(IF($J$111&gt;J166,"1",0)))</f>
        <v/>
      </c>
      <c r="L111" s="850" t="str">
        <f>IF(ISBLANK(C111),"",ABS(IF($J$111&lt;J166,"1",0)))</f>
        <v/>
      </c>
      <c r="M111" s="851" t="str">
        <f>IF(ISBLANK(C111),"",ABS(IF($J$111=J166,"1")))</f>
        <v/>
      </c>
      <c r="O111" s="615"/>
      <c r="P111" s="705"/>
      <c r="S111" s="578"/>
      <c r="T111" s="578"/>
      <c r="BB111" s="64"/>
    </row>
    <row r="112" spans="1:54" ht="29.25" customHeight="1">
      <c r="A112" s="613"/>
      <c r="B112" s="661" t="str">
        <f>Leden!B12</f>
        <v>Piepers Arnold</v>
      </c>
      <c r="C112" s="601"/>
      <c r="D112" s="661" t="str">
        <f t="shared" si="16"/>
        <v/>
      </c>
      <c r="E112" s="841"/>
      <c r="F112" s="841"/>
      <c r="G112" s="860" t="str">
        <f t="shared" si="17"/>
        <v/>
      </c>
      <c r="I112" s="843" t="str">
        <f t="shared" si="18"/>
        <v/>
      </c>
      <c r="J112" s="829" t="str">
        <f>IF(ISBLANK(E112),"",VLOOKUP(I112,Tabellen!$F$7:$G$17,2))</f>
        <v/>
      </c>
      <c r="K112" s="849" t="str">
        <f>IF(ISBLANK(E112),"",ABS(IF($J$112&gt;J186,"1",0)))</f>
        <v/>
      </c>
      <c r="L112" s="850" t="str">
        <f>IF(ISBLANK(C112),"",ABS(IF($J$112&lt;J186,"1",0)))</f>
        <v/>
      </c>
      <c r="M112" s="851" t="str">
        <f>IF(ISBLANK(C112),"",ABS(IF(J112=$J$186,"1")))</f>
        <v/>
      </c>
      <c r="O112" s="612"/>
      <c r="P112" s="705"/>
      <c r="S112" s="578"/>
      <c r="T112" s="578"/>
      <c r="BB112" s="64"/>
    </row>
    <row r="113" spans="1:20" s="64" customFormat="1" ht="29.25" customHeight="1">
      <c r="A113" s="613"/>
      <c r="B113" s="661" t="str">
        <f>Leden!B13</f>
        <v>Jos Stortelder</v>
      </c>
      <c r="C113" s="601"/>
      <c r="D113" s="661" t="str">
        <f t="shared" si="16"/>
        <v/>
      </c>
      <c r="E113" s="841"/>
      <c r="F113" s="841"/>
      <c r="G113" s="860" t="str">
        <f t="shared" si="17"/>
        <v/>
      </c>
      <c r="H113" s="774"/>
      <c r="I113" s="848" t="str">
        <f t="shared" si="18"/>
        <v/>
      </c>
      <c r="J113" s="829" t="str">
        <f>IF(ISBLANK(E113),"",VLOOKUP(I113,Tabellen!$F$7:$G$17,2))</f>
        <v/>
      </c>
      <c r="K113" s="849" t="str">
        <f>IF(ISBLANK(E113),"",ABS(IF($J$113&gt;J206,"1",0)))</f>
        <v/>
      </c>
      <c r="L113" s="850" t="str">
        <f>IF(ISBLANK(C113),"",ABS(IF($J$113&lt;J206,"1",0)))</f>
        <v/>
      </c>
      <c r="M113" s="851" t="str">
        <f>IF(ISBLANK(C113),"",ABS(IF(J113=$J$206,"1")))</f>
        <v/>
      </c>
      <c r="N113" s="578"/>
      <c r="O113" s="615"/>
      <c r="P113" s="705"/>
      <c r="S113" s="578"/>
      <c r="T113" s="578"/>
    </row>
    <row r="114" spans="1:20" s="64" customFormat="1" ht="29.25" customHeight="1">
      <c r="A114" s="613"/>
      <c r="B114" s="661" t="str">
        <f>Leden!B14</f>
        <v>Rots Jan</v>
      </c>
      <c r="C114" s="601"/>
      <c r="D114" s="661" t="str">
        <f t="shared" si="16"/>
        <v/>
      </c>
      <c r="E114" s="841"/>
      <c r="F114" s="841"/>
      <c r="G114" s="860" t="str">
        <f t="shared" si="17"/>
        <v/>
      </c>
      <c r="H114" s="774"/>
      <c r="I114" s="848" t="str">
        <f t="shared" si="18"/>
        <v/>
      </c>
      <c r="J114" s="829" t="str">
        <f>IF(ISBLANK(E114),"",VLOOKUP(I114,Tabellen!$F$7:$G$17,2))</f>
        <v/>
      </c>
      <c r="K114" s="849" t="str">
        <f>IF(ISBLANK(E114),"",ABS(IF($J$114&gt;J226,"1",0)))</f>
        <v/>
      </c>
      <c r="L114" s="850" t="str">
        <f>IF(ISBLANK(C114),"",ABS(IF($J$114&lt;J226,"1",0)))</f>
        <v/>
      </c>
      <c r="M114" s="851" t="str">
        <f>IF(ISBLANK(C114),"",ABS(IF(J114=$J$226,"1")))</f>
        <v/>
      </c>
      <c r="N114" s="578"/>
      <c r="O114" s="615"/>
      <c r="P114" s="705"/>
      <c r="S114" s="578"/>
      <c r="T114" s="578"/>
    </row>
    <row r="115" spans="1:20" s="64" customFormat="1" ht="29.25" customHeight="1">
      <c r="A115" s="613"/>
      <c r="B115" s="661" t="str">
        <f>Leden!B15</f>
        <v>Rouwhorst Bennie</v>
      </c>
      <c r="C115" s="601"/>
      <c r="D115" s="661" t="str">
        <f t="shared" si="16"/>
        <v/>
      </c>
      <c r="E115" s="841"/>
      <c r="F115" s="841"/>
      <c r="G115" s="860" t="str">
        <f t="shared" si="17"/>
        <v/>
      </c>
      <c r="H115" s="774"/>
      <c r="I115" s="848" t="str">
        <f t="shared" si="18"/>
        <v/>
      </c>
      <c r="J115" s="829" t="str">
        <f>IF(ISBLANK(E115),"",VLOOKUP(I115,Tabellen!$F$7:$G$17,2))</f>
        <v/>
      </c>
      <c r="K115" s="849" t="str">
        <f>IF(ISBLANK(E115),"",ABS(IF($J$115&gt;J251,"1",0)))</f>
        <v/>
      </c>
      <c r="L115" s="850" t="str">
        <f>IF(ISBLANK(C115),"",ABS(IF($J$115&lt;J251,"1",0)))</f>
        <v/>
      </c>
      <c r="M115" s="851" t="str">
        <f>IF(ISBLANK(C115),"",ABS(IF(J115=$J$251,"1")))</f>
        <v/>
      </c>
      <c r="N115" s="578"/>
      <c r="O115" s="615"/>
      <c r="P115" s="705"/>
      <c r="S115" s="578"/>
      <c r="T115" s="578"/>
    </row>
    <row r="116" spans="1:20" s="64" customFormat="1" ht="29.25" customHeight="1">
      <c r="A116" s="613"/>
      <c r="B116" s="661" t="str">
        <f>Leden!B16</f>
        <v>Wittenbernds B</v>
      </c>
      <c r="C116" s="601"/>
      <c r="D116" s="661" t="str">
        <f t="shared" si="16"/>
        <v/>
      </c>
      <c r="E116" s="841"/>
      <c r="F116" s="841"/>
      <c r="G116" s="860" t="str">
        <f t="shared" si="17"/>
        <v/>
      </c>
      <c r="H116" s="774"/>
      <c r="I116" s="848" t="str">
        <f t="shared" si="18"/>
        <v/>
      </c>
      <c r="J116" s="829" t="str">
        <f>IF(ISBLANK(E116),"",VLOOKUP(I116,Tabellen!$F$7:$G$17,2))</f>
        <v/>
      </c>
      <c r="K116" s="849" t="str">
        <f>IF(ISBLANK(E116),"",ABS(IF($J$116&gt;J266,"1",0)))</f>
        <v/>
      </c>
      <c r="L116" s="850" t="str">
        <f>IF(ISBLANK(C116),"",ABS(IF($J$116&lt;J266,"1",0)))</f>
        <v/>
      </c>
      <c r="M116" s="851" t="str">
        <f>IF(ISBLANK(C116),"",ABS(IF(J116=$J$266,"1")))</f>
        <v/>
      </c>
      <c r="N116" s="578"/>
      <c r="O116" s="615"/>
      <c r="P116" s="705"/>
      <c r="S116" s="578"/>
      <c r="T116" s="578"/>
    </row>
    <row r="117" spans="1:20" s="64" customFormat="1" ht="29.25" customHeight="1">
      <c r="A117" s="613"/>
      <c r="B117" s="661" t="str">
        <f>Leden!B17</f>
        <v>Spieker Leo</v>
      </c>
      <c r="C117" s="601"/>
      <c r="D117" s="661" t="str">
        <f t="shared" si="16"/>
        <v/>
      </c>
      <c r="E117" s="841"/>
      <c r="F117" s="841"/>
      <c r="G117" s="860" t="str">
        <f t="shared" si="17"/>
        <v/>
      </c>
      <c r="H117" s="774"/>
      <c r="I117" s="848" t="str">
        <f t="shared" si="18"/>
        <v/>
      </c>
      <c r="J117" s="829" t="str">
        <f>IF(ISBLANK(E117),"",VLOOKUP(I117,Tabellen!$F$7:$G$17,2))</f>
        <v/>
      </c>
      <c r="K117" s="849" t="str">
        <f>IF(ISBLANK(E117),"",ABS(IF($J$117&gt;J286,"1",0)))</f>
        <v/>
      </c>
      <c r="L117" s="850" t="str">
        <f>IF(ISBLANK(C117),"",ABS(IF($J$117&lt;J286,"1",0)))</f>
        <v/>
      </c>
      <c r="M117" s="851" t="str">
        <f>IF(ISBLANK(C117),"",ABS(IF($J$117=J286,"1")))</f>
        <v/>
      </c>
      <c r="N117" s="578"/>
      <c r="O117" s="615"/>
      <c r="P117" s="705"/>
      <c r="S117" s="578"/>
      <c r="T117" s="578"/>
    </row>
    <row r="118" spans="1:20" s="64" customFormat="1" ht="29.25" customHeight="1">
      <c r="A118" s="662"/>
      <c r="B118" s="661" t="str">
        <f>Leden!B18</f>
        <v>v.Schie Leo</v>
      </c>
      <c r="C118" s="616"/>
      <c r="D118" s="661" t="str">
        <f t="shared" si="16"/>
        <v/>
      </c>
      <c r="E118" s="841"/>
      <c r="F118" s="774"/>
      <c r="G118" s="860" t="str">
        <f t="shared" si="17"/>
        <v/>
      </c>
      <c r="H118" s="774"/>
      <c r="I118" s="848" t="str">
        <f t="shared" si="18"/>
        <v/>
      </c>
      <c r="J118" s="829" t="str">
        <f>IF(ISBLANK(E118),"",VLOOKUP(I118,Tabellen!$F$7:$G$17,2))</f>
        <v/>
      </c>
      <c r="K118" s="849" t="str">
        <f>IF(ISBLANK(E118),"",ABS(IF($J$118&gt;J306,"1",0)))</f>
        <v/>
      </c>
      <c r="L118" s="850" t="str">
        <f>IF(ISBLANK(C118),"",ABS(IF($J$118&lt;J306,"1",0)))</f>
        <v/>
      </c>
      <c r="M118" s="851" t="str">
        <f>IF(ISBLANK(C118),"",ABS(IF($J$118=J306,"1")))</f>
        <v/>
      </c>
      <c r="N118" s="578"/>
      <c r="O118" s="615"/>
      <c r="S118" s="578"/>
      <c r="T118" s="578"/>
    </row>
    <row r="119" spans="1:20" s="64" customFormat="1" ht="29.25" customHeight="1">
      <c r="A119" s="662"/>
      <c r="B119" s="661" t="str">
        <f>Leden!B19</f>
        <v>Wolterink Harrie</v>
      </c>
      <c r="C119" s="616"/>
      <c r="D119" s="661" t="str">
        <f>IF(ISBLANK(C119),"",IF(C119=1,$A$108,C119))</f>
        <v/>
      </c>
      <c r="E119" s="774"/>
      <c r="F119" s="774"/>
      <c r="G119" s="860" t="str">
        <f>IF(ISBLANK(E119),"",E119/F119)</f>
        <v/>
      </c>
      <c r="H119" s="774"/>
      <c r="I119" s="848" t="str">
        <f>IF(ISBLANK(E119),"",E119/D119)</f>
        <v/>
      </c>
      <c r="J119" s="829" t="str">
        <f>IF(ISBLANK(E119),"",VLOOKUP(I119,Tabellen!$F$7:$G$17,2))</f>
        <v/>
      </c>
      <c r="K119" s="849" t="str">
        <f>IF(ISBLANK(E119),"",ABS(IF($J$119&gt;J326,"1",0)))</f>
        <v/>
      </c>
      <c r="L119" s="850" t="str">
        <f>IF(ISBLANK(C119),"",ABS(IF($J$119&lt;J326,"1",0)))</f>
        <v/>
      </c>
      <c r="M119" s="851" t="str">
        <f>IF(ISBLANK(C119),"",ABS(IF($J$119=J326,"1")))</f>
        <v/>
      </c>
      <c r="N119" s="578"/>
      <c r="O119" s="615"/>
      <c r="S119" s="578"/>
      <c r="T119" s="578"/>
    </row>
    <row r="120" spans="1:20" s="64" customFormat="1" ht="29.25" customHeight="1">
      <c r="B120" s="661" t="str">
        <f>Leden!B20</f>
        <v>Vermue Jack</v>
      </c>
      <c r="D120" s="661"/>
      <c r="E120" s="661"/>
      <c r="F120" s="661"/>
      <c r="G120" s="661"/>
      <c r="H120" s="661"/>
      <c r="I120" s="661"/>
      <c r="J120" s="661"/>
      <c r="K120" s="879" t="str">
        <f>IF(ISBLANK(E120),"",ABS(IF($J$119&gt;J345,"1",0)))</f>
        <v/>
      </c>
      <c r="L120" s="880" t="str">
        <f>IF(ISBLANK(C120),"",ABS(IF($J$119&lt;J345,"1",0)))</f>
        <v/>
      </c>
      <c r="M120" s="881" t="str">
        <f>IF(ISBLANK(C120),"",ABS(IF($J$119=J345,"1")))</f>
        <v/>
      </c>
      <c r="N120" s="451"/>
      <c r="O120" s="693"/>
      <c r="S120" s="578"/>
      <c r="T120" s="578"/>
    </row>
    <row r="121" spans="1:20" s="64" customFormat="1" ht="29.25" customHeight="1">
      <c r="A121" s="663" t="str">
        <f>IF(ISBLANK(A9),"",$A$9)</f>
        <v/>
      </c>
      <c r="B121" s="661" t="str">
        <f>Leden!B4</f>
        <v>Slot Guus</v>
      </c>
      <c r="C121" s="578" t="str">
        <f>IF(ISBLANK(C9),"",$C$9)</f>
        <v/>
      </c>
      <c r="D121" s="661" t="str">
        <f>IF(ISBLANK(C121),"",IF(C121=1,$A$108,C121))</f>
        <v/>
      </c>
      <c r="E121" s="774"/>
      <c r="F121" s="661" t="str">
        <f>IF(ISBLANK(F9),"",$F$9)</f>
        <v/>
      </c>
      <c r="G121" s="860" t="str">
        <f>IF(ISBLANK(E121),"",E121/F121)</f>
        <v/>
      </c>
      <c r="H121" s="774"/>
      <c r="I121" s="848" t="str">
        <f>IF(ISBLANK(E121),"",E121/D121)</f>
        <v/>
      </c>
      <c r="J121" s="829" t="str">
        <f>IF(ISBLANK(E121),"",VLOOKUP(I121,Tabellen!$F$7:$G$17,2))</f>
        <v/>
      </c>
      <c r="K121" s="849" t="str">
        <f>IF(ISBLANK(E121),"",ABS(IF($J$121&gt;J9,"1",0)))</f>
        <v/>
      </c>
      <c r="L121" s="850" t="str">
        <f>IF(ISBLANK(E121),"",ABS(IF($J$121&lt;J9,"1",0)))</f>
        <v/>
      </c>
      <c r="M121" s="851" t="str">
        <f>IF(ISBLANK(E121),"",ABS(IF($J$121=J9,"1")))</f>
        <v/>
      </c>
      <c r="N121" s="578"/>
      <c r="O121" s="693"/>
      <c r="S121" s="578"/>
      <c r="T121" s="578"/>
    </row>
    <row r="122" spans="1:20" s="64" customFormat="1" ht="29.25" customHeight="1">
      <c r="A122" s="663" t="str">
        <f>IF(ISBLANK(A29),"",$A$29)</f>
        <v/>
      </c>
      <c r="B122" s="661" t="str">
        <f>Leden!B5</f>
        <v>Bennie Beerten Z</v>
      </c>
      <c r="C122" s="578" t="str">
        <f>IF(ISBLANK(C29),"",$C$29)</f>
        <v/>
      </c>
      <c r="D122" s="661" t="str">
        <f>IF(ISBLANK(C122),"",IF(C122=1,$A$108,C122))</f>
        <v/>
      </c>
      <c r="E122" s="774"/>
      <c r="F122" s="661" t="str">
        <f>IF(ISBLANK(F29),"",$F$29)</f>
        <v/>
      </c>
      <c r="G122" s="860" t="str">
        <f>IF(ISBLANK(E122),"",E122/F122)</f>
        <v/>
      </c>
      <c r="H122" s="774"/>
      <c r="I122" s="848" t="str">
        <f>IF(ISBLANK(E122),"",E122/D122)</f>
        <v/>
      </c>
      <c r="J122" s="829" t="str">
        <f>IF(ISBLANK(E122),"",VLOOKUP(I122,Tabellen!$F$7:$G$17,2))</f>
        <v/>
      </c>
      <c r="K122" s="849" t="str">
        <f>IF(ISBLANK(E122),"",ABS(IF($J$122&gt;J29,"1",0)))</f>
        <v/>
      </c>
      <c r="L122" s="850" t="str">
        <f>IF(ISBLANK(E122),"",ABS(IF($J$122&lt;J29,"1",0)))</f>
        <v/>
      </c>
      <c r="M122" s="851" t="str">
        <f>IF(ISBLANK(E122),"",ABS(IF($J$122=J29,"1")))</f>
        <v/>
      </c>
      <c r="N122" s="578"/>
      <c r="O122" s="693"/>
      <c r="Q122" s="580"/>
      <c r="S122" s="62"/>
      <c r="T122" s="62"/>
    </row>
    <row r="123" spans="1:20" s="64" customFormat="1" ht="29.25" customHeight="1">
      <c r="A123" s="663" t="str">
        <f>IF(ISBLANK(A49),"",$A$49)</f>
        <v/>
      </c>
      <c r="B123" s="661" t="str">
        <f>Leden!B6</f>
        <v>Cuppers Jan</v>
      </c>
      <c r="C123" s="578" t="str">
        <f>IF(ISBLANK(C49),"",$C$49)</f>
        <v/>
      </c>
      <c r="D123" s="661" t="str">
        <f>IF(ISBLANK(C123),"",IF(C123=1,$A$108,C123))</f>
        <v/>
      </c>
      <c r="E123" s="774"/>
      <c r="F123" s="661" t="str">
        <f>IF(ISBLANK(F49),"",$F$49)</f>
        <v/>
      </c>
      <c r="G123" s="860" t="str">
        <f>IF(ISBLANK(E123),"",E123/F123)</f>
        <v/>
      </c>
      <c r="H123" s="774"/>
      <c r="I123" s="848" t="str">
        <f>IF(ISBLANK(E123),"",E123/D123)</f>
        <v/>
      </c>
      <c r="J123" s="829" t="str">
        <f>IF(ISBLANK(E123),"",VLOOKUP(I123,Tabellen!$F$7:$G$17,2))</f>
        <v/>
      </c>
      <c r="K123" s="849" t="str">
        <f>IF(ISBLANK(E123),"",ABS(IF($J$123&gt;J49,"1",0)))</f>
        <v/>
      </c>
      <c r="L123" s="850" t="str">
        <f>IF(ISBLANK(E123),"",ABS(IF($J$123&lt;J49,"1",0)))</f>
        <v/>
      </c>
      <c r="M123" s="851" t="str">
        <f>IF(ISBLANK(E123),"",ABS(IF($J$123=J49,"1")))</f>
        <v/>
      </c>
      <c r="N123" s="578"/>
      <c r="O123" s="693"/>
      <c r="P123" s="694"/>
      <c r="Q123" s="326"/>
      <c r="R123" s="591"/>
      <c r="S123" s="62"/>
      <c r="T123" s="62"/>
    </row>
    <row r="124" spans="1:20" s="64" customFormat="1" ht="29.25" customHeight="1">
      <c r="A124" s="663" t="str">
        <f>IF(ISBLANK(A69),"",$A$69)</f>
        <v/>
      </c>
      <c r="B124" s="661" t="str">
        <f>Leden!B7</f>
        <v>BouwmeesterJohan</v>
      </c>
      <c r="C124" s="578" t="str">
        <f>IF(ISBLANK(C69),"",$C$69)</f>
        <v/>
      </c>
      <c r="D124" s="661" t="str">
        <f>IF(ISBLANK(C124),"",IF(C124=1,$A$108,C124))</f>
        <v/>
      </c>
      <c r="E124" s="774"/>
      <c r="F124" s="661" t="str">
        <f>IF(ISBLANK(F69),"",$F$69)</f>
        <v/>
      </c>
      <c r="G124" s="860" t="str">
        <f>IF(ISBLANK(E124),"",E124/F124)</f>
        <v/>
      </c>
      <c r="H124" s="774"/>
      <c r="I124" s="848" t="str">
        <f>IF(ISBLANK(E124),"",E124/D124)</f>
        <v/>
      </c>
      <c r="J124" s="829" t="str">
        <f>IF(ISBLANK(E124),"",VLOOKUP(I124,Tabellen!$F$7:$G$17,2))</f>
        <v/>
      </c>
      <c r="K124" s="849" t="str">
        <f>IF(ISBLANK(E124),"",ABS(IF($J$124&gt;J69,"1",0)))</f>
        <v/>
      </c>
      <c r="L124" s="850" t="str">
        <f>IF(ISBLANK(E124),"",ABS(IF($J$124&lt;J69,"1",0)))</f>
        <v/>
      </c>
      <c r="M124" s="851" t="str">
        <f>IF(ISBLANK(E124),"",ABS(IF($J$124=J69,"1")))</f>
        <v/>
      </c>
      <c r="N124" s="578"/>
      <c r="O124" s="591"/>
      <c r="P124" s="694"/>
      <c r="Q124" s="326"/>
      <c r="R124" s="591"/>
      <c r="S124" s="62"/>
      <c r="T124" s="62"/>
    </row>
    <row r="125" spans="1:20" s="64" customFormat="1" ht="29.25" customHeight="1">
      <c r="A125" s="663" t="str">
        <f>IF(ISBLANK(A89),"",$A$89)</f>
        <v/>
      </c>
      <c r="B125" s="661" t="str">
        <f>Leden!B8</f>
        <v>Cattier Theo</v>
      </c>
      <c r="C125" s="578" t="str">
        <f>IF(ISBLANK(C89),"",$C$89)</f>
        <v/>
      </c>
      <c r="D125" s="661" t="str">
        <f>IF(ISBLANK(C125),"",IF(C125=1,$A$108,C125))</f>
        <v/>
      </c>
      <c r="E125" s="774"/>
      <c r="F125" s="661" t="str">
        <f>IF(ISBLANK(F89),"",$F$89)</f>
        <v/>
      </c>
      <c r="G125" s="860" t="str">
        <f>IF(ISBLANK(E125),"",E125/F125)</f>
        <v/>
      </c>
      <c r="H125" s="774"/>
      <c r="I125" s="848" t="str">
        <f>IF(ISBLANK(E125),"",E125/D125)</f>
        <v/>
      </c>
      <c r="J125" s="829" t="str">
        <f>IF(ISBLANK(E125),"",VLOOKUP(I125,Tabellen!$F$7:$G$17,2))</f>
        <v/>
      </c>
      <c r="K125" s="849" t="str">
        <f>IF(ISBLANK(E125),"",ABS(IF($J$125&gt;J89,"1",0)))</f>
        <v/>
      </c>
      <c r="L125" s="850" t="str">
        <f>IF(ISBLANK(E125),"",ABS(IF($J$125&lt;J89,"1",0)))</f>
        <v/>
      </c>
      <c r="M125" s="851" t="str">
        <f>IF(ISBLANK(E125),"",ABS(IF($J$125=J89,"1")))</f>
        <v/>
      </c>
      <c r="N125" s="578"/>
      <c r="Q125" s="326"/>
      <c r="R125" s="591"/>
      <c r="S125" s="62"/>
      <c r="T125" s="62"/>
    </row>
    <row r="126" spans="1:20" s="64" customFormat="1" ht="29.25" customHeight="1">
      <c r="A126" s="620" t="s">
        <v>115</v>
      </c>
      <c r="B126" s="669">
        <f>Leden!$L$9</f>
        <v>2</v>
      </c>
      <c r="C126" s="622">
        <f>SUBTOTAL(9,C110:C125)</f>
        <v>0</v>
      </c>
      <c r="D126" s="620">
        <f>SUBTOTAL(9,D110:D125)</f>
        <v>0</v>
      </c>
      <c r="E126" s="620">
        <f>SUBTOTAL(9,E110:E125)</f>
        <v>0</v>
      </c>
      <c r="F126" s="620">
        <f>SUBTOTAL(9,F110:F125)</f>
        <v>0</v>
      </c>
      <c r="G126" s="852" t="e">
        <f>E126/F126</f>
        <v>#DIV/0!</v>
      </c>
      <c r="H126" s="620">
        <f>MAX(H110:H125)</f>
        <v>0</v>
      </c>
      <c r="I126" s="853" t="e">
        <f>AVERAGE(I110:I125)</f>
        <v>#DIV/0!</v>
      </c>
      <c r="J126" s="854">
        <f>SUM(J110:J125)</f>
        <v>0</v>
      </c>
      <c r="K126" s="855">
        <f>SUM(K110:K125)</f>
        <v>0</v>
      </c>
      <c r="L126" s="856">
        <f>SUM(L110:L125)</f>
        <v>0</v>
      </c>
      <c r="M126" s="857">
        <f>SUM(M110:M125)</f>
        <v>0</v>
      </c>
      <c r="N126" s="652" t="e">
        <f>IF(ISBLANK(E126),"",VLOOKUP(G126,Tabellen!$D$7:$E$46,2))</f>
        <v>#DIV/0!</v>
      </c>
      <c r="O126" s="629" t="s">
        <v>116</v>
      </c>
      <c r="P126" s="630"/>
      <c r="Q126" s="609"/>
    </row>
    <row r="127" spans="1:20" s="64" customFormat="1" ht="29.25" customHeight="1">
      <c r="A127" s="697"/>
      <c r="B127" s="698"/>
      <c r="C127" s="699"/>
      <c r="D127" s="883"/>
      <c r="E127" s="711"/>
      <c r="F127" s="883"/>
      <c r="G127" s="883"/>
      <c r="H127" s="883"/>
      <c r="I127" s="883"/>
      <c r="J127" s="885"/>
      <c r="K127" s="883"/>
      <c r="L127" s="883"/>
      <c r="M127" s="883"/>
      <c r="N127" s="701"/>
      <c r="O127" s="702"/>
      <c r="P127" s="591"/>
    </row>
    <row r="128" spans="1:20" s="64" customFormat="1" ht="29.25" customHeight="1">
      <c r="A128" s="582" t="s">
        <v>93</v>
      </c>
      <c r="B128" s="583" t="str">
        <f>$B$2</f>
        <v>Periode 4</v>
      </c>
      <c r="C128" s="582"/>
      <c r="D128" s="832"/>
      <c r="E128" s="883"/>
      <c r="F128" s="583"/>
      <c r="G128" s="832"/>
      <c r="H128" s="833"/>
      <c r="I128" s="834"/>
      <c r="J128" s="835"/>
      <c r="K128" s="836"/>
      <c r="L128" s="837"/>
      <c r="M128" s="834"/>
      <c r="N128" s="590"/>
      <c r="O128" s="637"/>
      <c r="P128" s="591"/>
      <c r="S128" s="62"/>
      <c r="T128" s="62"/>
    </row>
    <row r="129" spans="1:20" s="64" customFormat="1" ht="29.25" customHeight="1">
      <c r="A129" s="592">
        <f>VLOOKUP(B147,Tabellen!$B$6:$C$46,2)</f>
        <v>56</v>
      </c>
      <c r="B129" s="583" t="s">
        <v>37</v>
      </c>
      <c r="C129" s="582" t="s">
        <v>95</v>
      </c>
      <c r="D129" s="832" t="s">
        <v>117</v>
      </c>
      <c r="E129" s="583" t="s">
        <v>95</v>
      </c>
      <c r="F129" s="583" t="s">
        <v>98</v>
      </c>
      <c r="G129" s="832" t="s">
        <v>99</v>
      </c>
      <c r="H129" s="583" t="s">
        <v>100</v>
      </c>
      <c r="I129" s="838" t="s">
        <v>101</v>
      </c>
      <c r="J129" s="839">
        <v>10</v>
      </c>
      <c r="K129" s="840" t="s">
        <v>102</v>
      </c>
      <c r="L129" s="832" t="s">
        <v>103</v>
      </c>
      <c r="M129" s="838" t="s">
        <v>104</v>
      </c>
      <c r="N129" s="586" t="s">
        <v>105</v>
      </c>
      <c r="O129" s="637"/>
      <c r="P129" s="591"/>
      <c r="S129" s="578"/>
      <c r="T129" s="578"/>
    </row>
    <row r="130" spans="1:20" s="64" customFormat="1" ht="29.25" customHeight="1">
      <c r="A130" s="597" t="s">
        <v>106</v>
      </c>
      <c r="B130" s="672" t="str">
        <f>Leden!$B$10</f>
        <v>Koppele Theo</v>
      </c>
      <c r="C130" s="582" t="s">
        <v>118</v>
      </c>
      <c r="D130" s="832" t="s">
        <v>119</v>
      </c>
      <c r="E130" s="832" t="s">
        <v>119</v>
      </c>
      <c r="F130" s="583" t="s">
        <v>110</v>
      </c>
      <c r="G130" s="832" t="s">
        <v>79</v>
      </c>
      <c r="H130" s="583" t="s">
        <v>112</v>
      </c>
      <c r="I130" s="838" t="s">
        <v>119</v>
      </c>
      <c r="J130" s="839" t="s">
        <v>113</v>
      </c>
      <c r="K130" s="840"/>
      <c r="L130" s="832"/>
      <c r="M130" s="838"/>
      <c r="N130" s="586" t="s">
        <v>114</v>
      </c>
      <c r="O130" s="637"/>
      <c r="P130" s="591"/>
      <c r="S130" s="578"/>
      <c r="T130" s="578"/>
    </row>
    <row r="131" spans="1:20" s="64" customFormat="1" ht="29.25" customHeight="1">
      <c r="A131" s="613"/>
      <c r="B131" s="661" t="str">
        <f>Leden!B11</f>
        <v>Melgers Willy</v>
      </c>
      <c r="C131" s="601"/>
      <c r="D131" s="600" t="str">
        <f t="shared" ref="D131:D139" si="19">IF(ISBLANK(C131),"",IF(C131=1,$A$129,C131))</f>
        <v/>
      </c>
      <c r="E131" s="841"/>
      <c r="F131" s="841"/>
      <c r="G131" s="860" t="str">
        <f t="shared" ref="G131:G139" si="20">IF(ISBLANK(E131),"",E131/F131)</f>
        <v/>
      </c>
      <c r="H131" s="841"/>
      <c r="I131" s="843" t="str">
        <f t="shared" ref="I131:I139" si="21">IF(ISBLANK(E131),"",E131/D131)</f>
        <v/>
      </c>
      <c r="J131" s="829" t="str">
        <f>IF(ISBLANK(E131),"",VLOOKUP(I131,Tabellen!$F$7:$G$17,2))</f>
        <v/>
      </c>
      <c r="K131" s="844" t="str">
        <f>IF(ISBLANK(C131),"",ABS(IF($J$131&gt;J167,"1",0)))</f>
        <v/>
      </c>
      <c r="L131" s="845" t="str">
        <f>IF(ISBLANK(C131),"",ABS(IF($J$131&lt;J167,"1",0)))</f>
        <v/>
      </c>
      <c r="M131" s="846" t="str">
        <f>IF(ISBLANK(C131),"",ABS(IF($J$131=J167,"1")))</f>
        <v/>
      </c>
      <c r="N131" s="578"/>
      <c r="O131" s="674"/>
      <c r="P131" s="705"/>
      <c r="S131" s="578"/>
      <c r="T131" s="578"/>
    </row>
    <row r="132" spans="1:20" s="64" customFormat="1" ht="29.25" customHeight="1">
      <c r="A132" s="613"/>
      <c r="B132" s="661" t="str">
        <f>Leden!B12</f>
        <v>Piepers Arnold</v>
      </c>
      <c r="C132" s="601"/>
      <c r="D132" s="661" t="str">
        <f t="shared" si="19"/>
        <v/>
      </c>
      <c r="E132" s="774"/>
      <c r="F132" s="841"/>
      <c r="G132" s="861" t="str">
        <f t="shared" si="20"/>
        <v/>
      </c>
      <c r="H132" s="774"/>
      <c r="I132" s="848" t="str">
        <f t="shared" si="21"/>
        <v/>
      </c>
      <c r="J132" s="829" t="str">
        <f>IF(ISBLANK(E132),"",VLOOKUP(I132,Tabellen!$F$7:$G$17,2))</f>
        <v/>
      </c>
      <c r="K132" s="849" t="str">
        <f>IF(ISBLANK(C132),"",ABS(IF($J$132&gt;J187,"1",0)))</f>
        <v/>
      </c>
      <c r="L132" s="850" t="str">
        <f>IF(ISBLANK(C132),"",ABS(IF($J$132&lt;J187,"1",0)))</f>
        <v/>
      </c>
      <c r="M132" s="851" t="str">
        <f>IF(ISBLANK(C132),"",ABS(IF($J$132=J187,"1")))</f>
        <v/>
      </c>
      <c r="N132" s="578"/>
      <c r="O132" s="612"/>
      <c r="P132" s="705"/>
      <c r="S132" s="578"/>
      <c r="T132" s="578"/>
    </row>
    <row r="133" spans="1:20" s="64" customFormat="1" ht="29.25" customHeight="1">
      <c r="A133" s="613"/>
      <c r="B133" s="661" t="str">
        <f>Leden!B13</f>
        <v>Jos Stortelder</v>
      </c>
      <c r="C133" s="601"/>
      <c r="D133" s="661" t="str">
        <f t="shared" si="19"/>
        <v/>
      </c>
      <c r="E133" s="774"/>
      <c r="F133" s="841"/>
      <c r="G133" s="861" t="str">
        <f t="shared" si="20"/>
        <v/>
      </c>
      <c r="H133" s="774"/>
      <c r="I133" s="848" t="str">
        <f t="shared" si="21"/>
        <v/>
      </c>
      <c r="J133" s="829" t="str">
        <f>IF(ISBLANK(E133),"",VLOOKUP(I133,Tabellen!$F$7:$G$17,2))</f>
        <v/>
      </c>
      <c r="K133" s="849" t="str">
        <f>IF(ISBLANK(C133),"",ABS(IF($J$133&gt;J207,"1",0)))</f>
        <v/>
      </c>
      <c r="L133" s="850" t="str">
        <f>IF(ISBLANK(C133),"",ABS(IF($J$133&lt;J207,"1",0)))</f>
        <v/>
      </c>
      <c r="M133" s="851" t="str">
        <f>IF(ISBLANK(C133),"",ABS(IF($J$133=J207,"1")))</f>
        <v/>
      </c>
      <c r="N133" s="578"/>
      <c r="O133" s="615"/>
      <c r="P133" s="705"/>
      <c r="S133" s="578"/>
      <c r="T133" s="578"/>
    </row>
    <row r="134" spans="1:20" s="64" customFormat="1" ht="29.25" customHeight="1">
      <c r="A134" s="613"/>
      <c r="B134" s="661" t="str">
        <f>Leden!B14</f>
        <v>Rots Jan</v>
      </c>
      <c r="C134" s="601"/>
      <c r="D134" s="661" t="str">
        <f t="shared" si="19"/>
        <v/>
      </c>
      <c r="E134" s="774"/>
      <c r="F134" s="841"/>
      <c r="G134" s="861" t="str">
        <f t="shared" si="20"/>
        <v/>
      </c>
      <c r="H134" s="774"/>
      <c r="I134" s="848" t="str">
        <f t="shared" si="21"/>
        <v/>
      </c>
      <c r="J134" s="829" t="str">
        <f>IF(ISBLANK(E134),"",VLOOKUP(I134,Tabellen!$F$7:$G$17,2))</f>
        <v/>
      </c>
      <c r="K134" s="849" t="str">
        <f>IF(ISBLANK(C134),"",ABS(IF($J$134&gt;J227,"1",0)))</f>
        <v/>
      </c>
      <c r="L134" s="850" t="str">
        <f>IF(ISBLANK(C134),"",ABS(IF($J$134&lt;J227,"1",0)))</f>
        <v/>
      </c>
      <c r="M134" s="851" t="str">
        <f>IF(ISBLANK(C134),"",ABS(IF($J$134=J227,"1")))</f>
        <v/>
      </c>
      <c r="N134" s="578"/>
      <c r="O134" s="615"/>
      <c r="P134" s="705"/>
      <c r="S134" s="578"/>
      <c r="T134" s="578"/>
    </row>
    <row r="135" spans="1:20" s="64" customFormat="1" ht="29.25" customHeight="1">
      <c r="A135" s="613"/>
      <c r="B135" s="661" t="str">
        <f>Leden!B15</f>
        <v>Rouwhorst Bennie</v>
      </c>
      <c r="C135" s="601"/>
      <c r="D135" s="661" t="str">
        <f t="shared" si="19"/>
        <v/>
      </c>
      <c r="E135" s="774"/>
      <c r="F135" s="841"/>
      <c r="G135" s="861" t="str">
        <f t="shared" si="20"/>
        <v/>
      </c>
      <c r="H135" s="774"/>
      <c r="I135" s="848" t="str">
        <f t="shared" si="21"/>
        <v/>
      </c>
      <c r="J135" s="829" t="str">
        <f>IF(ISBLANK(E135),"",VLOOKUP(I135,Tabellen!$F$7:$G$17,2))</f>
        <v/>
      </c>
      <c r="K135" s="849" t="str">
        <f>IF(ISBLANK(C135),"",ABS(IF($J$135&gt;J247,"1",0)))</f>
        <v/>
      </c>
      <c r="L135" s="850" t="str">
        <f>IF(ISBLANK(C135),"",ABS(IF($J$135&lt;J247,"1",0)))</f>
        <v/>
      </c>
      <c r="M135" s="851" t="str">
        <f>IF(ISBLANK(C135),"",ABS(IF($J$135=J247,"1")))</f>
        <v/>
      </c>
      <c r="N135" s="617"/>
      <c r="O135" s="615"/>
      <c r="P135" s="705"/>
      <c r="S135" s="578"/>
      <c r="T135" s="578"/>
    </row>
    <row r="136" spans="1:20" s="64" customFormat="1" ht="29.25" customHeight="1">
      <c r="A136" s="613"/>
      <c r="B136" s="661" t="str">
        <f>Leden!B16</f>
        <v>Wittenbernds B</v>
      </c>
      <c r="C136" s="601"/>
      <c r="D136" s="661" t="str">
        <f t="shared" si="19"/>
        <v/>
      </c>
      <c r="E136" s="774"/>
      <c r="F136" s="841"/>
      <c r="G136" s="861" t="str">
        <f t="shared" si="20"/>
        <v/>
      </c>
      <c r="H136" s="774"/>
      <c r="I136" s="848" t="str">
        <f t="shared" si="21"/>
        <v/>
      </c>
      <c r="J136" s="829" t="str">
        <f>IF(ISBLANK(E136),"",VLOOKUP(I136,Tabellen!$F$7:$G$17,2))</f>
        <v/>
      </c>
      <c r="K136" s="849" t="str">
        <f>IF(ISBLANK(C136),"",ABS(IF($J$136&gt;J267,"1",0)))</f>
        <v/>
      </c>
      <c r="L136" s="850" t="str">
        <f>IF(ISBLANK(C136),"",ABS(IF($J$136&lt;J267,"1",0)))</f>
        <v/>
      </c>
      <c r="M136" s="851" t="str">
        <f>IF(ISBLANK(C136),"",ABS(IF($J$136=J267,"1")))</f>
        <v/>
      </c>
      <c r="N136" s="578"/>
      <c r="O136" s="615"/>
      <c r="P136" s="705"/>
      <c r="S136" s="578"/>
      <c r="T136" s="578"/>
    </row>
    <row r="137" spans="1:20" s="64" customFormat="1" ht="29.25" customHeight="1">
      <c r="A137" s="613"/>
      <c r="B137" s="661" t="str">
        <f>Leden!B17</f>
        <v>Spieker Leo</v>
      </c>
      <c r="C137" s="601"/>
      <c r="D137" s="661" t="str">
        <f t="shared" si="19"/>
        <v/>
      </c>
      <c r="E137" s="774"/>
      <c r="F137" s="841"/>
      <c r="G137" s="876" t="str">
        <f t="shared" si="20"/>
        <v/>
      </c>
      <c r="H137" s="774"/>
      <c r="I137" s="886" t="str">
        <f t="shared" si="21"/>
        <v/>
      </c>
      <c r="J137" s="829" t="str">
        <f>IF(ISBLANK(E137),"",VLOOKUP(I137,Tabellen!$F$7:$G$17,2))</f>
        <v/>
      </c>
      <c r="K137" s="849" t="str">
        <f>IF(ISBLANK(C137),"",ABS(IF($J$137&gt;J287,"1",0)))</f>
        <v/>
      </c>
      <c r="L137" s="850" t="str">
        <f>IF(ISBLANK(C137),"",ABS(IF($J$137&lt;J287,"1",0)))</f>
        <v/>
      </c>
      <c r="M137" s="851" t="str">
        <f>IF(ISBLANK(C137),"",ABS(IF($J$137=J287,"1")))</f>
        <v/>
      </c>
      <c r="N137" s="578"/>
      <c r="O137" s="615"/>
      <c r="P137" s="705"/>
      <c r="S137" s="578"/>
      <c r="T137" s="578"/>
    </row>
    <row r="138" spans="1:20" s="64" customFormat="1" ht="29.25" customHeight="1">
      <c r="A138" s="662"/>
      <c r="B138" s="661" t="str">
        <f>Leden!B18</f>
        <v>v.Schie Leo</v>
      </c>
      <c r="C138" s="616"/>
      <c r="D138" s="661" t="str">
        <f t="shared" si="19"/>
        <v/>
      </c>
      <c r="E138" s="774"/>
      <c r="F138" s="774"/>
      <c r="G138" s="876" t="str">
        <f t="shared" si="20"/>
        <v/>
      </c>
      <c r="H138" s="774"/>
      <c r="I138" s="886" t="str">
        <f t="shared" si="21"/>
        <v/>
      </c>
      <c r="J138" s="829" t="str">
        <f>IF(ISBLANK(E138),"",VLOOKUP(I138,Tabellen!$F$7:$G$17,2))</f>
        <v/>
      </c>
      <c r="K138" s="849" t="str">
        <f>IF(ISBLANK(C138),"",ABS(IF($J$138&gt;J307,"1",0)))</f>
        <v/>
      </c>
      <c r="L138" s="850" t="str">
        <f>IF(ISBLANK(C138),"",ABS(IF($J$138&lt;J307,"1",0)))</f>
        <v/>
      </c>
      <c r="M138" s="851" t="str">
        <f>IF(ISBLANK(C138),"",ABS(IF($J$138=J307,"1")))</f>
        <v/>
      </c>
      <c r="N138" s="617"/>
      <c r="O138" s="615"/>
      <c r="S138" s="578"/>
      <c r="T138" s="578"/>
    </row>
    <row r="139" spans="1:20" s="64" customFormat="1" ht="29.25" customHeight="1">
      <c r="A139" s="662">
        <v>45314</v>
      </c>
      <c r="B139" s="661" t="str">
        <f>Leden!B19</f>
        <v>Wolterink Harrie</v>
      </c>
      <c r="C139" s="616">
        <v>1</v>
      </c>
      <c r="D139" s="661">
        <f t="shared" si="19"/>
        <v>56</v>
      </c>
      <c r="E139" s="774">
        <v>39</v>
      </c>
      <c r="F139" s="774">
        <v>16</v>
      </c>
      <c r="G139" s="876">
        <f t="shared" si="20"/>
        <v>2.4375</v>
      </c>
      <c r="H139" s="774">
        <v>7</v>
      </c>
      <c r="I139" s="886">
        <f t="shared" si="21"/>
        <v>0.6964285714285714</v>
      </c>
      <c r="J139" s="829">
        <f>IF(ISBLANK(E139),"",VLOOKUP(I139,Tabellen!$F$7:$G$17,2))</f>
        <v>6</v>
      </c>
      <c r="K139" s="849">
        <f>IF(ISBLANK(C139),"",ABS(IF($J$139&gt;J327,"1",0)))</f>
        <v>0</v>
      </c>
      <c r="L139" s="850">
        <f>IF(ISBLANK(C139),"",ABS(IF($J$139&lt;J327,"1",0)))</f>
        <v>1</v>
      </c>
      <c r="M139" s="851">
        <f>IF(ISBLANK(C139),"",ABS(IF($J$139=J327,"1")))</f>
        <v>0</v>
      </c>
      <c r="N139" s="578"/>
      <c r="O139" s="615"/>
      <c r="S139" s="578"/>
      <c r="T139" s="578"/>
    </row>
    <row r="140" spans="1:20" s="64" customFormat="1" ht="29.25" customHeight="1">
      <c r="B140" s="661" t="str">
        <f>Leden!B20</f>
        <v>Vermue Jack</v>
      </c>
      <c r="D140" s="661"/>
      <c r="E140" s="661"/>
      <c r="F140" s="661"/>
      <c r="G140" s="661"/>
      <c r="H140" s="661"/>
      <c r="I140" s="661"/>
      <c r="J140" s="661"/>
      <c r="K140" s="879" t="str">
        <f>IF(ISBLANK(C140),"",ABS(IF($J$139&gt;J346,"1",0)))</f>
        <v/>
      </c>
      <c r="L140" s="880" t="str">
        <f>IF(ISBLANK(C140),"",ABS(IF($J$139&lt;J346,"1",0)))</f>
        <v/>
      </c>
      <c r="M140" s="881" t="str">
        <f>IF(ISBLANK(C140),"",ABS(IF($J$139=J346,"1")))</f>
        <v/>
      </c>
      <c r="N140" s="451"/>
      <c r="O140" s="693"/>
      <c r="S140" s="578"/>
      <c r="T140" s="578"/>
    </row>
    <row r="141" spans="1:20" s="64" customFormat="1" ht="29.25" customHeight="1">
      <c r="A141" s="663" t="str">
        <f>IF(ISBLANK(A10),"",$A$10)</f>
        <v/>
      </c>
      <c r="B141" s="661" t="str">
        <f>Leden!B4</f>
        <v>Slot Guus</v>
      </c>
      <c r="C141" s="578" t="str">
        <f>IF(ISBLANK(C10),"",$C$10)</f>
        <v/>
      </c>
      <c r="D141" s="661" t="str">
        <f t="shared" ref="D141:D146" si="22">IF(C141=1,$A$129,C141)</f>
        <v/>
      </c>
      <c r="E141" s="774"/>
      <c r="F141" s="661" t="str">
        <f>IF(ISBLANK(F10),"",$F$10)</f>
        <v/>
      </c>
      <c r="G141" s="861" t="str">
        <f t="shared" ref="G141:G146" si="23">IF(ISBLANK(E141),"",E141/F141)</f>
        <v/>
      </c>
      <c r="H141" s="774"/>
      <c r="I141" s="848" t="str">
        <f t="shared" ref="I141:I146" si="24">IF(ISBLANK(E141),"",E141/D141)</f>
        <v/>
      </c>
      <c r="J141" s="829" t="str">
        <f>IF(ISBLANK(E141),"",VLOOKUP(I141,Tabellen!$F$7:$G$17,2))</f>
        <v/>
      </c>
      <c r="K141" s="849" t="str">
        <f>IF(ISBLANK(E141),"",ABS(IF($J$141&gt;J10,"1",0)))</f>
        <v/>
      </c>
      <c r="L141" s="850" t="str">
        <f>IF(ISBLANK(E141),"",ABS(IF($J$141&lt;J10,"1",0)))</f>
        <v/>
      </c>
      <c r="M141" s="851" t="str">
        <f>IF(ISBLANK(E141),"",ABS(IF($J$141=J10,"1")))</f>
        <v/>
      </c>
      <c r="N141" s="578"/>
      <c r="O141" s="693"/>
      <c r="S141" s="578"/>
      <c r="T141" s="578"/>
    </row>
    <row r="142" spans="1:20" s="64" customFormat="1" ht="29.25" customHeight="1">
      <c r="A142" s="663" t="str">
        <f>IF(ISBLANK(A30),"",$A$30)</f>
        <v/>
      </c>
      <c r="B142" s="661" t="str">
        <f>Leden!B5</f>
        <v>Bennie Beerten Z</v>
      </c>
      <c r="C142" s="578" t="str">
        <f>IF(ISBLANK(C30),"",$C$30)</f>
        <v/>
      </c>
      <c r="D142" s="661" t="str">
        <f t="shared" si="22"/>
        <v/>
      </c>
      <c r="E142" s="774"/>
      <c r="F142" s="661" t="str">
        <f>IF(ISBLANK(F30),"",$F$30)</f>
        <v/>
      </c>
      <c r="G142" s="861" t="str">
        <f t="shared" si="23"/>
        <v/>
      </c>
      <c r="H142" s="774"/>
      <c r="I142" s="848" t="str">
        <f t="shared" si="24"/>
        <v/>
      </c>
      <c r="J142" s="829" t="str">
        <f>IF(ISBLANK(E142),"",VLOOKUP(I142,Tabellen!$F$7:$G$17,2))</f>
        <v/>
      </c>
      <c r="K142" s="849" t="str">
        <f>IF(ISBLANK(E142),"",ABS(IF($J$142&gt;J30,"1",0)))</f>
        <v/>
      </c>
      <c r="L142" s="850" t="str">
        <f>IF(ISBLANK(E142),"",ABS(IF($J$142&lt;J30,"1",0)))</f>
        <v/>
      </c>
      <c r="M142" s="851" t="str">
        <f>IF(ISBLANK(E142),"",ABS(IF($J$142=J30,"1")))</f>
        <v/>
      </c>
      <c r="N142" s="578"/>
      <c r="O142" s="693"/>
      <c r="S142" s="578"/>
      <c r="T142" s="578"/>
    </row>
    <row r="143" spans="1:20" s="64" customFormat="1" ht="29.25" customHeight="1">
      <c r="A143" s="663" t="str">
        <f>IF(ISBLANK(A50),"",$A$50)</f>
        <v/>
      </c>
      <c r="B143" s="661" t="str">
        <f>Leden!B6</f>
        <v>Cuppers Jan</v>
      </c>
      <c r="C143" s="578" t="str">
        <f>IF(ISBLANK(C50),"",$C$50)</f>
        <v/>
      </c>
      <c r="D143" s="661" t="str">
        <f t="shared" si="22"/>
        <v/>
      </c>
      <c r="E143" s="774"/>
      <c r="F143" s="661" t="str">
        <f>IF(ISBLANK(F50),"",$F$50)</f>
        <v/>
      </c>
      <c r="G143" s="861" t="str">
        <f t="shared" si="23"/>
        <v/>
      </c>
      <c r="H143" s="774"/>
      <c r="I143" s="848" t="str">
        <f t="shared" si="24"/>
        <v/>
      </c>
      <c r="J143" s="829" t="str">
        <f>IF(ISBLANK(E143),"",VLOOKUP(I143,Tabellen!$F$7:$G$17,2))</f>
        <v/>
      </c>
      <c r="K143" s="849" t="str">
        <f>IF(ISBLANK(E143),"",ABS(IF($J$143&gt;J50,"1",0)))</f>
        <v/>
      </c>
      <c r="L143" s="850" t="str">
        <f>IF(ISBLANK(E143),"",ABS(IF($J$143&lt;J50,"1",0)))</f>
        <v/>
      </c>
      <c r="M143" s="851" t="str">
        <f>IF(ISBLANK(E143),"",ABS(IF($J$143=J50,"1")))</f>
        <v/>
      </c>
      <c r="N143" s="578"/>
      <c r="O143" s="693"/>
      <c r="Q143" s="580"/>
      <c r="S143" s="62"/>
      <c r="T143" s="62"/>
    </row>
    <row r="144" spans="1:20" s="64" customFormat="1" ht="29.25" customHeight="1">
      <c r="A144" s="663" t="str">
        <f>IF(ISBLANK(A70),"",$A$70)</f>
        <v/>
      </c>
      <c r="B144" s="661" t="str">
        <f>Leden!B7</f>
        <v>BouwmeesterJohan</v>
      </c>
      <c r="C144" s="578" t="str">
        <f>IF(ISBLANK(C70),"",$C$70)</f>
        <v/>
      </c>
      <c r="D144" s="661" t="str">
        <f t="shared" si="22"/>
        <v/>
      </c>
      <c r="E144" s="774"/>
      <c r="F144" s="661" t="str">
        <f>IF(ISBLANK(F70),"",$F$70)</f>
        <v/>
      </c>
      <c r="G144" s="861" t="str">
        <f t="shared" si="23"/>
        <v/>
      </c>
      <c r="H144" s="774"/>
      <c r="I144" s="848" t="str">
        <f t="shared" si="24"/>
        <v/>
      </c>
      <c r="J144" s="829" t="str">
        <f>IF(ISBLANK(E144),"",VLOOKUP(I144,Tabellen!$F$7:$G$17,2))</f>
        <v/>
      </c>
      <c r="K144" s="849" t="str">
        <f>IF(ISBLANK(E144),"",ABS(IF($J$144&gt;J70,"1",0)))</f>
        <v/>
      </c>
      <c r="L144" s="850" t="str">
        <f>IF(ISBLANK(E144),"",ABS(IF($J$144&lt;J70,"1",0)))</f>
        <v/>
      </c>
      <c r="M144" s="851" t="str">
        <f>IF(ISBLANK(E144),"",ABS(IF($J$144=J70,"1")))</f>
        <v/>
      </c>
      <c r="N144" s="578"/>
      <c r="O144" s="693"/>
      <c r="P144" s="694"/>
      <c r="Q144" s="326"/>
      <c r="R144" s="591"/>
      <c r="S144" s="62"/>
      <c r="T144" s="62"/>
    </row>
    <row r="145" spans="1:54" ht="29.25" customHeight="1">
      <c r="A145" s="663" t="str">
        <f>IF(ISBLANK(A90),"",$A$90)</f>
        <v/>
      </c>
      <c r="B145" s="661" t="str">
        <f>Leden!B8</f>
        <v>Cattier Theo</v>
      </c>
      <c r="C145" s="578" t="str">
        <f>IF(ISBLANK(C90),"",$C$90)</f>
        <v/>
      </c>
      <c r="D145" s="661" t="str">
        <f t="shared" si="22"/>
        <v/>
      </c>
      <c r="F145" s="661" t="str">
        <f>IF(ISBLANK(F90),"",$F$90)</f>
        <v/>
      </c>
      <c r="G145" s="861" t="str">
        <f t="shared" si="23"/>
        <v/>
      </c>
      <c r="I145" s="848" t="str">
        <f t="shared" si="24"/>
        <v/>
      </c>
      <c r="J145" s="829" t="str">
        <f>IF(ISBLANK(E145),"",VLOOKUP(I145,Tabellen!$F$7:$G$17,2))</f>
        <v/>
      </c>
      <c r="K145" s="849" t="str">
        <f>IF(ISBLANK(E145),"",ABS(IF($J$145&gt;J90,"1",0)))</f>
        <v/>
      </c>
      <c r="L145" s="850" t="str">
        <f>IF(ISBLANK(E145),"",ABS(IF($J$145&lt;J90,"1",0)))</f>
        <v/>
      </c>
      <c r="M145" s="851" t="str">
        <f>IF(ISBLANK(E145),"",ABS(IF($J$145=J90,"1")))</f>
        <v/>
      </c>
      <c r="P145" s="694"/>
      <c r="Q145" s="326"/>
      <c r="R145" s="591"/>
      <c r="S145" s="62"/>
      <c r="T145" s="62"/>
      <c r="BB145" s="64"/>
    </row>
    <row r="146" spans="1:54" ht="29.25" customHeight="1">
      <c r="A146" s="663" t="str">
        <f>IF(ISBLANK(A110),"",$A$110)</f>
        <v/>
      </c>
      <c r="B146" s="661" t="str">
        <f>Leden!B9</f>
        <v>Huinink Jan</v>
      </c>
      <c r="C146" s="578" t="str">
        <f>IF(ISBLANK(C110),"",$C$110)</f>
        <v/>
      </c>
      <c r="D146" s="661" t="str">
        <f t="shared" si="22"/>
        <v/>
      </c>
      <c r="F146" s="661" t="str">
        <f>IF(ISBLANK(F110),"",$F$110)</f>
        <v/>
      </c>
      <c r="G146" s="861" t="str">
        <f t="shared" si="23"/>
        <v/>
      </c>
      <c r="I146" s="848" t="str">
        <f t="shared" si="24"/>
        <v/>
      </c>
      <c r="J146" s="829" t="str">
        <f>IF(ISBLANK(E146),"",VLOOKUP(I146,Tabellen!$F$7:$G$17,2))</f>
        <v/>
      </c>
      <c r="K146" s="849" t="str">
        <f>IF(ISBLANK(E146),"",ABS(IF($J$146&gt;J110,"1",0)))</f>
        <v/>
      </c>
      <c r="L146" s="850" t="str">
        <f>IF(ISBLANK(E146),"",ABS(IF($J$146&lt;J110,"1",0)))</f>
        <v/>
      </c>
      <c r="M146" s="851" t="str">
        <f>IF(ISBLANK(E146),"",ABS(IF($J$146=J110,"1")))</f>
        <v/>
      </c>
      <c r="Q146" s="326"/>
      <c r="R146" s="591"/>
      <c r="S146" s="62"/>
      <c r="T146" s="62"/>
      <c r="BB146" s="64"/>
    </row>
    <row r="147" spans="1:54" ht="29.25" customHeight="1">
      <c r="A147" s="620" t="s">
        <v>115</v>
      </c>
      <c r="B147" s="669">
        <f>Leden!$L$10</f>
        <v>1.75</v>
      </c>
      <c r="C147" s="622">
        <f>SUBTOTAL(9,C131:C146)</f>
        <v>1</v>
      </c>
      <c r="D147" s="620">
        <f>SUBTOTAL(9,D131:D146)</f>
        <v>56</v>
      </c>
      <c r="E147" s="620">
        <f>SUBTOTAL(9,E131:E146)</f>
        <v>39</v>
      </c>
      <c r="F147" s="620">
        <f>SUBTOTAL(9,F131:F146)</f>
        <v>16</v>
      </c>
      <c r="G147" s="852">
        <f>E147/F147</f>
        <v>2.4375</v>
      </c>
      <c r="H147" s="620">
        <f>MAX(H131:H146)</f>
        <v>7</v>
      </c>
      <c r="I147" s="853">
        <f>AVERAGE(I131:I146)</f>
        <v>0.6964285714285714</v>
      </c>
      <c r="J147" s="854">
        <f>SUM(J131:J146)</f>
        <v>6</v>
      </c>
      <c r="K147" s="855">
        <f>SUM(K131:K146)</f>
        <v>0</v>
      </c>
      <c r="L147" s="856">
        <f>SUM(L131:L146)</f>
        <v>1</v>
      </c>
      <c r="M147" s="857">
        <f>SUM(M131:M146)</f>
        <v>0</v>
      </c>
      <c r="N147" s="652">
        <f>IF(ISBLANK(E147),"",VLOOKUP(G147,Tabellen!$D$7:$E$46,2))</f>
        <v>70</v>
      </c>
      <c r="O147" s="629" t="s">
        <v>116</v>
      </c>
      <c r="P147" s="630"/>
      <c r="Q147" s="708"/>
      <c r="BB147" s="64"/>
    </row>
    <row r="148" spans="1:54" ht="29.25" customHeight="1">
      <c r="A148" s="697"/>
      <c r="B148" s="698"/>
      <c r="C148" s="699"/>
      <c r="D148" s="883"/>
      <c r="E148" s="883"/>
      <c r="F148" s="883"/>
      <c r="G148" s="883"/>
      <c r="H148" s="883"/>
      <c r="I148" s="883"/>
      <c r="J148" s="885"/>
      <c r="K148" s="883"/>
      <c r="L148" s="883"/>
      <c r="M148" s="883"/>
      <c r="N148" s="701"/>
      <c r="O148" s="698"/>
      <c r="P148" s="702"/>
      <c r="Q148" s="591"/>
      <c r="BB148" s="64"/>
    </row>
    <row r="149" spans="1:54" ht="29.25" customHeight="1">
      <c r="A149" s="582" t="s">
        <v>93</v>
      </c>
      <c r="B149" s="583" t="str">
        <f>$B$2</f>
        <v>Periode 4</v>
      </c>
      <c r="C149" s="582"/>
      <c r="D149" s="832"/>
      <c r="E149" s="833"/>
      <c r="F149" s="583"/>
      <c r="G149" s="832"/>
      <c r="H149" s="833"/>
      <c r="I149" s="834"/>
      <c r="J149" s="835"/>
      <c r="K149" s="836"/>
      <c r="L149" s="837"/>
      <c r="M149" s="834"/>
      <c r="N149" s="590"/>
      <c r="O149" s="637"/>
      <c r="P149" s="638"/>
      <c r="Q149" s="591"/>
      <c r="S149" s="62"/>
      <c r="T149" s="62"/>
      <c r="BB149" s="64"/>
    </row>
    <row r="150" spans="1:54" ht="29.25" customHeight="1">
      <c r="A150" s="592">
        <f>VLOOKUP(B168,Tabellen!B7:C46,2)</f>
        <v>85</v>
      </c>
      <c r="B150" s="583" t="s">
        <v>37</v>
      </c>
      <c r="C150" s="582" t="s">
        <v>95</v>
      </c>
      <c r="D150" s="832" t="s">
        <v>117</v>
      </c>
      <c r="E150" s="583" t="s">
        <v>95</v>
      </c>
      <c r="F150" s="583" t="s">
        <v>98</v>
      </c>
      <c r="G150" s="832" t="s">
        <v>99</v>
      </c>
      <c r="H150" s="583" t="s">
        <v>100</v>
      </c>
      <c r="I150" s="838" t="s">
        <v>101</v>
      </c>
      <c r="J150" s="839">
        <v>10</v>
      </c>
      <c r="K150" s="840" t="s">
        <v>102</v>
      </c>
      <c r="L150" s="832" t="s">
        <v>103</v>
      </c>
      <c r="M150" s="838" t="s">
        <v>104</v>
      </c>
      <c r="N150" s="586" t="s">
        <v>105</v>
      </c>
      <c r="O150" s="637"/>
      <c r="P150" s="638"/>
      <c r="Q150" s="591"/>
      <c r="S150" s="578"/>
      <c r="T150" s="578"/>
      <c r="BB150" s="64"/>
    </row>
    <row r="151" spans="1:54" ht="29.25" customHeight="1">
      <c r="A151" s="597" t="s">
        <v>106</v>
      </c>
      <c r="B151" s="672" t="str">
        <f>Leden!$B$11</f>
        <v>Melgers Willy</v>
      </c>
      <c r="C151" s="582" t="s">
        <v>118</v>
      </c>
      <c r="D151" s="832" t="s">
        <v>119</v>
      </c>
      <c r="E151" s="832" t="s">
        <v>119</v>
      </c>
      <c r="F151" s="583" t="s">
        <v>110</v>
      </c>
      <c r="G151" s="832" t="s">
        <v>79</v>
      </c>
      <c r="H151" s="583" t="s">
        <v>112</v>
      </c>
      <c r="I151" s="838" t="s">
        <v>119</v>
      </c>
      <c r="J151" s="839" t="s">
        <v>113</v>
      </c>
      <c r="K151" s="840"/>
      <c r="L151" s="832"/>
      <c r="M151" s="838"/>
      <c r="N151" s="586" t="s">
        <v>114</v>
      </c>
      <c r="O151" s="637"/>
      <c r="P151" s="638"/>
      <c r="Q151" s="591"/>
      <c r="S151" s="578"/>
      <c r="T151" s="578"/>
      <c r="BB151" s="64"/>
    </row>
    <row r="152" spans="1:54" ht="29.25" customHeight="1">
      <c r="A152" s="613"/>
      <c r="B152" s="661" t="str">
        <f>Leden!B12</f>
        <v>Piepers Arnold</v>
      </c>
      <c r="C152" s="601"/>
      <c r="D152" s="600" t="str">
        <f t="shared" ref="D152:D159" si="25">IF(ISBLANK(C152),"",IF(C152=1,$A$150,C152))</f>
        <v/>
      </c>
      <c r="E152" s="841"/>
      <c r="F152" s="841"/>
      <c r="G152" s="860" t="str">
        <f t="shared" ref="G152:G159" si="26">IF(ISBLANK(E152),"",E152/F152)</f>
        <v/>
      </c>
      <c r="H152" s="841"/>
      <c r="I152" s="843" t="str">
        <f t="shared" ref="I152:I159" si="27">IF(ISBLANK(E152),"",E152/D152)</f>
        <v/>
      </c>
      <c r="J152" s="829" t="str">
        <f>IF(ISBLANK(E152),"",VLOOKUP(I152,Tabellen!$F$7:$G$17,2))</f>
        <v/>
      </c>
      <c r="K152" s="849" t="str">
        <f>IF(ISBLANK(C152),"",ABS(IF($J$152&gt;J188,"1",0)))</f>
        <v/>
      </c>
      <c r="L152" s="850" t="str">
        <f>IF(ISBLANK(C152),"",ABS(IF($J$152&lt;J188,"1",0)))</f>
        <v/>
      </c>
      <c r="M152" s="851" t="str">
        <f>IF(ISBLANK(C152),"",ABS(IF($J$152=J188,"1")))</f>
        <v/>
      </c>
      <c r="O152" s="608"/>
      <c r="P152" s="709"/>
      <c r="S152" s="578"/>
      <c r="T152" s="578"/>
      <c r="BB152" s="64"/>
    </row>
    <row r="153" spans="1:54" ht="29.25" customHeight="1">
      <c r="A153" s="613"/>
      <c r="B153" s="661" t="str">
        <f>Leden!B13</f>
        <v>Jos Stortelder</v>
      </c>
      <c r="C153" s="601"/>
      <c r="D153" s="661" t="str">
        <f t="shared" si="25"/>
        <v/>
      </c>
      <c r="E153" s="841"/>
      <c r="F153" s="841"/>
      <c r="G153" s="861" t="str">
        <f t="shared" si="26"/>
        <v/>
      </c>
      <c r="I153" s="848" t="str">
        <f t="shared" si="27"/>
        <v/>
      </c>
      <c r="J153" s="829" t="str">
        <f>IF(ISBLANK(E153),"",VLOOKUP(I153,Tabellen!$F$7:$G$17,2))</f>
        <v/>
      </c>
      <c r="K153" s="849" t="str">
        <f>IF(ISBLANK(C153),"",ABS(IF($J$153&gt;J208,"1",0)))</f>
        <v/>
      </c>
      <c r="L153" s="850" t="str">
        <f>IF(ISBLANK(C153),"",ABS(IF($J$153&lt;J208,"1",0)))</f>
        <v/>
      </c>
      <c r="M153" s="851" t="str">
        <f>IF(ISBLANK(C153),"",ABS(IF($J$153=J208,"1")))</f>
        <v/>
      </c>
      <c r="O153" s="615"/>
      <c r="P153" s="710"/>
      <c r="S153" s="578"/>
      <c r="T153" s="578"/>
      <c r="BB153" s="64"/>
    </row>
    <row r="154" spans="1:54" ht="29.25" customHeight="1">
      <c r="A154" s="613"/>
      <c r="B154" s="661" t="str">
        <f>Leden!B14</f>
        <v>Rots Jan</v>
      </c>
      <c r="C154" s="601"/>
      <c r="D154" s="661" t="str">
        <f t="shared" si="25"/>
        <v/>
      </c>
      <c r="E154" s="841"/>
      <c r="F154" s="841"/>
      <c r="G154" s="861" t="str">
        <f t="shared" si="26"/>
        <v/>
      </c>
      <c r="I154" s="848" t="str">
        <f t="shared" si="27"/>
        <v/>
      </c>
      <c r="J154" s="829" t="str">
        <f>IF(ISBLANK(E154),"",VLOOKUP(I154,Tabellen!$F$7:$G$17,2))</f>
        <v/>
      </c>
      <c r="K154" s="849" t="str">
        <f>IF(ISBLANK(C154),"",ABS(IF($J$154&gt;J228,"1",0)))</f>
        <v/>
      </c>
      <c r="L154" s="850" t="str">
        <f>IF(ISBLANK(C154),"",ABS(IF($J$154&lt;J228,"1",0)))</f>
        <v/>
      </c>
      <c r="M154" s="851" t="str">
        <f>IF(ISBLANK(C154),"",ABS(IF($J$154=J228,"1")))</f>
        <v/>
      </c>
      <c r="O154" s="615"/>
      <c r="P154" s="710"/>
      <c r="S154" s="578"/>
      <c r="T154" s="578"/>
      <c r="BB154" s="64"/>
    </row>
    <row r="155" spans="1:54" ht="29.25" customHeight="1">
      <c r="A155" s="613"/>
      <c r="B155" s="661" t="str">
        <f>Leden!B15</f>
        <v>Rouwhorst Bennie</v>
      </c>
      <c r="C155" s="601"/>
      <c r="D155" s="661" t="str">
        <f t="shared" si="25"/>
        <v/>
      </c>
      <c r="E155" s="841"/>
      <c r="F155" s="841"/>
      <c r="G155" s="861" t="str">
        <f t="shared" si="26"/>
        <v/>
      </c>
      <c r="I155" s="848" t="str">
        <f t="shared" si="27"/>
        <v/>
      </c>
      <c r="J155" s="829" t="str">
        <f>IF(ISBLANK(E155),"",VLOOKUP(I155,Tabellen!$F$7:$G$17,2))</f>
        <v/>
      </c>
      <c r="K155" s="849" t="str">
        <f>IF(ISBLANK(C155),"",ABS(IF($J$155&gt;J248,"1",0)))</f>
        <v/>
      </c>
      <c r="L155" s="850" t="str">
        <f>IF(ISBLANK(C155),"",ABS(IF($J$155&lt;J248,"1",0)))</f>
        <v/>
      </c>
      <c r="M155" s="851" t="str">
        <f>IF(ISBLANK(C155),"",ABS(IF($J$155=J248,"1")))</f>
        <v/>
      </c>
      <c r="O155" s="615"/>
      <c r="P155" s="710"/>
      <c r="S155" s="578"/>
      <c r="T155" s="578"/>
      <c r="BB155" s="64"/>
    </row>
    <row r="156" spans="1:54" ht="29.25" customHeight="1">
      <c r="A156" s="613"/>
      <c r="B156" s="661" t="str">
        <f>Leden!B16</f>
        <v>Wittenbernds B</v>
      </c>
      <c r="C156" s="601"/>
      <c r="D156" s="661" t="str">
        <f t="shared" si="25"/>
        <v/>
      </c>
      <c r="E156" s="841"/>
      <c r="F156" s="841"/>
      <c r="G156" s="861" t="str">
        <f t="shared" si="26"/>
        <v/>
      </c>
      <c r="I156" s="848" t="str">
        <f t="shared" si="27"/>
        <v/>
      </c>
      <c r="J156" s="829" t="str">
        <f>IF(ISBLANK(E156),"",VLOOKUP(I156,Tabellen!$F$7:$G$17,2))</f>
        <v/>
      </c>
      <c r="K156" s="849" t="str">
        <f>IF(ISBLANK(C156),"",ABS(IF($J$156&gt;J268,"1",0)))</f>
        <v/>
      </c>
      <c r="L156" s="850" t="str">
        <f>IF(ISBLANK(C156),"",ABS(IF($J$156&lt;J268,"1",0)))</f>
        <v/>
      </c>
      <c r="M156" s="851" t="str">
        <f>IF(ISBLANK(C156),"",ABS(IF($J$156=J268,"1")))</f>
        <v/>
      </c>
      <c r="O156" s="615"/>
      <c r="P156" s="710"/>
      <c r="S156" s="578"/>
      <c r="T156" s="578"/>
      <c r="BB156" s="64"/>
    </row>
    <row r="157" spans="1:54" ht="29.25" customHeight="1">
      <c r="A157" s="613"/>
      <c r="B157" s="661" t="str">
        <f>Leden!B17</f>
        <v>Spieker Leo</v>
      </c>
      <c r="C157" s="601"/>
      <c r="D157" s="661" t="str">
        <f t="shared" si="25"/>
        <v/>
      </c>
      <c r="E157" s="841"/>
      <c r="F157" s="841"/>
      <c r="G157" s="861" t="str">
        <f t="shared" si="26"/>
        <v/>
      </c>
      <c r="I157" s="848" t="str">
        <f t="shared" si="27"/>
        <v/>
      </c>
      <c r="J157" s="829" t="str">
        <f>IF(ISBLANK(E157),"",VLOOKUP(I157,Tabellen!$F$7:$G$17,2))</f>
        <v/>
      </c>
      <c r="K157" s="849" t="str">
        <f>IF(ISBLANK(C157),"",ABS(IF($J$157&gt;J288,"1",0)))</f>
        <v/>
      </c>
      <c r="L157" s="850" t="str">
        <f>IF(ISBLANK(C157),"",ABS(IF($J$157&lt;J288,"1",0)))</f>
        <v/>
      </c>
      <c r="M157" s="851" t="str">
        <f>IF(ISBLANK(C157),"",ABS(IF($J$157=J288,"1")))</f>
        <v/>
      </c>
      <c r="O157" s="615"/>
      <c r="P157" s="710"/>
      <c r="S157" s="578"/>
      <c r="T157" s="578"/>
      <c r="BB157" s="64"/>
    </row>
    <row r="158" spans="1:54" ht="29.25" customHeight="1">
      <c r="B158" s="661" t="str">
        <f>Leden!B18</f>
        <v>v.Schie Leo</v>
      </c>
      <c r="D158" s="661" t="str">
        <f t="shared" si="25"/>
        <v/>
      </c>
      <c r="G158" s="861" t="str">
        <f t="shared" si="26"/>
        <v/>
      </c>
      <c r="I158" s="848" t="str">
        <f t="shared" si="27"/>
        <v/>
      </c>
      <c r="J158" s="829" t="str">
        <f>IF(ISBLANK(E158),"",VLOOKUP(I158,Tabellen!$F$7:$G$17,2))</f>
        <v/>
      </c>
      <c r="K158" s="849" t="str">
        <f>IF(ISBLANK(C158),"",ABS(IF($J$158&gt;J308,"1",0)))</f>
        <v/>
      </c>
      <c r="L158" s="850" t="str">
        <f>IF(ISBLANK(C158),"",ABS(IF($J$158&lt;J308,"1",0)))</f>
        <v/>
      </c>
      <c r="M158" s="851" t="str">
        <f>IF(ISBLANK(C158),"",ABS(IF($J$158=J308,"1")))</f>
        <v/>
      </c>
      <c r="O158" s="615"/>
      <c r="S158" s="578"/>
      <c r="T158" s="578"/>
      <c r="BB158" s="64"/>
    </row>
    <row r="159" spans="1:54" ht="29.25" customHeight="1">
      <c r="B159" s="661" t="str">
        <f>Leden!B19</f>
        <v>Wolterink Harrie</v>
      </c>
      <c r="D159" s="661" t="str">
        <f t="shared" si="25"/>
        <v/>
      </c>
      <c r="G159" s="861" t="str">
        <f t="shared" si="26"/>
        <v/>
      </c>
      <c r="I159" s="848" t="str">
        <f t="shared" si="27"/>
        <v/>
      </c>
      <c r="J159" s="829" t="str">
        <f>IF(ISBLANK(E159),"",VLOOKUP(I159,Tabellen!$F$7:$G$17,2))</f>
        <v/>
      </c>
      <c r="K159" s="849" t="str">
        <f>IF(ISBLANK(C159),"",ABS(IF($J$159&gt;J328,"1",0)))</f>
        <v/>
      </c>
      <c r="L159" s="850" t="str">
        <f>IF(ISBLANK(C159),"",ABS(IF($J$159&lt;J328,"1",0)))</f>
        <v/>
      </c>
      <c r="M159" s="851" t="str">
        <f>IF(ISBLANK(C159),"",ABS(IF($J$159=J328,"1")))</f>
        <v/>
      </c>
      <c r="O159" s="615"/>
      <c r="S159" s="578"/>
      <c r="T159" s="578"/>
      <c r="BB159" s="64"/>
    </row>
    <row r="160" spans="1:54" ht="29.25" customHeight="1">
      <c r="B160" s="661" t="str">
        <f>Leden!B20</f>
        <v>Vermue Jack</v>
      </c>
      <c r="K160" s="879" t="str">
        <f>IF(ISBLANK(C160),"",ABS(IF($J$159&gt;J347,"1",0)))</f>
        <v/>
      </c>
      <c r="L160" s="880" t="str">
        <f>IF(ISBLANK(C160),"",ABS(IF($J$159&lt;J347,"1",0)))</f>
        <v/>
      </c>
      <c r="M160" s="881" t="str">
        <f>IF(ISBLANK(C160),"",ABS(IF($J$159=J347,"1")))</f>
        <v/>
      </c>
      <c r="N160" s="451"/>
      <c r="O160" s="693"/>
      <c r="S160" s="578"/>
      <c r="T160" s="578"/>
      <c r="BB160" s="64"/>
    </row>
    <row r="161" spans="1:54" ht="29.25" customHeight="1">
      <c r="A161" s="663"/>
      <c r="B161" s="661" t="str">
        <f>Leden!B4</f>
        <v>Slot Guus</v>
      </c>
      <c r="C161" s="578" t="str">
        <f>IF(ISBLANK(C11),"",$C$11)</f>
        <v/>
      </c>
      <c r="D161" s="661" t="str">
        <f t="shared" ref="D161:D167" si="28">IF(C161=1,$A$150,C161)</f>
        <v/>
      </c>
      <c r="F161" s="661" t="str">
        <f>IF(ISBLANK(F11),"",$F$11)</f>
        <v/>
      </c>
      <c r="G161" s="861" t="str">
        <f t="shared" ref="G161:G167" si="29">IF(ISBLANK(E161),"",E161/F161)</f>
        <v/>
      </c>
      <c r="I161" s="848" t="str">
        <f t="shared" ref="I161:I168" si="30">IF(ISBLANK(E161),"",E161/D161)</f>
        <v/>
      </c>
      <c r="J161" s="829" t="str">
        <f>IF(ISBLANK(E161),"",VLOOKUP(I161,Tabellen!$F$7:$G$17,2))</f>
        <v/>
      </c>
      <c r="K161" s="849" t="str">
        <f>IF(ISBLANK(E161),"",ABS(IF($J$161&gt;J11,"1",0)))</f>
        <v/>
      </c>
      <c r="L161" s="850" t="str">
        <f>IF(ISBLANK(E161),"",ABS(IF($J$161&lt;J11,"1",0)))</f>
        <v/>
      </c>
      <c r="M161" s="851" t="str">
        <f>IF(ISBLANK(E161),"",ABS(IF($J$161=J11,"1")))</f>
        <v/>
      </c>
      <c r="O161" s="693"/>
      <c r="S161" s="578"/>
      <c r="T161" s="578"/>
      <c r="BB161" s="64"/>
    </row>
    <row r="162" spans="1:54" ht="29.25" customHeight="1">
      <c r="A162" s="663" t="str">
        <f>IF(ISBLANK(A31),"",$A$31)</f>
        <v/>
      </c>
      <c r="B162" s="661" t="str">
        <f>Leden!B5</f>
        <v>Bennie Beerten Z</v>
      </c>
      <c r="C162" s="578" t="str">
        <f>IF(ISBLANK(C31),"",$C$31)</f>
        <v/>
      </c>
      <c r="D162" s="661" t="str">
        <f t="shared" si="28"/>
        <v/>
      </c>
      <c r="F162" s="661" t="str">
        <f>IF(ISBLANK(F31),"",$F$31)</f>
        <v/>
      </c>
      <c r="G162" s="861" t="str">
        <f t="shared" si="29"/>
        <v/>
      </c>
      <c r="I162" s="848" t="str">
        <f t="shared" si="30"/>
        <v/>
      </c>
      <c r="J162" s="829" t="str">
        <f>IF(ISBLANK(E162),"",VLOOKUP(I162,Tabellen!$F$7:$G$17,2))</f>
        <v/>
      </c>
      <c r="K162" s="849" t="str">
        <f>IF(ISBLANK(E162),"",ABS(IF($J$162&gt;J31,"1",0)))</f>
        <v/>
      </c>
      <c r="L162" s="850" t="str">
        <f>IF(ISBLANK(E162),"",ABS(IF($J$162&lt;J31,"1",0)))</f>
        <v/>
      </c>
      <c r="M162" s="851" t="str">
        <f>IF(ISBLANK(E162),"",ABS(IF($J$162=J31,"1")))</f>
        <v/>
      </c>
      <c r="O162" s="693"/>
      <c r="S162" s="578"/>
      <c r="T162" s="578"/>
      <c r="BB162" s="64"/>
    </row>
    <row r="163" spans="1:54" ht="29.25" customHeight="1">
      <c r="A163" s="663" t="str">
        <f>IF(ISBLANK(A51),"",$A$51)</f>
        <v/>
      </c>
      <c r="B163" s="661" t="str">
        <f>Leden!B6</f>
        <v>Cuppers Jan</v>
      </c>
      <c r="C163" s="578" t="str">
        <f>IF(ISBLANK(C51),"",$C$51)</f>
        <v/>
      </c>
      <c r="D163" s="661" t="str">
        <f t="shared" si="28"/>
        <v/>
      </c>
      <c r="F163" s="661" t="str">
        <f>IF(ISBLANK(F51),"",$F$51)</f>
        <v/>
      </c>
      <c r="G163" s="861" t="str">
        <f t="shared" si="29"/>
        <v/>
      </c>
      <c r="I163" s="848" t="str">
        <f t="shared" si="30"/>
        <v/>
      </c>
      <c r="J163" s="829" t="str">
        <f>IF(ISBLANK(E163),"",VLOOKUP(I163,Tabellen!$F$7:$G$17,2))</f>
        <v/>
      </c>
      <c r="K163" s="849" t="str">
        <f>IF(ISBLANK(E163),"",ABS(IF($J$163&gt;J51,"1",0)))</f>
        <v/>
      </c>
      <c r="L163" s="850" t="str">
        <f>IF(ISBLANK(E163),"",ABS(IF($J$163&lt;J51,"1",0)))</f>
        <v/>
      </c>
      <c r="M163" s="851" t="str">
        <f>IF(ISBLANK(E163),"",ABS(IF($J$163=J51,"1")))</f>
        <v/>
      </c>
      <c r="O163" s="693"/>
      <c r="S163" s="578"/>
      <c r="T163" s="578"/>
      <c r="BB163" s="64"/>
    </row>
    <row r="164" spans="1:54" ht="29.25" customHeight="1">
      <c r="A164" s="663" t="str">
        <f>IF(ISBLANK(A71),"",$A$71)</f>
        <v/>
      </c>
      <c r="B164" s="661" t="str">
        <f>Leden!B7</f>
        <v>BouwmeesterJohan</v>
      </c>
      <c r="C164" s="578" t="str">
        <f>IF(ISBLANK(C71),"",$C$71)</f>
        <v/>
      </c>
      <c r="D164" s="661" t="str">
        <f t="shared" si="28"/>
        <v/>
      </c>
      <c r="F164" s="661" t="str">
        <f>IF(ISBLANK(F71),"",$F$71)</f>
        <v/>
      </c>
      <c r="G164" s="861" t="str">
        <f t="shared" si="29"/>
        <v/>
      </c>
      <c r="I164" s="848" t="str">
        <f t="shared" si="30"/>
        <v/>
      </c>
      <c r="J164" s="829" t="str">
        <f>IF(ISBLANK(E164),"",VLOOKUP(I164,Tabellen!$F$7:$G$17,2))</f>
        <v/>
      </c>
      <c r="K164" s="849" t="str">
        <f>IF(ISBLANK(E164),"",ABS(IF($J$164&gt;J71,"1",0)))</f>
        <v/>
      </c>
      <c r="L164" s="850" t="str">
        <f>IF(ISBLANK(E164),"",ABS(IF($J$164&lt;J71,"1",0)))</f>
        <v/>
      </c>
      <c r="M164" s="851" t="str">
        <f>IF(ISBLANK(E164),"",ABS(IF($J$164=J71,"1")))</f>
        <v/>
      </c>
      <c r="O164" s="693"/>
      <c r="S164" s="62"/>
      <c r="T164" s="62"/>
    </row>
    <row r="165" spans="1:54" ht="29.25" customHeight="1">
      <c r="A165" s="663" t="str">
        <f>IF(ISBLANK(A91),"",$A$91)</f>
        <v/>
      </c>
      <c r="B165" s="661" t="str">
        <f>Leden!B8</f>
        <v>Cattier Theo</v>
      </c>
      <c r="C165" s="578" t="str">
        <f>IF(ISBLANK(C91),"",$C$91)</f>
        <v/>
      </c>
      <c r="D165" s="661" t="str">
        <f t="shared" si="28"/>
        <v/>
      </c>
      <c r="F165" s="661" t="str">
        <f>IF(ISBLANK(F91),"",$F$91)</f>
        <v/>
      </c>
      <c r="G165" s="861" t="str">
        <f t="shared" si="29"/>
        <v/>
      </c>
      <c r="I165" s="848" t="str">
        <f t="shared" si="30"/>
        <v/>
      </c>
      <c r="J165" s="829" t="str">
        <f>IF(ISBLANK(E165),"",VLOOKUP(I165,Tabellen!$F$7:$G$17,2))</f>
        <v/>
      </c>
      <c r="K165" s="849" t="str">
        <f>IF(ISBLANK(E165),"",ABS(IF($J$165&gt;J91,"1",0)))</f>
        <v/>
      </c>
      <c r="L165" s="850" t="str">
        <f>IF(ISBLANK(E165),"",ABS(IF($J$165&lt;J91,"1",0)))</f>
        <v/>
      </c>
      <c r="M165" s="851" t="str">
        <f>IF(ISBLANK(E165),"",ABS(IF($J$165=J91,"1")))</f>
        <v/>
      </c>
      <c r="O165" s="693"/>
      <c r="P165" s="694"/>
      <c r="Q165" s="591"/>
      <c r="S165" s="62"/>
      <c r="T165" s="62"/>
    </row>
    <row r="166" spans="1:54" ht="29.25" customHeight="1">
      <c r="A166" s="663" t="str">
        <f>IF(ISBLANK(A111),"",$A$111)</f>
        <v/>
      </c>
      <c r="B166" s="661" t="str">
        <f>Leden!B9</f>
        <v>Huinink Jan</v>
      </c>
      <c r="C166" s="578" t="str">
        <f>IF(ISBLANK(C111),"",$C$111)</f>
        <v/>
      </c>
      <c r="D166" s="661" t="str">
        <f t="shared" si="28"/>
        <v/>
      </c>
      <c r="F166" s="661" t="str">
        <f>IF(ISBLANK(F111),"",$F$111)</f>
        <v/>
      </c>
      <c r="G166" s="861" t="str">
        <f t="shared" si="29"/>
        <v/>
      </c>
      <c r="I166" s="848" t="str">
        <f t="shared" si="30"/>
        <v/>
      </c>
      <c r="J166" s="829" t="str">
        <f>IF(ISBLANK(E166),"",VLOOKUP(I166,Tabellen!$F$7:$G$17,2))</f>
        <v/>
      </c>
      <c r="K166" s="849" t="str">
        <f>IF(ISBLANK(E166),"",ABS(IF($J$166&gt;J111,"1",0)))</f>
        <v/>
      </c>
      <c r="L166" s="850" t="str">
        <f>IF(ISBLANK(E166),"",ABS(IF($J$166&lt;J111,"1",0)))</f>
        <v/>
      </c>
      <c r="M166" s="851" t="str">
        <f>IF(ISBLANK(E166),"",ABS(IF($J$166=J111,"1")))</f>
        <v/>
      </c>
      <c r="P166" s="694"/>
      <c r="Q166" s="591"/>
      <c r="S166" s="62"/>
      <c r="T166" s="62"/>
    </row>
    <row r="167" spans="1:54" ht="29.25" customHeight="1">
      <c r="A167" s="663" t="str">
        <f>IF(ISBLANK(A131),"",$A$131)</f>
        <v/>
      </c>
      <c r="B167" s="661" t="str">
        <f>Leden!B10</f>
        <v>Koppele Theo</v>
      </c>
      <c r="C167" s="578" t="str">
        <f>IF(ISBLANK(C131),"",$C$131)</f>
        <v/>
      </c>
      <c r="D167" s="661" t="str">
        <f t="shared" si="28"/>
        <v/>
      </c>
      <c r="F167" s="661" t="str">
        <f>IF(ISBLANK(F131),"",$F$131)</f>
        <v/>
      </c>
      <c r="G167" s="861" t="str">
        <f t="shared" si="29"/>
        <v/>
      </c>
      <c r="I167" s="848" t="str">
        <f t="shared" si="30"/>
        <v/>
      </c>
      <c r="J167" s="829" t="str">
        <f>IF(ISBLANK(E167),"",VLOOKUP(I167,Tabellen!$F$7:$G$17,2))</f>
        <v/>
      </c>
      <c r="K167" s="849" t="str">
        <f>IF(ISBLANK(E167),"",ABS(IF($J$167&gt;J131,"1",0)))</f>
        <v/>
      </c>
      <c r="L167" s="850" t="str">
        <f>IF(ISBLANK(E167),"",ABS(IF($J$167&lt;J131,"1",0)))</f>
        <v/>
      </c>
      <c r="M167" s="851" t="str">
        <f>IF(ISBLANK(E167),"",ABS(IF($J$167=J131,"1")))</f>
        <v/>
      </c>
      <c r="Q167" s="591"/>
      <c r="S167" s="62"/>
      <c r="T167" s="62"/>
    </row>
    <row r="168" spans="1:54" ht="29.25" customHeight="1">
      <c r="A168" s="711" t="s">
        <v>115</v>
      </c>
      <c r="B168" s="712">
        <f>Leden!$L$11</f>
        <v>3</v>
      </c>
      <c r="C168" s="706">
        <f>SUBTOTAL(9,C152:C167)</f>
        <v>0</v>
      </c>
      <c r="D168" s="711">
        <f>SUBTOTAL(9,D152:D167)</f>
        <v>0</v>
      </c>
      <c r="E168" s="711">
        <f>SUBTOTAL(9,E152:E167)</f>
        <v>0</v>
      </c>
      <c r="F168" s="711">
        <f>SUBTOTAL(9,F152:F167)</f>
        <v>0</v>
      </c>
      <c r="G168" s="852" t="e">
        <f>E168/F168</f>
        <v>#DIV/0!</v>
      </c>
      <c r="H168" s="711">
        <f>MAX(H152:H167)</f>
        <v>0</v>
      </c>
      <c r="I168" s="887" t="e">
        <f t="shared" si="30"/>
        <v>#DIV/0!</v>
      </c>
      <c r="J168" s="888">
        <f>SUM(J152:J167)</f>
        <v>0</v>
      </c>
      <c r="K168" s="889">
        <f>SUM(K152:K167)</f>
        <v>0</v>
      </c>
      <c r="L168" s="711">
        <f>SUM(L152:L167)</f>
        <v>0</v>
      </c>
      <c r="M168" s="890">
        <f>SUM(M152:M167)</f>
        <v>0</v>
      </c>
      <c r="N168" s="718" t="e">
        <f>IF(ISBLANK(E168),"",VLOOKUP(G168,Tabellen!$D$7:$E$46,2))</f>
        <v>#DIV/0!</v>
      </c>
      <c r="O168" s="629" t="s">
        <v>116</v>
      </c>
      <c r="P168" s="630"/>
      <c r="Q168" s="591"/>
    </row>
    <row r="169" spans="1:54" ht="29.25" customHeight="1">
      <c r="A169" s="697"/>
      <c r="B169" s="698"/>
      <c r="C169" s="699"/>
      <c r="D169" s="883"/>
      <c r="E169" s="883"/>
      <c r="F169" s="883"/>
      <c r="G169" s="883"/>
      <c r="H169" s="883"/>
      <c r="I169" s="883"/>
      <c r="J169" s="885"/>
      <c r="K169" s="883"/>
      <c r="L169" s="883"/>
      <c r="M169" s="883"/>
      <c r="N169" s="701"/>
      <c r="O169" s="698"/>
      <c r="P169" s="702"/>
      <c r="Q169" s="591"/>
    </row>
    <row r="170" spans="1:54" ht="29.25" customHeight="1">
      <c r="A170" s="719" t="s">
        <v>93</v>
      </c>
      <c r="B170" s="583" t="str">
        <f>$B$2</f>
        <v>Periode 4</v>
      </c>
      <c r="C170" s="719"/>
      <c r="D170" s="891"/>
      <c r="E170" s="892"/>
      <c r="F170" s="893"/>
      <c r="G170" s="891"/>
      <c r="H170" s="892"/>
      <c r="I170" s="894"/>
      <c r="J170" s="835"/>
      <c r="K170" s="895"/>
      <c r="L170" s="896"/>
      <c r="M170" s="894"/>
      <c r="N170" s="590"/>
      <c r="O170" s="726"/>
      <c r="P170" s="727"/>
      <c r="Q170" s="638"/>
      <c r="S170" s="62"/>
      <c r="T170" s="62"/>
      <c r="BB170" s="64"/>
    </row>
    <row r="171" spans="1:54" ht="29.25" customHeight="1">
      <c r="A171" s="592">
        <f>VLOOKUP(B189,Tabellen!$B$6:$C$46,2)</f>
        <v>65</v>
      </c>
      <c r="B171" s="583" t="s">
        <v>37</v>
      </c>
      <c r="C171" s="582" t="s">
        <v>95</v>
      </c>
      <c r="D171" s="832" t="s">
        <v>117</v>
      </c>
      <c r="E171" s="583" t="s">
        <v>95</v>
      </c>
      <c r="F171" s="583" t="s">
        <v>98</v>
      </c>
      <c r="G171" s="832" t="s">
        <v>99</v>
      </c>
      <c r="H171" s="583" t="s">
        <v>100</v>
      </c>
      <c r="I171" s="838" t="s">
        <v>101</v>
      </c>
      <c r="J171" s="839">
        <v>10</v>
      </c>
      <c r="K171" s="840" t="s">
        <v>102</v>
      </c>
      <c r="L171" s="832" t="s">
        <v>103</v>
      </c>
      <c r="M171" s="838" t="s">
        <v>104</v>
      </c>
      <c r="N171" s="586" t="s">
        <v>105</v>
      </c>
      <c r="O171" s="637"/>
      <c r="P171" s="638"/>
      <c r="Q171" s="638"/>
      <c r="S171" s="578"/>
      <c r="T171" s="578"/>
      <c r="BB171" s="64"/>
    </row>
    <row r="172" spans="1:54" ht="29.25" customHeight="1">
      <c r="A172" s="597" t="s">
        <v>106</v>
      </c>
      <c r="B172" s="672" t="str">
        <f>Leden!$B$12</f>
        <v>Piepers Arnold</v>
      </c>
      <c r="C172" s="582" t="s">
        <v>121</v>
      </c>
      <c r="D172" s="832" t="s">
        <v>119</v>
      </c>
      <c r="E172" s="583" t="s">
        <v>119</v>
      </c>
      <c r="F172" s="583" t="s">
        <v>110</v>
      </c>
      <c r="G172" s="832" t="s">
        <v>79</v>
      </c>
      <c r="H172" s="583" t="s">
        <v>112</v>
      </c>
      <c r="I172" s="838" t="s">
        <v>119</v>
      </c>
      <c r="J172" s="839" t="s">
        <v>113</v>
      </c>
      <c r="K172" s="840"/>
      <c r="L172" s="832"/>
      <c r="M172" s="838"/>
      <c r="N172" s="586" t="s">
        <v>114</v>
      </c>
      <c r="O172" s="637"/>
      <c r="P172" s="638"/>
      <c r="Q172" s="638"/>
      <c r="S172" s="578"/>
      <c r="T172" s="578"/>
      <c r="BB172" s="64"/>
    </row>
    <row r="173" spans="1:54" ht="29.25" customHeight="1">
      <c r="B173" s="661" t="str">
        <f>Leden!B13</f>
        <v>Jos Stortelder</v>
      </c>
      <c r="D173" s="661" t="str">
        <f t="shared" ref="D173:D179" si="31">IF(ISBLANK(C173),"",IF(C173=1,$A$171,C173))</f>
        <v/>
      </c>
      <c r="G173" s="861" t="str">
        <f t="shared" ref="G173:G179" si="32">IF(ISBLANK(E173),"",E173/F173)</f>
        <v/>
      </c>
      <c r="I173" s="848" t="str">
        <f t="shared" ref="I173:I179" si="33">IF(ISBLANK(E173),"",E173/D173)</f>
        <v/>
      </c>
      <c r="J173" s="829" t="str">
        <f>IF(ISBLANK(E173),"",VLOOKUP(I173,Tabellen!$F$7:$G$17,2))</f>
        <v/>
      </c>
      <c r="K173" s="849" t="str">
        <f>IF(ISBLANK(C173),"",ABS(IF($J$173&gt;J209,"1",0)))</f>
        <v/>
      </c>
      <c r="L173" s="850" t="str">
        <f>IF(ISBLANK(C173),"",ABS(IF($J$173&lt;J209,"1",0)))</f>
        <v/>
      </c>
      <c r="M173" s="851" t="str">
        <f>IF(ISBLANK(C173),"",ABS(IF($J$173=J209,"1")))</f>
        <v/>
      </c>
      <c r="O173" s="615"/>
      <c r="P173" s="705"/>
      <c r="S173" s="578"/>
      <c r="T173" s="578"/>
      <c r="BB173" s="64"/>
    </row>
    <row r="174" spans="1:54" ht="29.25" customHeight="1">
      <c r="B174" s="661" t="str">
        <f>Leden!B14</f>
        <v>Rots Jan</v>
      </c>
      <c r="D174" s="661" t="str">
        <f t="shared" si="31"/>
        <v/>
      </c>
      <c r="G174" s="861" t="str">
        <f t="shared" si="32"/>
        <v/>
      </c>
      <c r="I174" s="848" t="str">
        <f t="shared" si="33"/>
        <v/>
      </c>
      <c r="J174" s="829" t="str">
        <f>IF(ISBLANK(E174),"",VLOOKUP(I174,Tabellen!$F$7:$G$17,2))</f>
        <v/>
      </c>
      <c r="K174" s="849" t="str">
        <f>IF(ISBLANK(C174),"",ABS(IF($J$174&gt;J229,"1",0)))</f>
        <v/>
      </c>
      <c r="L174" s="850" t="str">
        <f>IF(ISBLANK(C174),"",ABS(IF($J$174&lt;J229,"1",0)))</f>
        <v/>
      </c>
      <c r="M174" s="851" t="str">
        <f>IF(ISBLANK(C174),"",ABS(IF($J$174=J229,"1")))</f>
        <v/>
      </c>
      <c r="O174" s="615"/>
      <c r="P174" s="705"/>
      <c r="S174" s="578"/>
      <c r="T174" s="578"/>
      <c r="BB174" s="64"/>
    </row>
    <row r="175" spans="1:54" ht="29.25" customHeight="1">
      <c r="B175" s="661" t="str">
        <f>Leden!B15</f>
        <v>Rouwhorst Bennie</v>
      </c>
      <c r="D175" s="661" t="str">
        <f t="shared" si="31"/>
        <v/>
      </c>
      <c r="G175" s="861" t="str">
        <f t="shared" si="32"/>
        <v/>
      </c>
      <c r="I175" s="848" t="str">
        <f t="shared" si="33"/>
        <v/>
      </c>
      <c r="J175" s="829" t="str">
        <f>IF(ISBLANK(E175),"",VLOOKUP(I175,Tabellen!$F$7:$G$17,2))</f>
        <v/>
      </c>
      <c r="K175" s="849" t="str">
        <f>IF(ISBLANK(C175),"",ABS(IF($J$175&gt;J249,"1",0)))</f>
        <v/>
      </c>
      <c r="L175" s="850" t="str">
        <f>IF(ISBLANK(C175),"",ABS(IF($J$175&lt;J249,"1",0)))</f>
        <v/>
      </c>
      <c r="M175" s="851" t="str">
        <f>IF(ISBLANK(C175),"",ABS(IF($J$175=J249,"1")))</f>
        <v/>
      </c>
      <c r="O175" s="615"/>
      <c r="P175" s="705"/>
      <c r="S175" s="578"/>
      <c r="T175" s="578"/>
      <c r="BB175" s="64"/>
    </row>
    <row r="176" spans="1:54" ht="29.25" customHeight="1">
      <c r="B176" s="661" t="str">
        <f>Leden!B16</f>
        <v>Wittenbernds B</v>
      </c>
      <c r="D176" s="661" t="str">
        <f t="shared" si="31"/>
        <v/>
      </c>
      <c r="G176" s="861" t="str">
        <f t="shared" si="32"/>
        <v/>
      </c>
      <c r="I176" s="848" t="str">
        <f t="shared" si="33"/>
        <v/>
      </c>
      <c r="J176" s="829" t="str">
        <f>IF(ISBLANK(E176),"",VLOOKUP(I176,Tabellen!$F$7:$G$17,2))</f>
        <v/>
      </c>
      <c r="K176" s="849" t="str">
        <f>IF(ISBLANK(C176),"",ABS(IF($J$176&gt;J269,"1",0)))</f>
        <v/>
      </c>
      <c r="L176" s="850" t="str">
        <f>IF(ISBLANK(C176),"",ABS(IF($J$176&lt;J269,"1",0)))</f>
        <v/>
      </c>
      <c r="M176" s="851" t="str">
        <f>IF(ISBLANK(C176),"",ABS(IF($J$176=J269,"1")))</f>
        <v/>
      </c>
      <c r="O176" s="615"/>
      <c r="P176" s="705"/>
      <c r="S176" s="578"/>
      <c r="T176" s="578"/>
      <c r="BB176" s="64"/>
    </row>
    <row r="177" spans="1:54" ht="29.25" customHeight="1">
      <c r="B177" s="661" t="str">
        <f>Leden!B17</f>
        <v>Spieker Leo</v>
      </c>
      <c r="D177" s="661" t="str">
        <f t="shared" si="31"/>
        <v/>
      </c>
      <c r="G177" s="861" t="str">
        <f t="shared" si="32"/>
        <v/>
      </c>
      <c r="I177" s="848" t="str">
        <f t="shared" si="33"/>
        <v/>
      </c>
      <c r="J177" s="829" t="str">
        <f>IF(ISBLANK(E177),"",VLOOKUP(I177,Tabellen!$F$7:$G$17,2))</f>
        <v/>
      </c>
      <c r="K177" s="849" t="str">
        <f>IF(ISBLANK(C177),"",ABS(IF($J$177&gt;J289,"1",0)))</f>
        <v/>
      </c>
      <c r="L177" s="850" t="str">
        <f>IF(ISBLANK(C177),"",ABS(IF($J$177&lt;J289,"1",0)))</f>
        <v/>
      </c>
      <c r="M177" s="851" t="str">
        <f>IF(ISBLANK(C177),"",ABS(IF($J$177=J289,"1")))</f>
        <v/>
      </c>
      <c r="N177" s="617"/>
      <c r="O177" s="615"/>
      <c r="P177" s="705"/>
      <c r="S177" s="578"/>
      <c r="T177" s="578"/>
      <c r="BB177" s="64"/>
    </row>
    <row r="178" spans="1:54" ht="29.25" customHeight="1">
      <c r="B178" s="661" t="str">
        <f>Leden!B18</f>
        <v>v.Schie Leo</v>
      </c>
      <c r="D178" s="661" t="str">
        <f t="shared" si="31"/>
        <v/>
      </c>
      <c r="G178" s="861" t="str">
        <f t="shared" si="32"/>
        <v/>
      </c>
      <c r="I178" s="848" t="str">
        <f t="shared" si="33"/>
        <v/>
      </c>
      <c r="J178" s="829" t="str">
        <f>IF(ISBLANK(E178),"",VLOOKUP(I178,Tabellen!$F$7:$G$17,2))</f>
        <v/>
      </c>
      <c r="K178" s="849" t="str">
        <f>IF(ISBLANK(C178),"",ABS(IF($J$178&gt;J309,"1",0)))</f>
        <v/>
      </c>
      <c r="L178" s="850" t="str">
        <f>IF(ISBLANK(C178),"",ABS(IF($J$178&lt;J309,"1",0)))</f>
        <v/>
      </c>
      <c r="M178" s="851" t="str">
        <f>IF(ISBLANK(C178),"",ABS(IF($J$178=J309,"1")))</f>
        <v/>
      </c>
      <c r="O178" s="615"/>
      <c r="P178" s="705"/>
      <c r="S178" s="578"/>
      <c r="T178" s="578"/>
      <c r="BB178" s="64"/>
    </row>
    <row r="179" spans="1:54" ht="29.25" customHeight="1">
      <c r="B179" s="661" t="str">
        <f>Leden!B19</f>
        <v>Wolterink Harrie</v>
      </c>
      <c r="D179" s="661" t="str">
        <f t="shared" si="31"/>
        <v/>
      </c>
      <c r="G179" s="861" t="str">
        <f t="shared" si="32"/>
        <v/>
      </c>
      <c r="I179" s="848" t="str">
        <f t="shared" si="33"/>
        <v/>
      </c>
      <c r="J179" s="829" t="str">
        <f>IF(ISBLANK(E179),"",VLOOKUP(I179,Tabellen!$F$7:$G$17,2))</f>
        <v/>
      </c>
      <c r="K179" s="849" t="str">
        <f>IF(ISBLANK(C179),"",ABS(IF($J$179&gt;J329,"1",0)))</f>
        <v/>
      </c>
      <c r="L179" s="850" t="str">
        <f>IF(ISBLANK(C179),"",ABS(IF($J$179&lt;J329,"1",0)))</f>
        <v/>
      </c>
      <c r="M179" s="851" t="str">
        <f>IF(ISBLANK(C179),"",ABS(IF($J$179=J329,"1")))</f>
        <v/>
      </c>
      <c r="O179" s="615"/>
      <c r="P179" s="705"/>
      <c r="S179" s="578"/>
      <c r="T179" s="578"/>
      <c r="BB179" s="64"/>
    </row>
    <row r="180" spans="1:54" ht="29.25" customHeight="1">
      <c r="B180" s="661" t="str">
        <f>Leden!B20</f>
        <v>Vermue Jack</v>
      </c>
      <c r="K180" s="849" t="str">
        <f>IF(ISBLANK(C180),"",ABS(IF($J$179&gt;J348,"1",0)))</f>
        <v/>
      </c>
      <c r="L180" s="850" t="str">
        <f>IF(ISBLANK(C180),"",ABS(IF($J$179&lt;J348,"1",0)))</f>
        <v/>
      </c>
      <c r="M180" s="851" t="str">
        <f>IF(ISBLANK(C180),"",ABS(IF($J$179=J348,"1")))</f>
        <v/>
      </c>
      <c r="O180" s="693"/>
      <c r="P180" s="705"/>
      <c r="S180" s="578"/>
      <c r="T180" s="578"/>
      <c r="BB180" s="64"/>
    </row>
    <row r="181" spans="1:54" ht="29.25" customHeight="1">
      <c r="A181" s="663" t="str">
        <f>IF(ISBLANK(A12),"",$A$12)</f>
        <v/>
      </c>
      <c r="B181" s="661" t="str">
        <f>Leden!B4</f>
        <v>Slot Guus</v>
      </c>
      <c r="C181" s="578" t="str">
        <f>IF(ISBLANK(C12),"",$C$12)</f>
        <v/>
      </c>
      <c r="D181" s="661" t="str">
        <f>IF(ISBLANK(C181),"",IF(C181=1,$A$171,C181))</f>
        <v/>
      </c>
      <c r="F181" s="661" t="str">
        <f>IF(ISBLANK(F12),"",$F$12)</f>
        <v/>
      </c>
      <c r="G181" s="861" t="str">
        <f t="shared" ref="G181:G188" si="34">IF(ISBLANK(E181),"",E181/F181)</f>
        <v/>
      </c>
      <c r="I181" s="848" t="str">
        <f t="shared" ref="I181:I188" si="35">IF(ISBLANK(E181),"",E181/D181)</f>
        <v/>
      </c>
      <c r="J181" s="829" t="str">
        <f>IF(ISBLANK(E181),"",VLOOKUP(I181,Tabellen!$F$7:$G$17,2))</f>
        <v/>
      </c>
      <c r="K181" s="849" t="str">
        <f>IF(ISBLANK(E181),"",ABS(IF($J$181&gt;J12,"1",0)))</f>
        <v/>
      </c>
      <c r="L181" s="850" t="str">
        <f>IF(ISBLANK(E181),"",ABS(IF($J$181&lt;J12,"1",0)))</f>
        <v/>
      </c>
      <c r="M181" s="851" t="str">
        <f>IF(ISBLANK(E181),"",ABS(IF($J$181=J12,"1")))</f>
        <v/>
      </c>
      <c r="O181" s="693"/>
      <c r="S181" s="578"/>
      <c r="T181" s="578"/>
      <c r="BB181" s="64"/>
    </row>
    <row r="182" spans="1:54" ht="29.25" customHeight="1">
      <c r="A182" s="663" t="str">
        <f>IF(ISBLANK(A32),"",$A$32)</f>
        <v/>
      </c>
      <c r="B182" s="661" t="str">
        <f>Leden!B5</f>
        <v>Bennie Beerten Z</v>
      </c>
      <c r="C182" s="578" t="str">
        <f>IF(ISBLANK(C32),"",$C$32)</f>
        <v/>
      </c>
      <c r="D182" s="661" t="str">
        <f>IF(ISBLANK(C182),"",IF(C182=1,$A$171,C182))</f>
        <v/>
      </c>
      <c r="F182" s="661" t="str">
        <f>IF(ISBLANK(F32),"",$F$32)</f>
        <v/>
      </c>
      <c r="G182" s="861" t="str">
        <f t="shared" si="34"/>
        <v/>
      </c>
      <c r="I182" s="848" t="str">
        <f t="shared" si="35"/>
        <v/>
      </c>
      <c r="J182" s="829" t="str">
        <f>IF(ISBLANK(E182),"",VLOOKUP(I182,Tabellen!$F$7:$G$17,2))</f>
        <v/>
      </c>
      <c r="K182" s="849" t="str">
        <f>IF(ISBLANK(E182),"",ABS(IF($J$182&gt;J32,"1",0)))</f>
        <v/>
      </c>
      <c r="L182" s="850" t="str">
        <f>IF(ISBLANK(E182),"",ABS(IF($J$182&lt;J32,"1",0)))</f>
        <v/>
      </c>
      <c r="M182" s="851" t="str">
        <f>IF(ISBLANK(E182),"",ABS(IF($J$182=J32,"1")))</f>
        <v/>
      </c>
      <c r="O182" s="693"/>
      <c r="S182" s="578"/>
      <c r="T182" s="578"/>
      <c r="BB182" s="64"/>
    </row>
    <row r="183" spans="1:54" ht="29.25" customHeight="1">
      <c r="A183" s="663" t="str">
        <f>IF(ISBLANK(A52),"",$A$52)</f>
        <v/>
      </c>
      <c r="B183" s="661" t="str">
        <f>Leden!B6</f>
        <v>Cuppers Jan</v>
      </c>
      <c r="C183" s="578" t="str">
        <f>IF(ISBLANK(C52),"",$C$52)</f>
        <v/>
      </c>
      <c r="D183" s="661" t="str">
        <f>IF(ISBLANK(C183),"",IF(C183=1,$A$171,C183))</f>
        <v/>
      </c>
      <c r="F183" s="661" t="str">
        <f>IF(ISBLANK(F52),"",$F$52)</f>
        <v/>
      </c>
      <c r="G183" s="861" t="str">
        <f t="shared" si="34"/>
        <v/>
      </c>
      <c r="I183" s="848" t="str">
        <f t="shared" si="35"/>
        <v/>
      </c>
      <c r="J183" s="829" t="str">
        <f>IF(ISBLANK(E183),"",VLOOKUP(I183,Tabellen!$F$7:$G$17,2))</f>
        <v/>
      </c>
      <c r="K183" s="849" t="str">
        <f>IF(ISBLANK(E183),"",ABS(IF($J$183&gt;J52,"1",0)))</f>
        <v/>
      </c>
      <c r="L183" s="850" t="str">
        <f>IF(ISBLANK(E183),"",ABS(IF($J$183&lt;J52,"1",0)))</f>
        <v/>
      </c>
      <c r="M183" s="851" t="str">
        <f>IF(ISBLANK(E183),"",ABS(IF($J$183=J52,"1")))</f>
        <v/>
      </c>
      <c r="O183" s="693"/>
      <c r="S183" s="578"/>
      <c r="T183" s="578"/>
      <c r="BB183" s="64"/>
    </row>
    <row r="184" spans="1:54" ht="29.25" customHeight="1">
      <c r="A184" s="663" t="str">
        <f>IF(ISBLANK(A72),"",$A$72)</f>
        <v/>
      </c>
      <c r="B184" s="661" t="str">
        <f>Leden!B7</f>
        <v>BouwmeesterJohan</v>
      </c>
      <c r="C184" s="578" t="str">
        <f>IF(ISBLANK(C72),"",$C$72)</f>
        <v/>
      </c>
      <c r="D184" s="661" t="str">
        <f>IF(C184=1,$A$171,C184)</f>
        <v/>
      </c>
      <c r="F184" s="661" t="str">
        <f>IF(ISBLANK(F72),"",$F$72)</f>
        <v/>
      </c>
      <c r="G184" s="861" t="str">
        <f t="shared" si="34"/>
        <v/>
      </c>
      <c r="I184" s="848" t="str">
        <f t="shared" si="35"/>
        <v/>
      </c>
      <c r="J184" s="829" t="str">
        <f>IF(ISBLANK(E184),"",VLOOKUP(I184,Tabellen!$F$7:$G$17,2))</f>
        <v/>
      </c>
      <c r="K184" s="849" t="str">
        <f>IF(ISBLANK(E184),"",ABS(IF($J$184&gt;J72,"1",0)))</f>
        <v/>
      </c>
      <c r="L184" s="850" t="str">
        <f>IF(ISBLANK(E184),"",ABS(IF($J$184&lt;J72,"1",0)))</f>
        <v/>
      </c>
      <c r="M184" s="851" t="str">
        <f>IF(ISBLANK(E184),"",ABS(IF($J$184=J72,"1")))</f>
        <v/>
      </c>
      <c r="O184" s="693"/>
      <c r="S184" s="578"/>
      <c r="T184" s="578"/>
      <c r="BB184" s="64"/>
    </row>
    <row r="185" spans="1:54" ht="29.25" customHeight="1">
      <c r="A185" s="663" t="str">
        <f>IF(ISBLANK(A92),"",$A$92)</f>
        <v/>
      </c>
      <c r="B185" s="661" t="str">
        <f>Leden!B8</f>
        <v>Cattier Theo</v>
      </c>
      <c r="C185" s="578" t="str">
        <f>IF(ISBLANK(C92),"",$C$92)</f>
        <v/>
      </c>
      <c r="D185" s="661" t="str">
        <f>IF(C185=1,$A$171,C185)</f>
        <v/>
      </c>
      <c r="F185" s="661" t="str">
        <f>IF(ISBLANK(F92),"",$F$92)</f>
        <v/>
      </c>
      <c r="G185" s="861" t="str">
        <f t="shared" si="34"/>
        <v/>
      </c>
      <c r="I185" s="848" t="str">
        <f t="shared" si="35"/>
        <v/>
      </c>
      <c r="J185" s="829" t="str">
        <f>IF(ISBLANK(E185),"",VLOOKUP(I185,Tabellen!$F$7:$G$17,2))</f>
        <v/>
      </c>
      <c r="K185" s="849" t="str">
        <f>IF(ISBLANK(E185),"",ABS(IF($J$185&gt;J92,"1",0)))</f>
        <v/>
      </c>
      <c r="L185" s="850" t="str">
        <f>IF(ISBLANK(E185),"",ABS(IF($J$185&lt;J92,"1",0)))</f>
        <v/>
      </c>
      <c r="M185" s="851" t="str">
        <f>IF(ISBLANK(E185),"",ABS(IF($J$185=J92,"1")))</f>
        <v/>
      </c>
      <c r="O185" s="693"/>
      <c r="S185" s="62"/>
      <c r="T185" s="62"/>
      <c r="BB185" s="64"/>
    </row>
    <row r="186" spans="1:54" ht="29.25" customHeight="1">
      <c r="A186" s="663" t="str">
        <f>IF(ISBLANK(A112),"",$A$112)</f>
        <v/>
      </c>
      <c r="B186" s="661" t="str">
        <f>Leden!B9</f>
        <v>Huinink Jan</v>
      </c>
      <c r="C186" s="578" t="str">
        <f>IF(ISBLANK(C112),"",$C$112)</f>
        <v/>
      </c>
      <c r="D186" s="661" t="str">
        <f>IF(C186=1,$A$171,C186)</f>
        <v/>
      </c>
      <c r="F186" s="661" t="str">
        <f>IF(ISBLANK(F112),"",$F$112)</f>
        <v/>
      </c>
      <c r="G186" s="861" t="str">
        <f t="shared" si="34"/>
        <v/>
      </c>
      <c r="I186" s="848" t="str">
        <f t="shared" si="35"/>
        <v/>
      </c>
      <c r="J186" s="829" t="str">
        <f>IF(ISBLANK(E186),"",VLOOKUP(I186,Tabellen!$F$7:$G$17,2))</f>
        <v/>
      </c>
      <c r="K186" s="849" t="str">
        <f>IF(ISBLANK(E186),"",ABS(IF($J$186&gt;J112,"1",0)))</f>
        <v/>
      </c>
      <c r="L186" s="850" t="str">
        <f>IF(ISBLANK(E186),"",ABS(IF($J$186&lt;J112,"1",0)))</f>
        <v/>
      </c>
      <c r="M186" s="851" t="str">
        <f>IF(ISBLANK(E186),"",ABS(IF($J$186=J112,"1")))</f>
        <v/>
      </c>
      <c r="O186" s="693"/>
      <c r="P186" s="694"/>
      <c r="Q186" s="591"/>
      <c r="S186" s="62"/>
      <c r="T186" s="62"/>
      <c r="BB186" s="64"/>
    </row>
    <row r="187" spans="1:54" ht="29.25" customHeight="1">
      <c r="A187" s="663" t="str">
        <f>IF(ISBLANK(A132),"",$A$132)</f>
        <v/>
      </c>
      <c r="B187" s="661" t="str">
        <f>Leden!B10</f>
        <v>Koppele Theo</v>
      </c>
      <c r="C187" s="578" t="str">
        <f>IF(ISBLANK(C132),"",$C$132)</f>
        <v/>
      </c>
      <c r="D187" s="661" t="str">
        <f>IF(C187=1,$A$171,C187)</f>
        <v/>
      </c>
      <c r="E187" s="778"/>
      <c r="F187" s="661" t="str">
        <f>IF(ISBLANK(F132),"",$F$132)</f>
        <v/>
      </c>
      <c r="G187" s="861" t="str">
        <f t="shared" si="34"/>
        <v/>
      </c>
      <c r="I187" s="848" t="str">
        <f t="shared" si="35"/>
        <v/>
      </c>
      <c r="J187" s="829" t="str">
        <f>IF(ISBLANK(E187),"",VLOOKUP(I187,Tabellen!$F$7:$G$17,2))</f>
        <v/>
      </c>
      <c r="K187" s="849" t="str">
        <f>IF(ISBLANK(E187),"",ABS(IF($J$187&gt;J132,"1",0)))</f>
        <v/>
      </c>
      <c r="L187" s="850" t="str">
        <f>IF(ISBLANK(E187),"",ABS(IF($J$187&lt;J132,"1",0)))</f>
        <v/>
      </c>
      <c r="M187" s="851" t="str">
        <f>IF(ISBLANK(E187),"",ABS(IF($J$187=J132,"1")))</f>
        <v/>
      </c>
      <c r="O187" s="694"/>
      <c r="P187" s="694"/>
      <c r="Q187" s="591"/>
      <c r="S187" s="62"/>
      <c r="T187" s="62"/>
      <c r="BB187" s="64"/>
    </row>
    <row r="188" spans="1:54" ht="29.25" customHeight="1">
      <c r="A188" s="663" t="str">
        <f>IF(ISBLANK(A152),"",$A$152)</f>
        <v/>
      </c>
      <c r="B188" s="661" t="str">
        <f>Leden!B11</f>
        <v>Melgers Willy</v>
      </c>
      <c r="C188" s="578" t="str">
        <f>IF(ISBLANK(C152),"",$C$152)</f>
        <v/>
      </c>
      <c r="D188" s="878" t="str">
        <f>IF(C188=1,$A$171,C188)</f>
        <v/>
      </c>
      <c r="E188" s="897"/>
      <c r="F188" s="898" t="str">
        <f>IF(ISBLANK(F152),"",$F$152)</f>
        <v/>
      </c>
      <c r="G188" s="861" t="str">
        <f t="shared" si="34"/>
        <v/>
      </c>
      <c r="H188" s="882"/>
      <c r="I188" s="899" t="str">
        <f t="shared" si="35"/>
        <v/>
      </c>
      <c r="J188" s="829" t="str">
        <f>IF(ISBLANK(E188),"",VLOOKUP(I188,Tabellen!$F$7:$G$17,2))</f>
        <v/>
      </c>
      <c r="K188" s="849" t="str">
        <f>IF(ISBLANK(E188),"",ABS(IF($J$188&gt;J152,"1",0)))</f>
        <v/>
      </c>
      <c r="L188" s="850" t="str">
        <f>IF(ISBLANK(E188),"",ABS(IF($J$188&lt;J152,"1",0)))</f>
        <v/>
      </c>
      <c r="M188" s="851" t="str">
        <f>IF(ISBLANK(E188),"",ABS(IF($J$188=J152,"1")))</f>
        <v/>
      </c>
      <c r="Q188" s="591"/>
      <c r="S188" s="62"/>
      <c r="T188" s="62"/>
      <c r="BB188" s="64"/>
    </row>
    <row r="189" spans="1:54" ht="29.25" customHeight="1">
      <c r="A189" s="711" t="s">
        <v>115</v>
      </c>
      <c r="B189" s="712">
        <f>Leden!$L$12</f>
        <v>2</v>
      </c>
      <c r="C189" s="706">
        <f>SUBTOTAL(9,C173:C188)</f>
        <v>0</v>
      </c>
      <c r="D189" s="711">
        <f>SUBTOTAL(9,D173:D188)</f>
        <v>0</v>
      </c>
      <c r="E189" s="711">
        <f>SUBTOTAL(9,E173:E188)</f>
        <v>0</v>
      </c>
      <c r="F189" s="711">
        <f>SUBTOTAL(9,F173:F188)</f>
        <v>0</v>
      </c>
      <c r="G189" s="900" t="e">
        <f>E189/F189</f>
        <v>#DIV/0!</v>
      </c>
      <c r="H189" s="711">
        <f>MAX(H173:H188)</f>
        <v>0</v>
      </c>
      <c r="I189" s="901" t="e">
        <f>AVERAGE(I173:I188)</f>
        <v>#DIV/0!</v>
      </c>
      <c r="J189" s="888">
        <f>SUM(J173:J188)</f>
        <v>0</v>
      </c>
      <c r="K189" s="902">
        <f>SUM(K173:K188)</f>
        <v>0</v>
      </c>
      <c r="L189" s="903">
        <f>SUM(L173:L188)</f>
        <v>0</v>
      </c>
      <c r="M189" s="904">
        <f>SUM(M173:M188)</f>
        <v>0</v>
      </c>
      <c r="N189" s="718" t="e">
        <f>IF(ISBLANK(E189),"",VLOOKUP(G189,Tabellen!$D$7:$E$46,2))</f>
        <v>#DIV/0!</v>
      </c>
      <c r="O189" s="629" t="s">
        <v>116</v>
      </c>
      <c r="P189" s="630"/>
      <c r="Q189" s="591"/>
      <c r="BB189" s="64"/>
    </row>
    <row r="190" spans="1:54" ht="29.25" customHeight="1">
      <c r="A190" s="631"/>
      <c r="B190" s="632"/>
      <c r="C190" s="633"/>
      <c r="D190" s="858"/>
      <c r="E190" s="858"/>
      <c r="F190" s="858"/>
      <c r="G190" s="858"/>
      <c r="H190" s="858"/>
      <c r="I190" s="858"/>
      <c r="J190" s="859"/>
      <c r="K190" s="858"/>
      <c r="L190" s="858"/>
      <c r="M190" s="858"/>
      <c r="N190" s="635"/>
      <c r="O190" s="632"/>
      <c r="P190" s="636"/>
      <c r="Q190" s="591"/>
    </row>
    <row r="191" spans="1:54" ht="29.25" customHeight="1">
      <c r="A191" s="582" t="s">
        <v>93</v>
      </c>
      <c r="B191" s="583" t="str">
        <f>$B$2</f>
        <v>Periode 4</v>
      </c>
      <c r="C191" s="582"/>
      <c r="D191" s="832"/>
      <c r="E191" s="833"/>
      <c r="F191" s="1255"/>
      <c r="G191" s="1255"/>
      <c r="H191" s="833"/>
      <c r="I191" s="834"/>
      <c r="J191" s="835"/>
      <c r="K191" s="836"/>
      <c r="L191" s="837"/>
      <c r="M191" s="834"/>
      <c r="N191" s="590"/>
      <c r="O191" s="637"/>
      <c r="P191" s="638"/>
      <c r="Q191" s="591"/>
    </row>
    <row r="192" spans="1:54" ht="29.25" customHeight="1">
      <c r="A192" s="592">
        <f>VLOOKUP(B210,Tabellen!$B$6:$C$46,2)</f>
        <v>120</v>
      </c>
      <c r="B192" s="583" t="s">
        <v>37</v>
      </c>
      <c r="C192" s="582" t="s">
        <v>95</v>
      </c>
      <c r="D192" s="832" t="s">
        <v>117</v>
      </c>
      <c r="E192" s="583" t="s">
        <v>95</v>
      </c>
      <c r="F192" s="583" t="s">
        <v>98</v>
      </c>
      <c r="G192" s="832" t="s">
        <v>99</v>
      </c>
      <c r="H192" s="583" t="s">
        <v>100</v>
      </c>
      <c r="I192" s="838" t="s">
        <v>101</v>
      </c>
      <c r="J192" s="839">
        <v>10</v>
      </c>
      <c r="K192" s="840" t="s">
        <v>102</v>
      </c>
      <c r="L192" s="832" t="s">
        <v>103</v>
      </c>
      <c r="M192" s="838" t="s">
        <v>104</v>
      </c>
      <c r="N192" s="586" t="s">
        <v>105</v>
      </c>
      <c r="O192" s="637"/>
      <c r="P192" s="638"/>
      <c r="Q192" s="591"/>
    </row>
    <row r="193" spans="1:17" ht="29.25" customHeight="1">
      <c r="A193" s="597" t="s">
        <v>106</v>
      </c>
      <c r="B193" s="672" t="str">
        <f>Leden!$B$13</f>
        <v>Jos Stortelder</v>
      </c>
      <c r="C193" s="582" t="s">
        <v>118</v>
      </c>
      <c r="D193" s="832" t="s">
        <v>119</v>
      </c>
      <c r="E193" s="832" t="s">
        <v>119</v>
      </c>
      <c r="F193" s="583" t="s">
        <v>110</v>
      </c>
      <c r="G193" s="832" t="s">
        <v>79</v>
      </c>
      <c r="H193" s="583" t="s">
        <v>112</v>
      </c>
      <c r="I193" s="838" t="s">
        <v>119</v>
      </c>
      <c r="J193" s="839" t="s">
        <v>113</v>
      </c>
      <c r="K193" s="840"/>
      <c r="L193" s="832"/>
      <c r="M193" s="838"/>
      <c r="N193" s="586" t="s">
        <v>114</v>
      </c>
      <c r="O193" s="637"/>
      <c r="P193" s="638"/>
      <c r="Q193" s="591"/>
    </row>
    <row r="194" spans="1:17" ht="29.25" customHeight="1">
      <c r="A194" s="613"/>
      <c r="B194" s="661" t="str">
        <f>Leden!B14</f>
        <v>Rots Jan</v>
      </c>
      <c r="C194" s="601"/>
      <c r="D194" s="600" t="str">
        <f t="shared" ref="D194:D199" si="36">IF(ISBLANK(C194),"",IF(C194=1,$A$192,C194))</f>
        <v/>
      </c>
      <c r="E194" s="841"/>
      <c r="F194" s="841"/>
      <c r="G194" s="860" t="str">
        <f t="shared" ref="G194:G199" si="37">IF(ISBLANK(E194),"",E194/F194)</f>
        <v/>
      </c>
      <c r="H194" s="841"/>
      <c r="I194" s="843" t="str">
        <f t="shared" ref="I194:I199" si="38">IF(ISBLANK(E194),"",E194/D194)</f>
        <v/>
      </c>
      <c r="J194" s="829" t="str">
        <f>IF(ISBLANK(E194),"",VLOOKUP(I194,Tabellen!$F$7:$G$17,2))</f>
        <v/>
      </c>
      <c r="K194" s="844" t="str">
        <f>IF(ISBLANK(C194),"",ABS(IF($J$194&gt;J230,"1",0)))</f>
        <v/>
      </c>
      <c r="L194" s="845" t="str">
        <f>IF(ISBLANK(C194),"",ABS(IF($J$194&lt;J230,"1",0)))</f>
        <v/>
      </c>
      <c r="M194" s="846" t="str">
        <f>IF(ISBLANK(C194),"",ABS(IF($J$194=J230,"1")))</f>
        <v/>
      </c>
      <c r="O194" s="674"/>
      <c r="P194" s="709"/>
    </row>
    <row r="195" spans="1:17" ht="29.25" customHeight="1">
      <c r="A195" s="613"/>
      <c r="B195" s="661" t="str">
        <f>Leden!B15</f>
        <v>Rouwhorst Bennie</v>
      </c>
      <c r="C195" s="601"/>
      <c r="D195" s="661" t="str">
        <f t="shared" si="36"/>
        <v/>
      </c>
      <c r="E195" s="841"/>
      <c r="F195" s="841"/>
      <c r="G195" s="861" t="str">
        <f t="shared" si="37"/>
        <v/>
      </c>
      <c r="I195" s="848" t="str">
        <f t="shared" si="38"/>
        <v/>
      </c>
      <c r="J195" s="829" t="str">
        <f>IF(ISBLANK(E195),"",VLOOKUP(I195,Tabellen!$F$7:$G$17,2))</f>
        <v/>
      </c>
      <c r="K195" s="849" t="str">
        <f>IF(ISBLANK(C195),"",ABS(IF($J$195&gt;J250,"1",0)))</f>
        <v/>
      </c>
      <c r="L195" s="850" t="str">
        <f>IF(ISBLANK(C195),"",ABS(IF($J$195&lt;J250,"1",0)))</f>
        <v/>
      </c>
      <c r="M195" s="851" t="str">
        <f>IF(ISBLANK(C195),"",ABS(IF($J$195=J250,"1")))</f>
        <v/>
      </c>
      <c r="O195" s="615"/>
      <c r="P195" s="710"/>
    </row>
    <row r="196" spans="1:17" ht="29.25" customHeight="1">
      <c r="A196" s="613"/>
      <c r="B196" s="661" t="str">
        <f>Leden!B16</f>
        <v>Wittenbernds B</v>
      </c>
      <c r="C196" s="601"/>
      <c r="D196" s="661" t="str">
        <f t="shared" si="36"/>
        <v/>
      </c>
      <c r="E196" s="841"/>
      <c r="F196" s="841"/>
      <c r="G196" s="861" t="str">
        <f t="shared" si="37"/>
        <v/>
      </c>
      <c r="I196" s="848" t="str">
        <f t="shared" si="38"/>
        <v/>
      </c>
      <c r="J196" s="829" t="str">
        <f>IF(ISBLANK(E196),"",VLOOKUP(I196,Tabellen!$F$7:$G$17,2))</f>
        <v/>
      </c>
      <c r="K196" s="849" t="str">
        <f>IF(ISBLANK(C196),"",ABS(IF($J$196&gt;J270,"1",0)))</f>
        <v/>
      </c>
      <c r="L196" s="850" t="str">
        <f>IF(ISBLANK(C196),"",ABS(IF($J$196&lt;J270,"1",0)))</f>
        <v/>
      </c>
      <c r="M196" s="851" t="str">
        <f>IF(ISBLANK(C196),"",ABS(IF($J$196=J270,"1")))</f>
        <v/>
      </c>
      <c r="O196" s="615"/>
      <c r="P196" s="710"/>
    </row>
    <row r="197" spans="1:17" ht="29.25" customHeight="1">
      <c r="A197" s="613"/>
      <c r="B197" s="661" t="str">
        <f>Leden!B17</f>
        <v>Spieker Leo</v>
      </c>
      <c r="C197" s="601"/>
      <c r="D197" s="661" t="str">
        <f t="shared" si="36"/>
        <v/>
      </c>
      <c r="E197" s="841"/>
      <c r="F197" s="841"/>
      <c r="G197" s="861" t="str">
        <f t="shared" si="37"/>
        <v/>
      </c>
      <c r="I197" s="848" t="str">
        <f t="shared" si="38"/>
        <v/>
      </c>
      <c r="J197" s="829" t="str">
        <f>IF(ISBLANK(E197),"",VLOOKUP(I197,Tabellen!$F$7:$G$17,2))</f>
        <v/>
      </c>
      <c r="K197" s="849" t="str">
        <f>IF(ISBLANK(C197),"",ABS(IF($J$197&gt;J290,"1",0)))</f>
        <v/>
      </c>
      <c r="L197" s="850" t="str">
        <f>IF(ISBLANK(C197),"",ABS(IF($J$197&lt;J290,"1",0)))</f>
        <v/>
      </c>
      <c r="M197" s="851" t="str">
        <f>IF(ISBLANK(C197),"",ABS(IF($J$197=J290,"1")))</f>
        <v/>
      </c>
      <c r="O197" s="615"/>
      <c r="P197" s="710"/>
    </row>
    <row r="198" spans="1:17" ht="29.25" customHeight="1">
      <c r="B198" s="661" t="str">
        <f>Leden!B18</f>
        <v>v.Schie Leo</v>
      </c>
      <c r="D198" s="661" t="str">
        <f t="shared" si="36"/>
        <v/>
      </c>
      <c r="G198" s="861" t="str">
        <f t="shared" si="37"/>
        <v/>
      </c>
      <c r="I198" s="848" t="str">
        <f t="shared" si="38"/>
        <v/>
      </c>
      <c r="J198" s="829" t="str">
        <f>IF(ISBLANK(E198),"",VLOOKUP(I198,Tabellen!$F$7:$G$17,2))</f>
        <v/>
      </c>
      <c r="K198" s="849" t="str">
        <f>IF(ISBLANK(C198),"",ABS(IF($J$198&gt;J310,"1",0)))</f>
        <v/>
      </c>
      <c r="L198" s="850" t="str">
        <f>IF(ISBLANK(C198),"",ABS(IF($J$198&lt;J310,"1",0)))</f>
        <v/>
      </c>
      <c r="M198" s="851" t="str">
        <f>IF(ISBLANK(C198),"",ABS(IF($J$198=J310,"1")))</f>
        <v/>
      </c>
      <c r="O198" s="615"/>
    </row>
    <row r="199" spans="1:17" ht="29.25" customHeight="1">
      <c r="B199" s="661" t="str">
        <f>Leden!B19</f>
        <v>Wolterink Harrie</v>
      </c>
      <c r="D199" s="661" t="str">
        <f t="shared" si="36"/>
        <v/>
      </c>
      <c r="G199" s="861" t="str">
        <f t="shared" si="37"/>
        <v/>
      </c>
      <c r="I199" s="848" t="str">
        <f t="shared" si="38"/>
        <v/>
      </c>
      <c r="J199" s="829" t="str">
        <f>IF(ISBLANK(E199),"",VLOOKUP(I199,Tabellen!$F$7:$G$17,2))</f>
        <v/>
      </c>
      <c r="K199" s="849" t="str">
        <f>IF(ISBLANK(C199),"",ABS(IF($J$199&gt;J330,"1",0)))</f>
        <v/>
      </c>
      <c r="L199" s="850" t="str">
        <f>IF(ISBLANK(C199),"",ABS(IF($J$199&lt;J330,"1",0)))</f>
        <v/>
      </c>
      <c r="M199" s="851" t="str">
        <f>IF(ISBLANK(C199),"",ABS(IF($J$199=J330,"1")))</f>
        <v/>
      </c>
      <c r="O199" s="615"/>
    </row>
    <row r="200" spans="1:17" ht="29.25" customHeight="1">
      <c r="B200" s="661" t="str">
        <f>Leden!B20</f>
        <v>Vermue Jack</v>
      </c>
      <c r="K200" s="849" t="str">
        <f>IF(ISBLANK(C200),"",ABS(IF($J$199&gt;J349,"1",0)))</f>
        <v/>
      </c>
      <c r="L200" s="850" t="str">
        <f>IF(ISBLANK(C200),"",ABS(IF($J$199&lt;J349,"1",0)))</f>
        <v/>
      </c>
      <c r="M200" s="851" t="str">
        <f>IF(ISBLANK(C200),"",ABS(IF($J$199=J349,"1")))</f>
        <v/>
      </c>
      <c r="O200" s="693"/>
    </row>
    <row r="201" spans="1:17" ht="29.25" customHeight="1">
      <c r="A201" s="663" t="str">
        <f>IF(ISBLANK(A13),"",$A$13)</f>
        <v/>
      </c>
      <c r="B201" s="661" t="str">
        <f>Leden!B4</f>
        <v>Slot Guus</v>
      </c>
      <c r="C201" s="578" t="str">
        <f>IF(ISBLANK(C13),"",$C$13)</f>
        <v/>
      </c>
      <c r="D201" s="661" t="str">
        <f t="shared" ref="D201:D209" si="39">IF(C201=1,$A$192,C201)</f>
        <v/>
      </c>
      <c r="F201" s="661" t="str">
        <f>IF(ISBLANK(F13),"",$F$13)</f>
        <v/>
      </c>
      <c r="G201" s="861" t="str">
        <f t="shared" ref="G201:G209" si="40">IF(ISBLANK(E201),"",E201/F201)</f>
        <v/>
      </c>
      <c r="I201" s="848" t="str">
        <f t="shared" ref="I201:I209" si="41">IF(ISBLANK(E201),"",E201/D201)</f>
        <v/>
      </c>
      <c r="J201" s="829" t="str">
        <f>IF(ISBLANK(E201),"",VLOOKUP(I201,Tabellen!$F$7:$G$17,2))</f>
        <v/>
      </c>
      <c r="K201" s="849" t="str">
        <f>IF(ISBLANK(E201),"",ABS(IF($J$201&gt;J13,"1",0)))</f>
        <v/>
      </c>
      <c r="L201" s="850" t="str">
        <f>IF(ISBLANK(E201),"",ABS(IF($J$201&lt;J13,"1",0)))</f>
        <v/>
      </c>
      <c r="M201" s="851" t="str">
        <f>IF(ISBLANK(E201),"",ABS(IF($J$201=J13,"1")))</f>
        <v/>
      </c>
      <c r="O201" s="693"/>
    </row>
    <row r="202" spans="1:17" ht="29.25" customHeight="1">
      <c r="A202" s="663" t="str">
        <f>IF(ISBLANK(A33),"",$A$33)</f>
        <v/>
      </c>
      <c r="B202" s="661" t="str">
        <f>Leden!B5</f>
        <v>Bennie Beerten Z</v>
      </c>
      <c r="C202" s="578" t="str">
        <f>IF(ISBLANK(C33),"",$C$33)</f>
        <v/>
      </c>
      <c r="D202" s="661" t="str">
        <f t="shared" si="39"/>
        <v/>
      </c>
      <c r="F202" s="661" t="str">
        <f>IF(ISBLANK(F33),"",$F$33)</f>
        <v/>
      </c>
      <c r="G202" s="861" t="str">
        <f t="shared" si="40"/>
        <v/>
      </c>
      <c r="I202" s="848" t="str">
        <f t="shared" si="41"/>
        <v/>
      </c>
      <c r="J202" s="829" t="str">
        <f>IF(ISBLANK(E202),"",VLOOKUP(I202,Tabellen!$F$7:$G$17,2))</f>
        <v/>
      </c>
      <c r="K202" s="849" t="str">
        <f>IF(ISBLANK(E202),"",ABS(IF($J$202&gt;J33,"1",0)))</f>
        <v/>
      </c>
      <c r="L202" s="850" t="str">
        <f>IF(ISBLANK(E202),"",ABS(IF($J$202&lt;J33,"1",0)))</f>
        <v/>
      </c>
      <c r="M202" s="851" t="str">
        <f>IF(ISBLANK(E202),"",ABS(IF($J$202=J33,"1")))</f>
        <v/>
      </c>
      <c r="O202" s="693"/>
    </row>
    <row r="203" spans="1:17" ht="29.25" customHeight="1">
      <c r="A203" s="663" t="str">
        <f>IF(ISBLANK(A53),"",$A$53)</f>
        <v/>
      </c>
      <c r="B203" s="661" t="str">
        <f>Leden!B6</f>
        <v>Cuppers Jan</v>
      </c>
      <c r="C203" s="578" t="str">
        <f>IF(ISBLANK(C53),"",$C$53)</f>
        <v/>
      </c>
      <c r="D203" s="661" t="str">
        <f t="shared" si="39"/>
        <v/>
      </c>
      <c r="F203" s="661" t="str">
        <f>IF(ISBLANK(F53),"",$F$53)</f>
        <v/>
      </c>
      <c r="G203" s="861" t="str">
        <f t="shared" si="40"/>
        <v/>
      </c>
      <c r="I203" s="848" t="str">
        <f t="shared" si="41"/>
        <v/>
      </c>
      <c r="J203" s="829" t="str">
        <f>IF(ISBLANK(E203),"",VLOOKUP(I203,Tabellen!$F$7:$G$17,2))</f>
        <v/>
      </c>
      <c r="K203" s="849" t="str">
        <f>IF(ISBLANK(E203),"",ABS(IF($J$203&gt;J53,"1",0)))</f>
        <v/>
      </c>
      <c r="L203" s="850" t="str">
        <f>IF(ISBLANK(E203),"",ABS(IF($J$203&lt;J53,"1",0)))</f>
        <v/>
      </c>
      <c r="M203" s="851" t="str">
        <f>IF(ISBLANK(E203),"",ABS(IF($J$203=J53,"1")))</f>
        <v/>
      </c>
      <c r="O203" s="693"/>
    </row>
    <row r="204" spans="1:17" ht="29.25" customHeight="1">
      <c r="A204" s="663" t="str">
        <f>IF(ISBLANK(A73),"",$A$73)</f>
        <v/>
      </c>
      <c r="B204" s="661" t="str">
        <f>Leden!B7</f>
        <v>BouwmeesterJohan</v>
      </c>
      <c r="C204" s="578" t="str">
        <f>IF(ISBLANK(C73),"",$C$73)</f>
        <v/>
      </c>
      <c r="D204" s="661" t="str">
        <f t="shared" si="39"/>
        <v/>
      </c>
      <c r="F204" s="661" t="str">
        <f>IF(ISBLANK(F73),"",$F$73)</f>
        <v/>
      </c>
      <c r="G204" s="861" t="str">
        <f t="shared" si="40"/>
        <v/>
      </c>
      <c r="I204" s="848" t="str">
        <f t="shared" si="41"/>
        <v/>
      </c>
      <c r="J204" s="829" t="str">
        <f>IF(ISBLANK(E204),"",VLOOKUP(I204,Tabellen!$F$7:$G$17,2))</f>
        <v/>
      </c>
      <c r="K204" s="849" t="str">
        <f>IF(ISBLANK(E204),"",ABS(IF($J$204&gt;J73,"1",0)))</f>
        <v/>
      </c>
      <c r="L204" s="850" t="str">
        <f>IF(ISBLANK(E204),"",ABS(IF($J$204&lt;J73,"1",0)))</f>
        <v/>
      </c>
      <c r="M204" s="851" t="str">
        <f>IF(ISBLANK(E204),"",ABS(IF($J$204=J73,"1")))</f>
        <v/>
      </c>
      <c r="O204" s="693"/>
    </row>
    <row r="205" spans="1:17" ht="29.25" customHeight="1">
      <c r="A205" s="663" t="str">
        <f>IF(ISBLANK(A93),"",$A$93)</f>
        <v/>
      </c>
      <c r="B205" s="661" t="str">
        <f>Leden!B8</f>
        <v>Cattier Theo</v>
      </c>
      <c r="C205" s="578" t="str">
        <f>IF(ISBLANK(C93),"",$C$93)</f>
        <v/>
      </c>
      <c r="D205" s="661" t="str">
        <f t="shared" si="39"/>
        <v/>
      </c>
      <c r="F205" s="661" t="str">
        <f>IF(ISBLANK(F93),"",$F$93)</f>
        <v/>
      </c>
      <c r="G205" s="861" t="str">
        <f t="shared" si="40"/>
        <v/>
      </c>
      <c r="I205" s="848" t="str">
        <f t="shared" si="41"/>
        <v/>
      </c>
      <c r="J205" s="829" t="str">
        <f>IF(ISBLANK(E205),"",VLOOKUP(I205,Tabellen!$F$7:$G$17,2))</f>
        <v/>
      </c>
      <c r="K205" s="849" t="str">
        <f>IF(ISBLANK(E205),"",ABS(IF($J$205&gt;J93,"1",0)))</f>
        <v/>
      </c>
      <c r="L205" s="850" t="str">
        <f>IF(ISBLANK(E205),"",ABS(IF($J$205&lt;J93,"1",0)))</f>
        <v/>
      </c>
      <c r="M205" s="851" t="str">
        <f>IF(ISBLANK(E205),"",ABS(IF($J$205=J93,"1")))</f>
        <v/>
      </c>
      <c r="O205" s="693"/>
    </row>
    <row r="206" spans="1:17" ht="29.25" customHeight="1">
      <c r="A206" s="663" t="str">
        <f>IF(ISBLANK(A113),"",$A$113)</f>
        <v/>
      </c>
      <c r="B206" s="661" t="str">
        <f>Leden!B9</f>
        <v>Huinink Jan</v>
      </c>
      <c r="C206" s="578" t="str">
        <f>IF(ISBLANK(C113),"",$C$113)</f>
        <v/>
      </c>
      <c r="D206" s="661" t="str">
        <f t="shared" si="39"/>
        <v/>
      </c>
      <c r="F206" s="661" t="str">
        <f>IF(ISBLANK(F113),"",$F$113)</f>
        <v/>
      </c>
      <c r="G206" s="861" t="str">
        <f t="shared" si="40"/>
        <v/>
      </c>
      <c r="I206" s="848" t="str">
        <f t="shared" si="41"/>
        <v/>
      </c>
      <c r="J206" s="829" t="str">
        <f>IF(ISBLANK(E206),"",VLOOKUP(I206,Tabellen!$F$7:$G$17,2))</f>
        <v/>
      </c>
      <c r="K206" s="849" t="str">
        <f>IF(ISBLANK(E206),"",ABS(IF($J$206&gt;J113,"1",0)))</f>
        <v/>
      </c>
      <c r="L206" s="850" t="str">
        <f>IF(ISBLANK(E206),"",ABS(IF($J$206&lt;J113,"1",0)))</f>
        <v/>
      </c>
      <c r="M206" s="851" t="str">
        <f>IF(ISBLANK(E206),"",ABS(IF($J$206=J113,"1")))</f>
        <v/>
      </c>
      <c r="O206" s="693"/>
    </row>
    <row r="207" spans="1:17" ht="29.25" customHeight="1">
      <c r="A207" s="663" t="str">
        <f>IF(ISBLANK(A133),"",$A$133)</f>
        <v/>
      </c>
      <c r="B207" s="661" t="str">
        <f>Leden!B10</f>
        <v>Koppele Theo</v>
      </c>
      <c r="C207" s="578" t="str">
        <f>IF(ISBLANK(C133),"",$C$133)</f>
        <v/>
      </c>
      <c r="D207" s="661" t="str">
        <f t="shared" si="39"/>
        <v/>
      </c>
      <c r="F207" s="661" t="str">
        <f>IF(ISBLANK(F133),"",$F$133)</f>
        <v/>
      </c>
      <c r="G207" s="861" t="str">
        <f t="shared" si="40"/>
        <v/>
      </c>
      <c r="I207" s="848" t="str">
        <f t="shared" si="41"/>
        <v/>
      </c>
      <c r="J207" s="829" t="str">
        <f>IF(ISBLANK(E207),"",VLOOKUP(I207,Tabellen!$F$7:$G$17,2))</f>
        <v/>
      </c>
      <c r="K207" s="849" t="str">
        <f>IF(ISBLANK(E207),"",ABS(IF($J$207&gt;J133,"1",0)))</f>
        <v/>
      </c>
      <c r="L207" s="850" t="str">
        <f>IF(ISBLANK(E207),"",ABS(IF($J$207&lt;J133,"1",0)))</f>
        <v/>
      </c>
      <c r="M207" s="851" t="str">
        <f>IF(ISBLANK(E207),"",ABS(IF($J$207=J133,"1")))</f>
        <v/>
      </c>
      <c r="O207" s="693"/>
      <c r="P207" s="694"/>
      <c r="Q207" s="591"/>
    </row>
    <row r="208" spans="1:17" ht="29.25" customHeight="1">
      <c r="A208" s="663" t="str">
        <f>IF(ISBLANK(A153),"",$A$153)</f>
        <v/>
      </c>
      <c r="B208" s="661" t="str">
        <f>Leden!B11</f>
        <v>Melgers Willy</v>
      </c>
      <c r="C208" s="578" t="str">
        <f>IF(ISBLANK(C153),"",$C$153)</f>
        <v/>
      </c>
      <c r="D208" s="661" t="str">
        <f t="shared" si="39"/>
        <v/>
      </c>
      <c r="F208" s="661" t="str">
        <f>IF(ISBLANK(F153),"",$F$153)</f>
        <v/>
      </c>
      <c r="G208" s="861" t="str">
        <f t="shared" si="40"/>
        <v/>
      </c>
      <c r="I208" s="848" t="str">
        <f t="shared" si="41"/>
        <v/>
      </c>
      <c r="J208" s="829" t="str">
        <f>IF(ISBLANK(E208),"",VLOOKUP(I208,Tabellen!$F$7:$G$17,2))</f>
        <v/>
      </c>
      <c r="K208" s="849" t="str">
        <f>IF(ISBLANK(E208),"",ABS(IF($J$208&gt;J162,"1",0)))</f>
        <v/>
      </c>
      <c r="L208" s="850" t="str">
        <f>IF(ISBLANK(E208),"",ABS(IF($J$208&lt;J162,"1",0)))</f>
        <v/>
      </c>
      <c r="M208" s="851" t="str">
        <f>IF(ISBLANK(E208),"",ABS(IF($J$208=J162,"1")))</f>
        <v/>
      </c>
      <c r="P208" s="694"/>
      <c r="Q208" s="591"/>
    </row>
    <row r="209" spans="1:17" ht="29.25" customHeight="1">
      <c r="A209" s="663" t="str">
        <f>IF(ISBLANK(A173),"",$A$173)</f>
        <v/>
      </c>
      <c r="B209" s="661" t="str">
        <f>Leden!B12</f>
        <v>Piepers Arnold</v>
      </c>
      <c r="C209" s="578" t="str">
        <f>IF(ISBLANK(C173),"",$C$173)</f>
        <v/>
      </c>
      <c r="D209" s="661" t="str">
        <f t="shared" si="39"/>
        <v/>
      </c>
      <c r="F209" s="661" t="str">
        <f>IF(ISBLANK(F173),"",$F$173)</f>
        <v/>
      </c>
      <c r="G209" s="861" t="str">
        <f t="shared" si="40"/>
        <v/>
      </c>
      <c r="I209" s="848" t="str">
        <f t="shared" si="41"/>
        <v/>
      </c>
      <c r="J209" s="829" t="str">
        <f>IF(ISBLANK(E209),"",VLOOKUP(I209,Tabellen!$F$7:$G$17,2))</f>
        <v/>
      </c>
      <c r="K209" s="849" t="str">
        <f>IF(ISBLANK(E209),"",ABS(IF($J$209&gt;J173,"1",0)))</f>
        <v/>
      </c>
      <c r="L209" s="850" t="str">
        <f>IF(ISBLANK(E209),"",ABS(IF($J$209&lt;J173,"1",0)))</f>
        <v/>
      </c>
      <c r="M209" s="851" t="str">
        <f>IF(ISBLANK(E209),"",ABS(IF($J$209=J173,"1")))</f>
        <v/>
      </c>
      <c r="Q209" s="591"/>
    </row>
    <row r="210" spans="1:17" ht="29.25" customHeight="1">
      <c r="A210" s="735"/>
      <c r="B210" s="736">
        <f>Leden!$L$13</f>
        <v>4.8</v>
      </c>
      <c r="C210" s="706">
        <f>SUBTOTAL(9,C194:C209)</f>
        <v>0</v>
      </c>
      <c r="D210" s="711">
        <f>SUBTOTAL(9,D194:D209)</f>
        <v>0</v>
      </c>
      <c r="E210" s="711">
        <f>SUBTOTAL(9,E194:E209)</f>
        <v>0</v>
      </c>
      <c r="F210" s="711">
        <f>SUM(F194:F209)</f>
        <v>0</v>
      </c>
      <c r="G210" s="900" t="e">
        <f>E210/F210</f>
        <v>#DIV/0!</v>
      </c>
      <c r="H210" s="711">
        <f>MAX(H194:H209)</f>
        <v>0</v>
      </c>
      <c r="I210" s="901" t="e">
        <f>AVERAGE(I194:I209)</f>
        <v>#DIV/0!</v>
      </c>
      <c r="J210" s="888">
        <f>SUM(J194:J209)</f>
        <v>0</v>
      </c>
      <c r="K210" s="902">
        <f>SUM(K194:K209)</f>
        <v>0</v>
      </c>
      <c r="L210" s="903">
        <f>SUM(L194:L209)</f>
        <v>0</v>
      </c>
      <c r="M210" s="904">
        <f>SUM(M194:M209)</f>
        <v>0</v>
      </c>
      <c r="N210" s="718" t="e">
        <f>IF(ISBLANK(E210),"",VLOOKUP(G210,Tabellen!$D$7:$E$46,2))</f>
        <v>#DIV/0!</v>
      </c>
      <c r="O210" s="629" t="s">
        <v>116</v>
      </c>
      <c r="P210" s="630"/>
      <c r="Q210" s="591"/>
    </row>
    <row r="211" spans="1:17" ht="29.25" customHeight="1">
      <c r="A211" s="697"/>
      <c r="B211" s="698"/>
      <c r="C211" s="699"/>
      <c r="D211" s="883"/>
      <c r="E211" s="883"/>
      <c r="F211" s="883"/>
      <c r="G211" s="883"/>
      <c r="H211" s="883"/>
      <c r="I211" s="883"/>
      <c r="J211" s="885"/>
      <c r="K211" s="883"/>
      <c r="L211" s="883"/>
      <c r="M211" s="883"/>
      <c r="N211" s="701"/>
      <c r="O211" s="698"/>
      <c r="P211" s="702"/>
      <c r="Q211" s="591"/>
    </row>
    <row r="212" spans="1:17" ht="29.25" customHeight="1">
      <c r="A212" s="582" t="s">
        <v>93</v>
      </c>
      <c r="B212" s="583" t="str">
        <f>$B$2</f>
        <v>Periode 4</v>
      </c>
      <c r="C212" s="582"/>
      <c r="D212" s="832"/>
      <c r="E212" s="833"/>
      <c r="F212" s="583"/>
      <c r="G212" s="832"/>
      <c r="H212" s="833"/>
      <c r="I212" s="834"/>
      <c r="J212" s="835"/>
      <c r="K212" s="836"/>
      <c r="L212" s="837"/>
      <c r="M212" s="834"/>
      <c r="N212" s="590"/>
      <c r="O212" s="637"/>
      <c r="P212" s="638"/>
      <c r="Q212" s="591"/>
    </row>
    <row r="213" spans="1:17" ht="29.25" customHeight="1">
      <c r="A213" s="592">
        <f>VLOOKUP(B231,Tabellen!B7:C46,2)</f>
        <v>53</v>
      </c>
      <c r="B213" s="583" t="s">
        <v>37</v>
      </c>
      <c r="C213" s="582" t="s">
        <v>95</v>
      </c>
      <c r="D213" s="832" t="s">
        <v>117</v>
      </c>
      <c r="E213" s="583" t="s">
        <v>95</v>
      </c>
      <c r="F213" s="583" t="s">
        <v>98</v>
      </c>
      <c r="G213" s="832" t="s">
        <v>99</v>
      </c>
      <c r="H213" s="583" t="s">
        <v>100</v>
      </c>
      <c r="I213" s="838" t="s">
        <v>101</v>
      </c>
      <c r="J213" s="839">
        <v>10</v>
      </c>
      <c r="K213" s="840" t="s">
        <v>102</v>
      </c>
      <c r="L213" s="832" t="s">
        <v>103</v>
      </c>
      <c r="M213" s="838" t="s">
        <v>104</v>
      </c>
      <c r="N213" s="586" t="s">
        <v>105</v>
      </c>
      <c r="O213" s="637"/>
      <c r="P213" s="638"/>
      <c r="Q213" s="591"/>
    </row>
    <row r="214" spans="1:17" ht="29.25" customHeight="1">
      <c r="A214" s="597" t="s">
        <v>106</v>
      </c>
      <c r="B214" s="672" t="str">
        <f>Leden!$B$14</f>
        <v>Rots Jan</v>
      </c>
      <c r="C214" s="582" t="s">
        <v>107</v>
      </c>
      <c r="D214" s="832" t="s">
        <v>119</v>
      </c>
      <c r="E214" s="832" t="s">
        <v>119</v>
      </c>
      <c r="F214" s="583" t="s">
        <v>110</v>
      </c>
      <c r="G214" s="832" t="s">
        <v>79</v>
      </c>
      <c r="H214" s="583" t="s">
        <v>112</v>
      </c>
      <c r="I214" s="838" t="s">
        <v>119</v>
      </c>
      <c r="J214" s="839" t="s">
        <v>113</v>
      </c>
      <c r="K214" s="840"/>
      <c r="L214" s="832"/>
      <c r="M214" s="838"/>
      <c r="N214" s="586" t="s">
        <v>114</v>
      </c>
      <c r="O214" s="637"/>
      <c r="P214" s="638"/>
      <c r="Q214" s="591"/>
    </row>
    <row r="215" spans="1:17" ht="29.25" customHeight="1">
      <c r="A215" s="613"/>
      <c r="B215" s="661" t="str">
        <f>Leden!B15</f>
        <v>Rouwhorst Bennie</v>
      </c>
      <c r="C215" s="601"/>
      <c r="D215" s="600" t="str">
        <f>IF(ISBLANK(C215),"",IF(C215=1,$A$213,C215))</f>
        <v/>
      </c>
      <c r="E215" s="841"/>
      <c r="F215" s="841"/>
      <c r="G215" s="860" t="str">
        <f>IF(ISBLANK(E215),"",E215/F215)</f>
        <v/>
      </c>
      <c r="H215" s="841"/>
      <c r="I215" s="843" t="str">
        <f>IF(ISBLANK(E215),"",E215/D215)</f>
        <v/>
      </c>
      <c r="J215" s="829" t="str">
        <f>IF(ISBLANK(E215),"",VLOOKUP(I215,Tabellen!$F$7:$G$17,2))</f>
        <v/>
      </c>
      <c r="K215" s="844" t="str">
        <f>IF(ISBLANK(C215),"",ABS(IF($J$215&gt;J251,"1",0)))</f>
        <v/>
      </c>
      <c r="L215" s="845" t="str">
        <f>IF(ISBLANK(C215),"",ABS(IF($J$215&lt;J251,"1",0)))</f>
        <v/>
      </c>
      <c r="M215" s="846" t="str">
        <f>IF(ISBLANK(C215),"",ABS(IF($J$215=J251,"1")))</f>
        <v/>
      </c>
      <c r="O215" s="674"/>
      <c r="P215" s="704"/>
    </row>
    <row r="216" spans="1:17" ht="29.25" customHeight="1">
      <c r="A216" s="613"/>
      <c r="B216" s="661" t="str">
        <f>Leden!B16</f>
        <v>Wittenbernds B</v>
      </c>
      <c r="D216" s="661" t="str">
        <f>IF(ISBLANK(C216),"",IF(C216=1,$A$213,C216))</f>
        <v/>
      </c>
      <c r="E216" s="841"/>
      <c r="F216" s="841"/>
      <c r="G216" s="861" t="str">
        <f>IF(ISBLANK(E216),"",E216/F216)</f>
        <v/>
      </c>
      <c r="I216" s="848" t="str">
        <f>IF(ISBLANK(E216),"",E216/D216)</f>
        <v/>
      </c>
      <c r="J216" s="829" t="str">
        <f>IF(ISBLANK(E216),"",VLOOKUP(I216,Tabellen!$F$7:$G$17,2))</f>
        <v/>
      </c>
      <c r="K216" s="849" t="str">
        <f>IF(ISBLANK(C216),"",ABS(IF($J$216&gt;J271,"1",0)))</f>
        <v/>
      </c>
      <c r="L216" s="850" t="str">
        <f>IF(ISBLANK(C216),"",ABS(IF($J$216&lt;J271,"1",0)))</f>
        <v/>
      </c>
      <c r="M216" s="851" t="str">
        <f>IF(ISBLANK(C216),"",ABS(IF($J$216=J271,"1")))</f>
        <v/>
      </c>
      <c r="O216" s="615"/>
      <c r="P216" s="705"/>
    </row>
    <row r="217" spans="1:17" ht="29.25" customHeight="1">
      <c r="A217" s="613"/>
      <c r="B217" s="661" t="str">
        <f>Leden!B17</f>
        <v>Spieker Leo</v>
      </c>
      <c r="D217" s="661" t="str">
        <f>IF(ISBLANK(C217),"",IF(C217=1,$A$213,C217))</f>
        <v/>
      </c>
      <c r="E217" s="841"/>
      <c r="F217" s="841"/>
      <c r="G217" s="861" t="str">
        <f>IF(ISBLANK(E217),"",E217/F217)</f>
        <v/>
      </c>
      <c r="I217" s="848" t="str">
        <f>IF(ISBLANK(E217),"",E217/D217)</f>
        <v/>
      </c>
      <c r="J217" s="829" t="str">
        <f>IF(ISBLANK(E217),"",VLOOKUP(I217,Tabellen!$F$7:$G$17,2))</f>
        <v/>
      </c>
      <c r="K217" s="849" t="str">
        <f>IF(ISBLANK(C217),"",ABS(IF($J$217&gt;J291,"1",0)))</f>
        <v/>
      </c>
      <c r="L217" s="850" t="str">
        <f>IF(ISBLANK(C217),"",ABS(IF($J$217&lt;J291,"1",0)))</f>
        <v/>
      </c>
      <c r="M217" s="851" t="str">
        <f>IF(ISBLANK(C217),"",ABS(IF($J$217=J291,"1")))</f>
        <v/>
      </c>
      <c r="O217" s="615"/>
      <c r="P217" s="705"/>
    </row>
    <row r="218" spans="1:17" ht="29.25" customHeight="1">
      <c r="B218" s="661" t="str">
        <f>Leden!B18</f>
        <v>v.Schie Leo</v>
      </c>
      <c r="D218" s="661" t="str">
        <f>IF(ISBLANK(C218),"",IF(C218=1,$A$213,C218))</f>
        <v/>
      </c>
      <c r="G218" s="861" t="str">
        <f>IF(ISBLANK(E218),"",E218/F218)</f>
        <v/>
      </c>
      <c r="I218" s="848" t="str">
        <f>IF(ISBLANK(E218),"",E218/D218)</f>
        <v/>
      </c>
      <c r="J218" s="829" t="str">
        <f>IF(ISBLANK(E218),"",VLOOKUP(I218,Tabellen!$F$7:$G$17,2))</f>
        <v/>
      </c>
      <c r="K218" s="849" t="str">
        <f>IF(ISBLANK(C218),"",ABS(IF($J$218&gt;J311,"1",0)))</f>
        <v/>
      </c>
      <c r="L218" s="850" t="str">
        <f>IF(ISBLANK(C218),"",ABS(IF($J$218&lt;J311,"1",0)))</f>
        <v/>
      </c>
      <c r="M218" s="851" t="str">
        <f>IF(ISBLANK(C218),"",ABS(IF($J$218=J311,"1")))</f>
        <v/>
      </c>
      <c r="O218" s="615"/>
    </row>
    <row r="219" spans="1:17" ht="29.25" customHeight="1">
      <c r="B219" s="661" t="str">
        <f>Leden!B19</f>
        <v>Wolterink Harrie</v>
      </c>
      <c r="D219" s="661" t="str">
        <f>IF(ISBLANK(C219),"",IF(C219=1,$A$213,C219))</f>
        <v/>
      </c>
      <c r="G219" s="861" t="str">
        <f>IF(ISBLANK(E219),"",E219/F219)</f>
        <v/>
      </c>
      <c r="I219" s="848" t="str">
        <f>IF(ISBLANK(E219),"",E219/D219)</f>
        <v/>
      </c>
      <c r="J219" s="829" t="str">
        <f>IF(ISBLANK(E219),"",VLOOKUP(I219,Tabellen!$F$7:$G$17,2))</f>
        <v/>
      </c>
      <c r="K219" s="849" t="str">
        <f>IF(ISBLANK(C219),"",ABS(IF($J$219&gt;J331,"1",0)))</f>
        <v/>
      </c>
      <c r="L219" s="850" t="str">
        <f>IF(ISBLANK(C219),"",ABS(IF($J$219&lt;J331,"1",0)))</f>
        <v/>
      </c>
      <c r="M219" s="851" t="str">
        <f>IF(ISBLANK(C219),"",ABS(IF($J$219=J331,"1")))</f>
        <v/>
      </c>
      <c r="O219" s="615"/>
    </row>
    <row r="220" spans="1:17" ht="29.25" customHeight="1">
      <c r="B220" s="661" t="str">
        <f>Leden!B20</f>
        <v>Vermue Jack</v>
      </c>
      <c r="K220" s="879" t="str">
        <f>IF(ISBLANK(C220),"",ABS(IF($J$220&gt;J350,"1",0)))</f>
        <v/>
      </c>
      <c r="L220" s="880" t="str">
        <f>IF(ISBLANK(C220),"",ABS(IF($J$220&lt;J350,"1",0)))</f>
        <v/>
      </c>
      <c r="M220" s="881" t="str">
        <f>IF(ISBLANK(C220),"",ABS(IF($J$220=J350,"1")))</f>
        <v/>
      </c>
      <c r="N220" s="451"/>
      <c r="O220" s="693"/>
    </row>
    <row r="221" spans="1:17" ht="29.25" customHeight="1">
      <c r="A221" s="663" t="str">
        <f>IF(ISBLANK(A14),"",$A$14)</f>
        <v/>
      </c>
      <c r="B221" s="661" t="str">
        <f>Leden!B4</f>
        <v>Slot Guus</v>
      </c>
      <c r="C221" s="578" t="str">
        <f>IF(ISBLANK(C14),"",$C$14)</f>
        <v/>
      </c>
      <c r="D221" s="661" t="str">
        <f t="shared" ref="D221:D230" si="42">IF(C221=1,$A$213,C221)</f>
        <v/>
      </c>
      <c r="F221" s="661" t="str">
        <f>IF(ISBLANK(F14),"",$F14)</f>
        <v/>
      </c>
      <c r="G221" s="861" t="str">
        <f t="shared" ref="G221:G230" si="43">IF(ISBLANK(E221),"",E221/F221)</f>
        <v/>
      </c>
      <c r="I221" s="848" t="str">
        <f t="shared" ref="I221:I230" si="44">IF(ISBLANK(E221),"",E221/D221)</f>
        <v/>
      </c>
      <c r="J221" s="829" t="str">
        <f>IF(ISBLANK(E221),"",VLOOKUP(I221,Tabellen!$F$7:$G$17,2))</f>
        <v/>
      </c>
      <c r="K221" s="849" t="str">
        <f>IF(ISBLANK(E221),"",ABS(IF($J$221&gt;J14,"1",0)))</f>
        <v/>
      </c>
      <c r="L221" s="850" t="str">
        <f>IF(ISBLANK(E221),"",ABS(IF($J$221&lt;J14,"1",0)))</f>
        <v/>
      </c>
      <c r="M221" s="851" t="str">
        <f>IF(ISBLANK(E221),"",ABS(IF($J$221=J14,"1")))</f>
        <v/>
      </c>
      <c r="O221" s="693"/>
    </row>
    <row r="222" spans="1:17" ht="29.25" customHeight="1">
      <c r="A222" s="663" t="str">
        <f>IF(ISBLANK(A34),"",$A$34)</f>
        <v/>
      </c>
      <c r="B222" s="661" t="str">
        <f>Leden!B5</f>
        <v>Bennie Beerten Z</v>
      </c>
      <c r="C222" s="578" t="str">
        <f>IF(ISBLANK(C34),"",$C$34)</f>
        <v/>
      </c>
      <c r="D222" s="661" t="str">
        <f t="shared" si="42"/>
        <v/>
      </c>
      <c r="F222" s="661" t="str">
        <f>IF(ISBLANK(F34),"",$F34)</f>
        <v/>
      </c>
      <c r="G222" s="861" t="str">
        <f t="shared" si="43"/>
        <v/>
      </c>
      <c r="I222" s="848" t="str">
        <f t="shared" si="44"/>
        <v/>
      </c>
      <c r="J222" s="829" t="str">
        <f>IF(ISBLANK(E222),"",VLOOKUP(I222,Tabellen!$F$7:$G$17,2))</f>
        <v/>
      </c>
      <c r="K222" s="849" t="str">
        <f>IF(ISBLANK(E222),"",ABS(IF($J$222&gt;J34,"1",0)))</f>
        <v/>
      </c>
      <c r="L222" s="850" t="str">
        <f>IF(ISBLANK(E222),"",ABS(IF($J$222&lt;J34,"1",0)))</f>
        <v/>
      </c>
      <c r="M222" s="851" t="str">
        <f>IF(ISBLANK(E222),"",ABS(IF($J$222=J34,"1")))</f>
        <v/>
      </c>
      <c r="O222" s="693"/>
    </row>
    <row r="223" spans="1:17" ht="29.25" customHeight="1">
      <c r="A223" s="663" t="str">
        <f>IF(ISBLANK(A54),"",$A$54)</f>
        <v/>
      </c>
      <c r="B223" s="661" t="str">
        <f>Leden!B6</f>
        <v>Cuppers Jan</v>
      </c>
      <c r="C223" s="578" t="str">
        <f>IF(ISBLANK(C54),"",$C$54)</f>
        <v/>
      </c>
      <c r="D223" s="661" t="str">
        <f t="shared" si="42"/>
        <v/>
      </c>
      <c r="F223" s="661" t="str">
        <f>IF(ISBLANK(A54),"",$A54)</f>
        <v/>
      </c>
      <c r="G223" s="861" t="str">
        <f t="shared" si="43"/>
        <v/>
      </c>
      <c r="I223" s="848" t="str">
        <f t="shared" si="44"/>
        <v/>
      </c>
      <c r="J223" s="829" t="str">
        <f>IF(ISBLANK(E223),"",VLOOKUP(I223,Tabellen!$F$7:$G$17,2))</f>
        <v/>
      </c>
      <c r="K223" s="849" t="str">
        <f>IF(ISBLANK(E223),"",ABS(IF($J$223&gt;J54,"1",0)))</f>
        <v/>
      </c>
      <c r="L223" s="850" t="str">
        <f>IF(ISBLANK(E223),"",ABS(IF($J$223&lt;J54,"1",0)))</f>
        <v/>
      </c>
      <c r="M223" s="851" t="str">
        <f>IF(ISBLANK(E223),"",ABS(IF($J$223=J54,"1")))</f>
        <v/>
      </c>
      <c r="O223" s="693"/>
    </row>
    <row r="224" spans="1:17" ht="29.25" customHeight="1">
      <c r="A224" s="663" t="str">
        <f>IF(ISBLANK(A74),"",$A$74)</f>
        <v/>
      </c>
      <c r="B224" s="661" t="str">
        <f>Leden!B7</f>
        <v>BouwmeesterJohan</v>
      </c>
      <c r="C224" s="578" t="str">
        <f>IF(ISBLANK(C74),"",$C$74)</f>
        <v/>
      </c>
      <c r="D224" s="661" t="str">
        <f t="shared" si="42"/>
        <v/>
      </c>
      <c r="F224" s="661" t="str">
        <f>IF(ISBLANK(F74),"",$F$74)</f>
        <v/>
      </c>
      <c r="G224" s="861" t="str">
        <f t="shared" si="43"/>
        <v/>
      </c>
      <c r="I224" s="848" t="str">
        <f t="shared" si="44"/>
        <v/>
      </c>
      <c r="J224" s="829" t="str">
        <f>IF(ISBLANK(E224),"",VLOOKUP(I224,Tabellen!$F$7:$G$17,2))</f>
        <v/>
      </c>
      <c r="K224" s="849" t="str">
        <f>IF(ISBLANK(E224),"",ABS(IF($J$224&gt;J74,"1",0)))</f>
        <v/>
      </c>
      <c r="L224" s="850" t="str">
        <f>IF(ISBLANK(E224),"",ABS(IF($J$224&lt;J74,"1",0)))</f>
        <v/>
      </c>
      <c r="M224" s="851" t="str">
        <f>IF(ISBLANK(E224),"",ABS(IF($J$224=J74,"1")))</f>
        <v/>
      </c>
      <c r="O224" s="693"/>
    </row>
    <row r="225" spans="1:17" ht="29.25" customHeight="1">
      <c r="A225" s="663" t="str">
        <f>IF(ISBLANK(A94),"",$A$94)</f>
        <v/>
      </c>
      <c r="B225" s="661" t="str">
        <f>Leden!B8</f>
        <v>Cattier Theo</v>
      </c>
      <c r="C225" s="578" t="str">
        <f>IF(ISBLANK(C94),"",$C$94)</f>
        <v/>
      </c>
      <c r="D225" s="661" t="str">
        <f t="shared" si="42"/>
        <v/>
      </c>
      <c r="F225" s="661" t="str">
        <f>IF(ISBLANK(F94),"",$F$94)</f>
        <v/>
      </c>
      <c r="G225" s="861" t="str">
        <f t="shared" si="43"/>
        <v/>
      </c>
      <c r="I225" s="848" t="str">
        <f t="shared" si="44"/>
        <v/>
      </c>
      <c r="J225" s="829" t="str">
        <f>IF(ISBLANK(E225),"",VLOOKUP(I225,Tabellen!$F$7:$G$17,2))</f>
        <v/>
      </c>
      <c r="K225" s="849" t="str">
        <f>IF(ISBLANK(E225),"",ABS(IF($J$225&gt;J94,"1",0)))</f>
        <v/>
      </c>
      <c r="L225" s="850" t="str">
        <f>IF(ISBLANK(E225),"",ABS(IF($J$225&lt;J94,"1",0)))</f>
        <v/>
      </c>
      <c r="M225" s="851" t="str">
        <f>IF(ISBLANK(E225),"",ABS(IF($J$225=J94,"1")))</f>
        <v/>
      </c>
      <c r="O225" s="693"/>
    </row>
    <row r="226" spans="1:17" ht="29.25" customHeight="1">
      <c r="A226" s="663" t="str">
        <f>IF(ISBLANK(A114),"",$A$114)</f>
        <v/>
      </c>
      <c r="B226" s="661" t="str">
        <f>Leden!B9</f>
        <v>Huinink Jan</v>
      </c>
      <c r="C226" s="578" t="str">
        <f>IF(ISBLANK(C114),"",$C$114)</f>
        <v/>
      </c>
      <c r="D226" s="661" t="str">
        <f t="shared" si="42"/>
        <v/>
      </c>
      <c r="F226" s="661" t="str">
        <f>IF(ISBLANK(F114),"",$F$114)</f>
        <v/>
      </c>
      <c r="G226" s="861" t="str">
        <f t="shared" si="43"/>
        <v/>
      </c>
      <c r="I226" s="848" t="str">
        <f t="shared" si="44"/>
        <v/>
      </c>
      <c r="J226" s="829" t="str">
        <f>IF(ISBLANK(E226),"",VLOOKUP(I226,Tabellen!$F$7:$G$17,2))</f>
        <v/>
      </c>
      <c r="K226" s="849" t="str">
        <f>IF(ISBLANK(E226),"",ABS(IF($J$226&gt;J114,"1",0)))</f>
        <v/>
      </c>
      <c r="L226" s="850" t="str">
        <f>IF(ISBLANK(E226),"",ABS(IF($J$226&lt;J114,"1",0)))</f>
        <v/>
      </c>
      <c r="M226" s="851" t="str">
        <f>IF(ISBLANK(E226),"",ABS(IF($J$226=J114,"1")))</f>
        <v/>
      </c>
      <c r="O226" s="693"/>
    </row>
    <row r="227" spans="1:17" ht="29.25" customHeight="1">
      <c r="A227" s="663" t="str">
        <f>IF(ISBLANK(A134),"",$A$134)</f>
        <v/>
      </c>
      <c r="B227" s="661" t="str">
        <f>Leden!B10</f>
        <v>Koppele Theo</v>
      </c>
      <c r="C227" s="578" t="str">
        <f>IF(ISBLANK(C134),"",$C$134)</f>
        <v/>
      </c>
      <c r="D227" s="661" t="str">
        <f t="shared" si="42"/>
        <v/>
      </c>
      <c r="F227" s="661" t="str">
        <f>IF(ISBLANK(F134),"",$F$134)</f>
        <v/>
      </c>
      <c r="G227" s="861" t="str">
        <f t="shared" si="43"/>
        <v/>
      </c>
      <c r="I227" s="848" t="str">
        <f t="shared" si="44"/>
        <v/>
      </c>
      <c r="J227" s="829" t="str">
        <f>IF(ISBLANK(E227),"",VLOOKUP(I227,Tabellen!$F$7:$G$17,2))</f>
        <v/>
      </c>
      <c r="K227" s="849" t="str">
        <f>IF(ISBLANK(E227),"",ABS(IF($J$227&gt;J134,"1",0)))</f>
        <v/>
      </c>
      <c r="L227" s="850" t="str">
        <f>IF(ISBLANK(E227),"",ABS(IF($J$227&lt;J134,"1",0)))</f>
        <v/>
      </c>
      <c r="M227" s="851" t="str">
        <f>IF(ISBLANK(E227),"",ABS(IF($J$227=J134,"1")))</f>
        <v/>
      </c>
      <c r="O227" s="693"/>
    </row>
    <row r="228" spans="1:17" ht="29.25" customHeight="1">
      <c r="A228" s="663" t="str">
        <f>IF(ISBLANK(A154),"",$A$154)</f>
        <v/>
      </c>
      <c r="B228" s="661" t="str">
        <f>Leden!B11</f>
        <v>Melgers Willy</v>
      </c>
      <c r="C228" s="578" t="str">
        <f>IF(ISBLANK(C154),"",$C$154)</f>
        <v/>
      </c>
      <c r="D228" s="661" t="str">
        <f t="shared" si="42"/>
        <v/>
      </c>
      <c r="F228" s="661" t="str">
        <f>IF(ISBLANK(F154),"",$F$154)</f>
        <v/>
      </c>
      <c r="G228" s="861" t="str">
        <f t="shared" si="43"/>
        <v/>
      </c>
      <c r="I228" s="848" t="str">
        <f t="shared" si="44"/>
        <v/>
      </c>
      <c r="J228" s="829" t="str">
        <f>IF(ISBLANK(E228),"",VLOOKUP(I228,Tabellen!$F$7:$G$17,2))</f>
        <v/>
      </c>
      <c r="K228" s="849" t="str">
        <f>IF(ISBLANK(E228),"",ABS(IF($J$228&gt;J154,"1",0)))</f>
        <v/>
      </c>
      <c r="L228" s="850" t="str">
        <f>IF(ISBLANK(E228),"",ABS(IF($J$228&lt;J154,"1",0)))</f>
        <v/>
      </c>
      <c r="M228" s="851" t="str">
        <f>IF(ISBLANK(E228),"",ABS(IF($J$228=J154,"1")))</f>
        <v/>
      </c>
      <c r="O228" s="693"/>
      <c r="P228" s="694"/>
      <c r="Q228" s="591"/>
    </row>
    <row r="229" spans="1:17" ht="29.25" customHeight="1">
      <c r="A229" s="663" t="str">
        <f>IF(ISBLANK(A174),"",$A$174)</f>
        <v/>
      </c>
      <c r="B229" s="661" t="str">
        <f>Leden!B12</f>
        <v>Piepers Arnold</v>
      </c>
      <c r="C229" s="578" t="str">
        <f>IF(ISBLANK(C174),"",$C$174)</f>
        <v/>
      </c>
      <c r="D229" s="661" t="str">
        <f t="shared" si="42"/>
        <v/>
      </c>
      <c r="F229" s="661" t="str">
        <f>IF(ISBLANK(F174),"",$F$174)</f>
        <v/>
      </c>
      <c r="G229" s="861" t="str">
        <f t="shared" si="43"/>
        <v/>
      </c>
      <c r="I229" s="848" t="str">
        <f t="shared" si="44"/>
        <v/>
      </c>
      <c r="J229" s="829" t="str">
        <f>IF(ISBLANK(E229),"",VLOOKUP(I229,Tabellen!$F$7:$G$17,2))</f>
        <v/>
      </c>
      <c r="K229" s="849" t="str">
        <f>IF(ISBLANK(E229),"",ABS(IF($J$229&gt;J174,"1",0)))</f>
        <v/>
      </c>
      <c r="L229" s="850" t="str">
        <f>IF(ISBLANK(E229),"",ABS(IF($J$229&lt;J174,"1",0)))</f>
        <v/>
      </c>
      <c r="M229" s="851" t="str">
        <f>IF(ISBLANK(E229),"",ABS(IF($J$229=J174,"1")))</f>
        <v/>
      </c>
      <c r="P229" s="694"/>
      <c r="Q229" s="591"/>
    </row>
    <row r="230" spans="1:17" ht="29.25" customHeight="1">
      <c r="A230" s="663" t="str">
        <f>IF(ISBLANK(A194),"",$A$194)</f>
        <v/>
      </c>
      <c r="B230" s="661" t="str">
        <f>Leden!B13</f>
        <v>Jos Stortelder</v>
      </c>
      <c r="C230" s="578" t="str">
        <f>IF(ISBLANK(C194),"",$C$194)</f>
        <v/>
      </c>
      <c r="D230" s="661" t="str">
        <f t="shared" si="42"/>
        <v/>
      </c>
      <c r="F230" s="661" t="str">
        <f>IF(ISBLANK(F194),"",$F$194)</f>
        <v/>
      </c>
      <c r="G230" s="861" t="str">
        <f t="shared" si="43"/>
        <v/>
      </c>
      <c r="I230" s="848" t="str">
        <f t="shared" si="44"/>
        <v/>
      </c>
      <c r="J230" s="829" t="str">
        <f>IF(ISBLANK(E230),"",VLOOKUP(I230,Tabellen!$F$7:$G$17,2))</f>
        <v/>
      </c>
      <c r="K230" s="849" t="str">
        <f>IF(ISBLANK(E230),"",ABS(IF($J$230&gt;J194,"1",0)))</f>
        <v/>
      </c>
      <c r="L230" s="850" t="str">
        <f>IF(ISBLANK(E230),"",ABS(IF($J$230&lt;J194,"1",0)))</f>
        <v/>
      </c>
      <c r="M230" s="851" t="str">
        <f>IF(ISBLANK(E230),"",ABS(IF($J$230=J194,"1")))</f>
        <v/>
      </c>
      <c r="P230" s="630"/>
      <c r="Q230" s="591"/>
    </row>
    <row r="231" spans="1:17" ht="29.25" customHeight="1">
      <c r="A231" s="711" t="s">
        <v>115</v>
      </c>
      <c r="B231" s="712">
        <f>Leden!$L$14</f>
        <v>1.65</v>
      </c>
      <c r="C231" s="706">
        <f>SUBTOTAL(9,C215:C230)</f>
        <v>0</v>
      </c>
      <c r="D231" s="711">
        <f>SUBTOTAL(9,D215:D230)</f>
        <v>0</v>
      </c>
      <c r="E231" s="711">
        <f>SUBTOTAL(9,E215:E230)</f>
        <v>0</v>
      </c>
      <c r="F231" s="711">
        <f>SUM(F215:F230)</f>
        <v>0</v>
      </c>
      <c r="G231" s="900" t="e">
        <f>E231/F231</f>
        <v>#DIV/0!</v>
      </c>
      <c r="H231" s="711">
        <f>MAX(H215:H230)</f>
        <v>0</v>
      </c>
      <c r="I231" s="901" t="e">
        <f>AVERAGE(I215:I230)</f>
        <v>#DIV/0!</v>
      </c>
      <c r="J231" s="888">
        <f>SUM(J215:J230)</f>
        <v>0</v>
      </c>
      <c r="K231" s="902">
        <f>SUM(K215:K230)</f>
        <v>0</v>
      </c>
      <c r="L231" s="903">
        <f>SUM(L215:L230)</f>
        <v>0</v>
      </c>
      <c r="M231" s="904">
        <f>SUM(M215:M230)</f>
        <v>0</v>
      </c>
      <c r="N231" s="718" t="e">
        <f>IF(ISBLANK(E231),"",VLOOKUP(G231,Tabellen!$D$7:$E$46,2))</f>
        <v>#DIV/0!</v>
      </c>
      <c r="O231" s="629" t="s">
        <v>116</v>
      </c>
      <c r="P231" s="696"/>
      <c r="Q231" s="591"/>
    </row>
    <row r="232" spans="1:17" ht="29.25" customHeight="1">
      <c r="A232" s="697"/>
      <c r="B232" s="698"/>
      <c r="C232" s="699"/>
      <c r="D232" s="883"/>
      <c r="E232" s="883"/>
      <c r="F232" s="883"/>
      <c r="G232" s="883"/>
      <c r="H232" s="883"/>
      <c r="I232" s="883"/>
      <c r="J232" s="885"/>
      <c r="K232" s="883"/>
      <c r="L232" s="883"/>
      <c r="M232" s="883"/>
      <c r="N232" s="701"/>
      <c r="O232" s="698"/>
      <c r="P232" s="702"/>
      <c r="Q232" s="591"/>
    </row>
    <row r="233" spans="1:17" ht="29.25" customHeight="1">
      <c r="A233" s="582" t="s">
        <v>93</v>
      </c>
      <c r="B233" s="583" t="str">
        <f>$B$2</f>
        <v>Periode 4</v>
      </c>
      <c r="C233" s="582"/>
      <c r="D233" s="832"/>
      <c r="E233" s="833"/>
      <c r="F233" s="583"/>
      <c r="G233" s="832"/>
      <c r="H233" s="833"/>
      <c r="I233" s="834"/>
      <c r="J233" s="835"/>
      <c r="K233" s="836"/>
      <c r="L233" s="837"/>
      <c r="M233" s="834"/>
      <c r="N233" s="590"/>
      <c r="O233" s="637"/>
      <c r="P233" s="638"/>
      <c r="Q233" s="591"/>
    </row>
    <row r="234" spans="1:17" ht="29.25" customHeight="1">
      <c r="A234" s="592">
        <f>VLOOKUP(B252,Tabellen!B7:C46,2)</f>
        <v>59</v>
      </c>
      <c r="B234" s="583" t="s">
        <v>37</v>
      </c>
      <c r="C234" s="582" t="s">
        <v>95</v>
      </c>
      <c r="D234" s="832" t="s">
        <v>117</v>
      </c>
      <c r="E234" s="583" t="s">
        <v>95</v>
      </c>
      <c r="F234" s="583" t="s">
        <v>98</v>
      </c>
      <c r="G234" s="832" t="s">
        <v>99</v>
      </c>
      <c r="H234" s="583" t="s">
        <v>100</v>
      </c>
      <c r="I234" s="838" t="s">
        <v>101</v>
      </c>
      <c r="J234" s="839">
        <v>10</v>
      </c>
      <c r="K234" s="840" t="s">
        <v>102</v>
      </c>
      <c r="L234" s="832" t="s">
        <v>103</v>
      </c>
      <c r="M234" s="838" t="s">
        <v>104</v>
      </c>
      <c r="N234" s="586" t="s">
        <v>105</v>
      </c>
      <c r="O234" s="637"/>
      <c r="P234" s="638"/>
      <c r="Q234" s="591"/>
    </row>
    <row r="235" spans="1:17" ht="29.25" customHeight="1">
      <c r="A235" s="597" t="s">
        <v>106</v>
      </c>
      <c r="B235" s="672" t="str">
        <f>Leden!$B$15</f>
        <v>Rouwhorst Bennie</v>
      </c>
      <c r="C235" s="582" t="s">
        <v>122</v>
      </c>
      <c r="D235" s="832" t="s">
        <v>119</v>
      </c>
      <c r="E235" s="583" t="s">
        <v>119</v>
      </c>
      <c r="F235" s="583" t="s">
        <v>110</v>
      </c>
      <c r="G235" s="832" t="s">
        <v>79</v>
      </c>
      <c r="H235" s="583" t="s">
        <v>112</v>
      </c>
      <c r="I235" s="838" t="s">
        <v>119</v>
      </c>
      <c r="J235" s="839" t="s">
        <v>113</v>
      </c>
      <c r="K235" s="840"/>
      <c r="L235" s="832"/>
      <c r="M235" s="838"/>
      <c r="N235" s="586" t="s">
        <v>114</v>
      </c>
      <c r="O235" s="637"/>
      <c r="P235" s="638"/>
      <c r="Q235" s="591"/>
    </row>
    <row r="236" spans="1:17" ht="29.25" customHeight="1">
      <c r="A236" s="613">
        <v>45314</v>
      </c>
      <c r="B236" s="661" t="str">
        <f>Leden!B16</f>
        <v>Wittenbernds B</v>
      </c>
      <c r="C236" s="601">
        <v>1</v>
      </c>
      <c r="D236" s="600">
        <f>IF(ISBLANK(C236),"",IF(C236=1,$A$234,C236))</f>
        <v>59</v>
      </c>
      <c r="E236" s="841">
        <v>55</v>
      </c>
      <c r="F236" s="841">
        <v>32</v>
      </c>
      <c r="G236" s="860">
        <f>IF(ISBLANK(E236),"",E236/F236)</f>
        <v>1.71875</v>
      </c>
      <c r="H236" s="841">
        <v>6</v>
      </c>
      <c r="I236" s="843">
        <f>IF(ISBLANK(E236),"",E236/D236)</f>
        <v>0.93220338983050843</v>
      </c>
      <c r="J236" s="829">
        <f>IF(ISBLANK(E236),"",VLOOKUP(I236,Tabellen!$F$7:$G$17,2))</f>
        <v>9</v>
      </c>
      <c r="K236" s="844">
        <f>IF(ISBLANK(C236),"",ABS(IF($J$236&gt;J272,"1",0)))</f>
        <v>0</v>
      </c>
      <c r="L236" s="845">
        <f>IF(ISBLANK(C236),"",ABS(IF($J$236&lt;J272,"1",0)))</f>
        <v>1</v>
      </c>
      <c r="M236" s="846">
        <f>IF(ISBLANK(C236),"",ABS(IF($J$236=J272,"1")))</f>
        <v>0</v>
      </c>
      <c r="O236" s="615"/>
      <c r="P236" s="709"/>
    </row>
    <row r="237" spans="1:17" ht="29.25" customHeight="1">
      <c r="A237" s="613"/>
      <c r="B237" s="661" t="str">
        <f>Leden!B17</f>
        <v>Spieker Leo</v>
      </c>
      <c r="D237" s="661" t="str">
        <f>IF(ISBLANK(C237),"",IF(C237=1,$A$234,C237))</f>
        <v/>
      </c>
      <c r="G237" s="861" t="str">
        <f>IF(ISBLANK(E237),"",E237/F237)</f>
        <v/>
      </c>
      <c r="I237" s="848" t="str">
        <f>IF(ISBLANK(E237),"",E237/D237)</f>
        <v/>
      </c>
      <c r="J237" s="829" t="str">
        <f>IF(ISBLANK(E237),"",VLOOKUP(I237,Tabellen!$F$7:$G$17,2))</f>
        <v/>
      </c>
      <c r="K237" s="849" t="str">
        <f>IF(ISBLANK(C237),"",ABS(IF($J$237&gt;J292,"1",0)))</f>
        <v/>
      </c>
      <c r="L237" s="850" t="str">
        <f>IF(ISBLANK(C237),"",ABS(IF($J$237&lt;J292,"1",0)))</f>
        <v/>
      </c>
      <c r="M237" s="851" t="str">
        <f>IF(ISBLANK(C237),"",ABS(IF($J$237=J292,"1")))</f>
        <v/>
      </c>
      <c r="O237" s="615"/>
      <c r="P237" s="710"/>
    </row>
    <row r="238" spans="1:17" ht="29.25" customHeight="1">
      <c r="B238" s="661" t="str">
        <f>Leden!B18</f>
        <v>v.Schie Leo</v>
      </c>
      <c r="D238" s="661" t="str">
        <f>IF(ISBLANK(C238),"",IF(C238=1,$A$234,C238))</f>
        <v/>
      </c>
      <c r="G238" s="861" t="str">
        <f>IF(ISBLANK(E238),"",E238/F238)</f>
        <v/>
      </c>
      <c r="I238" s="848" t="str">
        <f>IF(ISBLANK(E238),"",E238/D238)</f>
        <v/>
      </c>
      <c r="J238" s="829" t="str">
        <f>IF(ISBLANK(E238),"",VLOOKUP(I238,Tabellen!$F$7:$G$17,2))</f>
        <v/>
      </c>
      <c r="K238" s="849" t="str">
        <f>IF(ISBLANK(C238),"",ABS(IF($J$238&gt;J312,"1",0)))</f>
        <v/>
      </c>
      <c r="L238" s="850" t="str">
        <f>IF(ISBLANK(C238),"",ABS(IF($J$238&lt;J312,"1",0)))</f>
        <v/>
      </c>
      <c r="M238" s="851" t="str">
        <f>IF(ISBLANK(C238),"",ABS(IF($J$238=J312,"1")))</f>
        <v/>
      </c>
      <c r="O238" s="615"/>
    </row>
    <row r="239" spans="1:17" ht="29.25" customHeight="1">
      <c r="B239" s="661" t="str">
        <f>Leden!B19</f>
        <v>Wolterink Harrie</v>
      </c>
      <c r="D239" s="661" t="str">
        <f>IF(ISBLANK(C239),"",IF(C239=1,$A$234,C239))</f>
        <v/>
      </c>
      <c r="G239" s="861" t="str">
        <f>IF(ISBLANK(E239),"",E239/F239)</f>
        <v/>
      </c>
      <c r="I239" s="848" t="str">
        <f>IF(ISBLANK(E239),"",E239/D239)</f>
        <v/>
      </c>
      <c r="J239" s="829" t="str">
        <f>IF(ISBLANK(E239),"",VLOOKUP(I239,Tabellen!$F$7:$G$17,2))</f>
        <v/>
      </c>
      <c r="K239" s="849" t="str">
        <f>IF(ISBLANK(C239),"",ABS(IF($J$239&gt;J332,"1",0)))</f>
        <v/>
      </c>
      <c r="L239" s="850" t="str">
        <f>IF(ISBLANK(C239),"",ABS(IF($J$239&lt;J332,"1",0)))</f>
        <v/>
      </c>
      <c r="M239" s="851" t="str">
        <f>IF(ISBLANK(C239),"",ABS(IF($J$239=J332,"1")))</f>
        <v/>
      </c>
      <c r="N239" s="737"/>
      <c r="O239" s="615"/>
    </row>
    <row r="240" spans="1:17" ht="29.25" customHeight="1">
      <c r="B240" s="661" t="str">
        <f>Leden!B20</f>
        <v>Vermue Jack</v>
      </c>
      <c r="K240" s="879" t="str">
        <f>IF(ISBLANK(C240),"",ABS(IF($J$239&gt;J351,"1",0)))</f>
        <v/>
      </c>
      <c r="L240" s="880" t="str">
        <f>IF(ISBLANK(C240),"",ABS(IF($J$239&lt;J351,"1",0)))</f>
        <v/>
      </c>
      <c r="M240" s="881" t="str">
        <f>IF(ISBLANK(C240),"",ABS(IF($J$239=J351,"1")))</f>
        <v/>
      </c>
      <c r="N240" s="737"/>
      <c r="O240" s="693"/>
    </row>
    <row r="241" spans="1:20" ht="29.25" customHeight="1">
      <c r="A241" s="663" t="str">
        <f>IF(ISBLANK(A15),"",$A$15)</f>
        <v/>
      </c>
      <c r="B241" s="661" t="str">
        <f>Leden!B4</f>
        <v>Slot Guus</v>
      </c>
      <c r="C241" s="578" t="str">
        <f>IF(ISBLANK(C15),"",$C$15)</f>
        <v/>
      </c>
      <c r="D241" s="661" t="str">
        <f>IF(ISBLANK(C241),"",IF(C241=1,$A$234,C241))</f>
        <v/>
      </c>
      <c r="F241" s="661" t="str">
        <f>IF(ISBLANK(F15),"",$F$15)</f>
        <v/>
      </c>
      <c r="G241" s="861" t="str">
        <f t="shared" ref="G241:G251" si="45">IF(ISBLANK(E241),"",E241/F241)</f>
        <v/>
      </c>
      <c r="I241" s="848" t="str">
        <f t="shared" ref="I241:I251" si="46">IF(ISBLANK(E241),"",E241/D241)</f>
        <v/>
      </c>
      <c r="J241" s="829" t="str">
        <f>IF(ISBLANK(E241),"",VLOOKUP(I241,Tabellen!$F$7:$G$17,2))</f>
        <v/>
      </c>
      <c r="K241" s="849" t="str">
        <f>IF(ISBLANK(E241),"",ABS(IF($J$241&gt;J15,"1",0)))</f>
        <v/>
      </c>
      <c r="L241" s="850" t="str">
        <f>IF(ISBLANK(E241),"",ABS(IF($J$241&lt;J15,"1",0)))</f>
        <v/>
      </c>
      <c r="M241" s="851" t="str">
        <f>IF(ISBLANK(E241),"",ABS(IF($J$241=J15,"1")))</f>
        <v/>
      </c>
      <c r="O241" s="693"/>
    </row>
    <row r="242" spans="1:20" ht="29.25" customHeight="1">
      <c r="A242" s="663" t="str">
        <f>IF(ISBLANK(A35),"",$A$35)</f>
        <v/>
      </c>
      <c r="B242" s="661" t="str">
        <f>Leden!B5</f>
        <v>Bennie Beerten Z</v>
      </c>
      <c r="C242" s="578" t="str">
        <f>IF(ISBLANK(C35),"",$C$35)</f>
        <v/>
      </c>
      <c r="D242" s="661" t="str">
        <f t="shared" ref="D242:D251" si="47">IF(C242=1,$A$234,C242)</f>
        <v/>
      </c>
      <c r="F242" s="661" t="str">
        <f>IF(ISBLANK(F35),"",$F$35)</f>
        <v/>
      </c>
      <c r="G242" s="861" t="str">
        <f t="shared" si="45"/>
        <v/>
      </c>
      <c r="I242" s="848" t="str">
        <f t="shared" si="46"/>
        <v/>
      </c>
      <c r="J242" s="829" t="str">
        <f>IF(ISBLANK(E242),"",VLOOKUP(I242,Tabellen!$F$7:$G$17,2))</f>
        <v/>
      </c>
      <c r="K242" s="849" t="str">
        <f>IF(ISBLANK(E242),"",ABS(IF($J$242&gt;J35,"1",0)))</f>
        <v/>
      </c>
      <c r="L242" s="850" t="str">
        <f>IF(ISBLANK(E242),"",ABS(IF($J$242&lt;J35,"1",0)))</f>
        <v/>
      </c>
      <c r="M242" s="851" t="str">
        <f>IF(ISBLANK(E242),"",ABS(IF($J$242=J35,"1")))</f>
        <v/>
      </c>
      <c r="O242" s="693"/>
    </row>
    <row r="243" spans="1:20" ht="29.25" customHeight="1">
      <c r="A243" s="663" t="str">
        <f>IF(ISBLANK(A55),"",$A$55)</f>
        <v/>
      </c>
      <c r="B243" s="661" t="str">
        <f>Leden!B6</f>
        <v>Cuppers Jan</v>
      </c>
      <c r="C243" s="578" t="str">
        <f>IF(ISBLANK(C55),"",$C$55)</f>
        <v/>
      </c>
      <c r="D243" s="661" t="str">
        <f t="shared" si="47"/>
        <v/>
      </c>
      <c r="F243" s="661" t="str">
        <f>IF(ISBLANK(F55),"",$F$55)</f>
        <v/>
      </c>
      <c r="G243" s="861" t="str">
        <f t="shared" si="45"/>
        <v/>
      </c>
      <c r="I243" s="848" t="str">
        <f t="shared" si="46"/>
        <v/>
      </c>
      <c r="J243" s="829" t="str">
        <f>IF(ISBLANK(E243),"",VLOOKUP(I243,Tabellen!$F$7:$G$17,2))</f>
        <v/>
      </c>
      <c r="K243" s="849" t="str">
        <f>IF(ISBLANK(E243),"",ABS(IF($J$243&gt;J55,"1",0)))</f>
        <v/>
      </c>
      <c r="L243" s="850" t="str">
        <f>IF(ISBLANK(E243),"",ABS(IF($J$243&lt;J55,"1",0)))</f>
        <v/>
      </c>
      <c r="M243" s="851" t="str">
        <f>IF(ISBLANK(E243),"",ABS(IF($J$243=J55,"1")))</f>
        <v/>
      </c>
      <c r="O243" s="693"/>
    </row>
    <row r="244" spans="1:20" ht="29.25" customHeight="1">
      <c r="A244" s="663" t="str">
        <f>IF(ISBLANK(A75),"",$A$75)</f>
        <v/>
      </c>
      <c r="B244" s="661" t="str">
        <f>Leden!B7</f>
        <v>BouwmeesterJohan</v>
      </c>
      <c r="C244" s="578" t="str">
        <f>IF(ISBLANK(C75),"",$C$75)</f>
        <v/>
      </c>
      <c r="D244" s="661" t="str">
        <f t="shared" si="47"/>
        <v/>
      </c>
      <c r="F244" s="661" t="str">
        <f>IF(ISBLANK(F75),"",$F$75)</f>
        <v/>
      </c>
      <c r="G244" s="861" t="str">
        <f t="shared" si="45"/>
        <v/>
      </c>
      <c r="I244" s="848" t="str">
        <f t="shared" si="46"/>
        <v/>
      </c>
      <c r="J244" s="829" t="str">
        <f>IF(ISBLANK(E244),"",VLOOKUP(I244,Tabellen!$F$7:$G$17,2))</f>
        <v/>
      </c>
      <c r="K244" s="849" t="str">
        <f>IF(ISBLANK(E244),"",ABS(IF($J$244&gt;J75,"1",0)))</f>
        <v/>
      </c>
      <c r="L244" s="850" t="str">
        <f>IF(ISBLANK(E244),"",ABS(IF($J$244&lt;J75,"1",0)))</f>
        <v/>
      </c>
      <c r="M244" s="851" t="str">
        <f>IF(ISBLANK(E244),"",ABS(IF($J$244=J75,"1")))</f>
        <v/>
      </c>
      <c r="O244" s="693"/>
    </row>
    <row r="245" spans="1:20" ht="29.25" customHeight="1">
      <c r="A245" s="663" t="str">
        <f>IF(ISBLANK(A95),"",$A$95)</f>
        <v/>
      </c>
      <c r="B245" s="661" t="str">
        <f>Leden!B8</f>
        <v>Cattier Theo</v>
      </c>
      <c r="C245" s="578" t="str">
        <f>IF(ISBLANK(C95),"",$C$95)</f>
        <v/>
      </c>
      <c r="D245" s="661" t="str">
        <f t="shared" si="47"/>
        <v/>
      </c>
      <c r="F245" s="661" t="str">
        <f>IF(ISBLANK(F95),"",$F$95)</f>
        <v/>
      </c>
      <c r="G245" s="861" t="str">
        <f t="shared" si="45"/>
        <v/>
      </c>
      <c r="I245" s="848" t="str">
        <f t="shared" si="46"/>
        <v/>
      </c>
      <c r="J245" s="829" t="str">
        <f>IF(ISBLANK(E245),"",VLOOKUP(I245,Tabellen!$F$7:$G$17,2))</f>
        <v/>
      </c>
      <c r="K245" s="849" t="str">
        <f>IF(ISBLANK(E245),"",ABS(IF($J$245&gt;J95,"1",0)))</f>
        <v/>
      </c>
      <c r="L245" s="850" t="str">
        <f>IF(ISBLANK(E245),"",ABS(IF($J$245&lt;J95,"1",0)))</f>
        <v/>
      </c>
      <c r="M245" s="851" t="str">
        <f>IF(ISBLANK(E245),"",ABS(IF($J$245=J95,"1")))</f>
        <v/>
      </c>
      <c r="O245" s="693"/>
    </row>
    <row r="246" spans="1:20" ht="29.25" customHeight="1">
      <c r="A246" s="663" t="str">
        <f>IF(ISBLANK(A115),"",$A$115)</f>
        <v/>
      </c>
      <c r="B246" s="661" t="str">
        <f>Leden!B9</f>
        <v>Huinink Jan</v>
      </c>
      <c r="C246" s="578" t="str">
        <f>IF(ISBLANK(C115),"",$C$115)</f>
        <v/>
      </c>
      <c r="D246" s="661" t="str">
        <f t="shared" si="47"/>
        <v/>
      </c>
      <c r="F246" s="661" t="str">
        <f>IF(ISBLANK(F115),"",$F$115)</f>
        <v/>
      </c>
      <c r="G246" s="861" t="str">
        <f t="shared" si="45"/>
        <v/>
      </c>
      <c r="I246" s="848" t="str">
        <f t="shared" si="46"/>
        <v/>
      </c>
      <c r="J246" s="829" t="str">
        <f>IF(ISBLANK(E246),"",VLOOKUP(I246,Tabellen!$F$7:$G$17,2))</f>
        <v/>
      </c>
      <c r="K246" s="849" t="str">
        <f>IF(ISBLANK(E246),"",ABS(IF($J$246&gt;J115,"1",0)))</f>
        <v/>
      </c>
      <c r="L246" s="850" t="str">
        <f>IF(ISBLANK(E246),"",ABS(IF($J$246&lt;J115,"1",0)))</f>
        <v/>
      </c>
      <c r="M246" s="851" t="str">
        <f>IF(ISBLANK(E246),"",ABS(IF($J$246=J115,"1")))</f>
        <v/>
      </c>
      <c r="O246" s="693"/>
    </row>
    <row r="247" spans="1:20" ht="29.25" customHeight="1">
      <c r="A247" s="663" t="str">
        <f>IF(ISBLANK(A135),"",$A$135)</f>
        <v/>
      </c>
      <c r="B247" s="661" t="str">
        <f>Leden!B10</f>
        <v>Koppele Theo</v>
      </c>
      <c r="C247" s="578" t="str">
        <f>IF(ISBLANK(C135),"",$C$135)</f>
        <v/>
      </c>
      <c r="D247" s="661" t="str">
        <f t="shared" si="47"/>
        <v/>
      </c>
      <c r="F247" s="661" t="str">
        <f>IF(ISBLANK(F135),"",$F$135)</f>
        <v/>
      </c>
      <c r="G247" s="861" t="str">
        <f t="shared" si="45"/>
        <v/>
      </c>
      <c r="I247" s="848" t="str">
        <f t="shared" si="46"/>
        <v/>
      </c>
      <c r="J247" s="829" t="str">
        <f>IF(ISBLANK(E247),"",VLOOKUP(I247,Tabellen!$F$7:$G$17,2))</f>
        <v/>
      </c>
      <c r="K247" s="849" t="str">
        <f>IF(ISBLANK(E247),"",ABS(IF($J$247&gt;J135,"1",0)))</f>
        <v/>
      </c>
      <c r="L247" s="850" t="str">
        <f>IF(ISBLANK(E247),"",ABS(IF($J$247&lt;J135,"1",0)))</f>
        <v/>
      </c>
      <c r="M247" s="851" t="str">
        <f>IF(ISBLANK(E247),"",ABS(IF($J$247=J135,"1")))</f>
        <v/>
      </c>
      <c r="N247" s="617"/>
      <c r="O247" s="693"/>
    </row>
    <row r="248" spans="1:20" ht="29.25" customHeight="1">
      <c r="A248" s="663" t="str">
        <f>IF(ISBLANK(A155),"",$A$155)</f>
        <v/>
      </c>
      <c r="B248" s="661" t="str">
        <f>Leden!B11</f>
        <v>Melgers Willy</v>
      </c>
      <c r="C248" s="578" t="str">
        <f>IF(ISBLANK(C155),"",$C$155)</f>
        <v/>
      </c>
      <c r="D248" s="661" t="str">
        <f t="shared" si="47"/>
        <v/>
      </c>
      <c r="F248" s="661" t="str">
        <f>IF(ISBLANK(F155),"",$F$155)</f>
        <v/>
      </c>
      <c r="G248" s="861" t="str">
        <f t="shared" si="45"/>
        <v/>
      </c>
      <c r="I248" s="848" t="str">
        <f t="shared" si="46"/>
        <v/>
      </c>
      <c r="J248" s="829" t="str">
        <f>IF(ISBLANK(E248),"",VLOOKUP(I248,Tabellen!$F$7:$G$17,2))</f>
        <v/>
      </c>
      <c r="K248" s="849" t="str">
        <f>IF(ISBLANK(E248),"",ABS(IF($J$248&gt;J155,"1",0)))</f>
        <v/>
      </c>
      <c r="L248" s="850" t="str">
        <f>IF(ISBLANK(E248),"",ABS(IF($J$248&lt;J155,"1",0)))</f>
        <v/>
      </c>
      <c r="M248" s="851" t="str">
        <f>IF(ISBLANK(E248),"",ABS(IF($J$248=J155,"1")))</f>
        <v/>
      </c>
      <c r="O248" s="693"/>
    </row>
    <row r="249" spans="1:20" ht="29.25" customHeight="1">
      <c r="A249" s="663" t="str">
        <f>IF(ISBLANK(A175),"",$A$175)</f>
        <v/>
      </c>
      <c r="B249" s="661" t="str">
        <f>Leden!B12</f>
        <v>Piepers Arnold</v>
      </c>
      <c r="C249" s="578" t="str">
        <f>IF(ISBLANK(C175),"",$C$175)</f>
        <v/>
      </c>
      <c r="D249" s="661" t="str">
        <f t="shared" si="47"/>
        <v/>
      </c>
      <c r="F249" s="661" t="str">
        <f>IF(ISBLANK(F175),"",$F$175)</f>
        <v/>
      </c>
      <c r="G249" s="861" t="str">
        <f t="shared" si="45"/>
        <v/>
      </c>
      <c r="I249" s="848" t="str">
        <f t="shared" si="46"/>
        <v/>
      </c>
      <c r="J249" s="829" t="str">
        <f>IF(ISBLANK(E249),"",VLOOKUP(I249,Tabellen!$F$7:$G$17,2))</f>
        <v/>
      </c>
      <c r="K249" s="849" t="str">
        <f>IF(ISBLANK(E249),"",ABS(IF($J$249&gt;J175,"1",0)))</f>
        <v/>
      </c>
      <c r="L249" s="850" t="str">
        <f>IF(ISBLANK(E249),"",ABS(IF($J$249&lt;J175,"1",0)))</f>
        <v/>
      </c>
      <c r="M249" s="851" t="str">
        <f>IF(ISBLANK(E249),"",ABS(IF($J$249=J175,"1")))</f>
        <v/>
      </c>
      <c r="O249" s="693"/>
      <c r="P249" s="694"/>
      <c r="Q249" s="591"/>
    </row>
    <row r="250" spans="1:20" ht="29.25" customHeight="1">
      <c r="A250" s="663" t="str">
        <f>IF(ISBLANK(A195),"",$A$195)</f>
        <v/>
      </c>
      <c r="B250" s="661" t="str">
        <f>Leden!B13</f>
        <v>Jos Stortelder</v>
      </c>
      <c r="C250" s="578" t="str">
        <f>IF(ISBLANK(C195),"",$C$195)</f>
        <v/>
      </c>
      <c r="D250" s="661" t="str">
        <f t="shared" si="47"/>
        <v/>
      </c>
      <c r="F250" s="661" t="str">
        <f>IF(ISBLANK(F195),"",$F$195)</f>
        <v/>
      </c>
      <c r="G250" s="861" t="str">
        <f t="shared" si="45"/>
        <v/>
      </c>
      <c r="I250" s="848" t="str">
        <f t="shared" si="46"/>
        <v/>
      </c>
      <c r="J250" s="829" t="str">
        <f>IF(ISBLANK(E250),"",VLOOKUP(I250,Tabellen!$F$7:$G$17,2))</f>
        <v/>
      </c>
      <c r="K250" s="849" t="str">
        <f>IF(ISBLANK(E250),"",ABS(IF($J$250&gt;J195,"1",0)))</f>
        <v/>
      </c>
      <c r="L250" s="850" t="str">
        <f>IF(ISBLANK(E250),"",ABS(IF($J$250&lt;J195,"1",0)))</f>
        <v/>
      </c>
      <c r="M250" s="851" t="str">
        <f>IF(ISBLANK(E250),"",ABS(IF($J$250=195,"1")))</f>
        <v/>
      </c>
      <c r="P250" s="694"/>
      <c r="Q250" s="591"/>
    </row>
    <row r="251" spans="1:20" ht="29.25" customHeight="1">
      <c r="A251" s="663" t="str">
        <f>IF(ISBLANK(A215),"",$A$215)</f>
        <v/>
      </c>
      <c r="B251" s="661" t="str">
        <f>Leden!B14</f>
        <v>Rots Jan</v>
      </c>
      <c r="C251" s="578" t="str">
        <f>IF(ISBLANK(C215),"",$C$215)</f>
        <v/>
      </c>
      <c r="D251" s="661" t="str">
        <f t="shared" si="47"/>
        <v/>
      </c>
      <c r="F251" s="661" t="str">
        <f>IF(ISBLANK(F215),"",$F$215)</f>
        <v/>
      </c>
      <c r="G251" s="861" t="str">
        <f t="shared" si="45"/>
        <v/>
      </c>
      <c r="I251" s="848" t="str">
        <f t="shared" si="46"/>
        <v/>
      </c>
      <c r="J251" s="829" t="str">
        <f>IF(ISBLANK(E251),"",VLOOKUP(I251,Tabellen!$F$7:$G$17,2))</f>
        <v/>
      </c>
      <c r="K251" s="849" t="str">
        <f>IF(ISBLANK(E251),"",ABS(IF($J$251&gt;J215,"1",0)))</f>
        <v/>
      </c>
      <c r="L251" s="850" t="str">
        <f>IF(ISBLANK(E251),"",ABS(IF($J$251&lt;J215,"1",0)))</f>
        <v/>
      </c>
      <c r="M251" s="851" t="str">
        <f>IF(ISBLANK(E251),"",ABS(IF($J$251=J215,"1")))</f>
        <v/>
      </c>
      <c r="Q251" s="591"/>
    </row>
    <row r="252" spans="1:20" ht="29.25" customHeight="1">
      <c r="A252" s="711" t="s">
        <v>115</v>
      </c>
      <c r="B252" s="712">
        <f>Leden!$L$15</f>
        <v>1.85</v>
      </c>
      <c r="C252" s="706">
        <f>SUBTOTAL(9,C236:C251)</f>
        <v>1</v>
      </c>
      <c r="D252" s="711">
        <f>SUBTOTAL(9,D236:D251)</f>
        <v>59</v>
      </c>
      <c r="E252" s="711">
        <f>SUBTOTAL(9,E236:E251)</f>
        <v>55</v>
      </c>
      <c r="F252" s="711">
        <f>SUBTOTAL(9,F236:F251)</f>
        <v>32</v>
      </c>
      <c r="G252" s="900">
        <f>E252/F252</f>
        <v>1.71875</v>
      </c>
      <c r="H252" s="711">
        <f>MAX(H236:H251)</f>
        <v>6</v>
      </c>
      <c r="I252" s="901">
        <f>AVERAGE(I236:I251)</f>
        <v>0.93220338983050843</v>
      </c>
      <c r="J252" s="888">
        <f>SUM(J236:J251)</f>
        <v>9</v>
      </c>
      <c r="K252" s="902">
        <f>SUM(K236:K251)</f>
        <v>0</v>
      </c>
      <c r="L252" s="903">
        <f>SUM(L236:L251)</f>
        <v>1</v>
      </c>
      <c r="M252" s="904">
        <f>SUM(M236:M251)</f>
        <v>0</v>
      </c>
      <c r="N252" s="718">
        <f>IF(ISBLANK(E252),"",VLOOKUP(G252,Tabellen!$D$7:$E$46,2))</f>
        <v>56</v>
      </c>
      <c r="O252" s="629" t="s">
        <v>116</v>
      </c>
      <c r="P252" s="630"/>
      <c r="Q252" s="591"/>
    </row>
    <row r="253" spans="1:20" ht="29.25" customHeight="1">
      <c r="A253" s="1189"/>
      <c r="B253" s="1189"/>
      <c r="C253" s="739"/>
      <c r="D253" s="905"/>
      <c r="E253" s="906"/>
      <c r="F253" s="906"/>
      <c r="G253" s="905"/>
      <c r="H253" s="906"/>
      <c r="I253" s="907"/>
      <c r="J253" s="908"/>
      <c r="K253" s="909"/>
      <c r="L253" s="905"/>
      <c r="M253" s="907"/>
      <c r="N253" s="745"/>
      <c r="O253" s="746"/>
      <c r="P253" s="740"/>
    </row>
    <row r="254" spans="1:20" ht="29.25" customHeight="1">
      <c r="A254" s="582" t="s">
        <v>93</v>
      </c>
      <c r="B254" s="583" t="str">
        <f>$B$2</f>
        <v>Periode 4</v>
      </c>
      <c r="C254" s="582"/>
      <c r="D254" s="832"/>
      <c r="E254" s="833"/>
      <c r="F254" s="583"/>
      <c r="G254" s="832"/>
      <c r="H254" s="833"/>
      <c r="I254" s="834"/>
      <c r="J254" s="835"/>
      <c r="K254" s="836"/>
      <c r="L254" s="837"/>
      <c r="M254" s="834"/>
      <c r="N254" s="590"/>
      <c r="O254" s="637"/>
      <c r="P254" s="638"/>
      <c r="Q254" s="591"/>
    </row>
    <row r="255" spans="1:20" ht="29.25" customHeight="1">
      <c r="A255" s="592">
        <f>VLOOKUP(B273,Tabellen!B7:C46,2)</f>
        <v>56</v>
      </c>
      <c r="B255" s="583" t="s">
        <v>37</v>
      </c>
      <c r="C255" s="747" t="s">
        <v>95</v>
      </c>
      <c r="D255" s="910" t="s">
        <v>117</v>
      </c>
      <c r="E255" s="911" t="s">
        <v>95</v>
      </c>
      <c r="F255" s="911" t="s">
        <v>98</v>
      </c>
      <c r="G255" s="910" t="s">
        <v>99</v>
      </c>
      <c r="H255" s="911" t="s">
        <v>100</v>
      </c>
      <c r="I255" s="912" t="s">
        <v>101</v>
      </c>
      <c r="J255" s="913">
        <v>10</v>
      </c>
      <c r="K255" s="840" t="s">
        <v>102</v>
      </c>
      <c r="L255" s="832" t="s">
        <v>103</v>
      </c>
      <c r="M255" s="838" t="s">
        <v>104</v>
      </c>
      <c r="N255" s="752" t="s">
        <v>105</v>
      </c>
      <c r="O255" s="753"/>
      <c r="P255" s="754"/>
      <c r="Q255" s="591"/>
      <c r="R255" s="755"/>
      <c r="S255" s="755"/>
      <c r="T255" s="755"/>
    </row>
    <row r="256" spans="1:20" ht="29.25" customHeight="1">
      <c r="A256" s="597" t="s">
        <v>106</v>
      </c>
      <c r="B256" s="672" t="str">
        <f>Leden!$B$16</f>
        <v>Wittenbernds B</v>
      </c>
      <c r="C256" s="747" t="s">
        <v>107</v>
      </c>
      <c r="D256" s="910" t="s">
        <v>119</v>
      </c>
      <c r="E256" s="832" t="s">
        <v>119</v>
      </c>
      <c r="F256" s="911" t="s">
        <v>110</v>
      </c>
      <c r="G256" s="910" t="s">
        <v>79</v>
      </c>
      <c r="H256" s="911" t="s">
        <v>112</v>
      </c>
      <c r="I256" s="912" t="s">
        <v>120</v>
      </c>
      <c r="J256" s="913" t="s">
        <v>113</v>
      </c>
      <c r="K256" s="914"/>
      <c r="L256" s="910"/>
      <c r="M256" s="912"/>
      <c r="N256" s="752" t="s">
        <v>114</v>
      </c>
      <c r="O256" s="753"/>
      <c r="P256" s="754"/>
      <c r="Q256" s="591"/>
      <c r="R256" s="755"/>
      <c r="S256" s="755"/>
      <c r="T256" s="755"/>
    </row>
    <row r="257" spans="1:16" ht="29.25" customHeight="1">
      <c r="A257" s="613">
        <v>45314</v>
      </c>
      <c r="B257" s="661" t="str">
        <f>Leden!B17</f>
        <v>Spieker Leo</v>
      </c>
      <c r="C257" s="601">
        <v>1</v>
      </c>
      <c r="D257" s="600">
        <f>IF(ISBLANK(C257),"",IF(C257=1,$A$255,C257))</f>
        <v>56</v>
      </c>
      <c r="E257" s="841"/>
      <c r="F257" s="841"/>
      <c r="G257" s="860" t="str">
        <f>IF(ISBLANK(E257),"",E257/F257)</f>
        <v/>
      </c>
      <c r="H257" s="841"/>
      <c r="I257" s="843" t="str">
        <f>IF(ISBLANK(E257),"",E257/D257)</f>
        <v/>
      </c>
      <c r="J257" s="829" t="str">
        <f>IF(ISBLANK(E257),"",VLOOKUP(I257,Tabellen!$F$7:$G$17,2))</f>
        <v/>
      </c>
      <c r="K257" s="844">
        <f>IF(ISBLANK(C257),"",ABS(IF($J$257&gt;J293,"1",0)))</f>
        <v>0</v>
      </c>
      <c r="L257" s="845">
        <f>IF(ISBLANK(C257),"",ABS(IF($J$257&lt;J293,"1",0)))</f>
        <v>0</v>
      </c>
      <c r="M257" s="846">
        <f>IF(ISBLANK(C257),"",ABS(IF($J$257=J293,"1")))</f>
        <v>1</v>
      </c>
      <c r="O257" s="674"/>
      <c r="P257" s="709"/>
    </row>
    <row r="258" spans="1:16" ht="29.25" customHeight="1">
      <c r="B258" s="661" t="str">
        <f>Leden!B18</f>
        <v>v.Schie Leo</v>
      </c>
      <c r="D258" s="600" t="str">
        <f>IF(ISBLANK(C258),"",IF(C258=1,$A$255,C258))</f>
        <v/>
      </c>
      <c r="G258" s="860" t="str">
        <f>IF(ISBLANK(E258),"",E258/F258)</f>
        <v/>
      </c>
      <c r="I258" s="843" t="str">
        <f>IF(ISBLANK(E258),"",E258/D258)</f>
        <v/>
      </c>
      <c r="J258" s="829" t="str">
        <f>IF(ISBLANK(E258),"",VLOOKUP(I258,Tabellen!$F$7:$G$17,2))</f>
        <v/>
      </c>
      <c r="K258" s="844" t="str">
        <f>IF(ISBLANK(C258),"",ABS(IF($J$258&gt;J313,"1",0)))</f>
        <v/>
      </c>
      <c r="L258" s="845" t="str">
        <f>IF(ISBLANK(C258),"",ABS(IF($J$258&lt;J313,"1",0)))</f>
        <v/>
      </c>
      <c r="M258" s="846" t="str">
        <f>IF(ISBLANK(C258),"",ABS(IF($J$258=J313,"1")))</f>
        <v/>
      </c>
      <c r="O258" s="674"/>
    </row>
    <row r="259" spans="1:16" ht="29.25" customHeight="1">
      <c r="B259" s="661" t="str">
        <f>Leden!B19</f>
        <v>Wolterink Harrie</v>
      </c>
      <c r="D259" s="600" t="str">
        <f>IF(ISBLANK(C259),"",IF(C259=1,$A$255,C259))</f>
        <v/>
      </c>
      <c r="G259" s="860" t="str">
        <f>IF(ISBLANK(E259),"",E259/F259)</f>
        <v/>
      </c>
      <c r="I259" s="843" t="str">
        <f>IF(ISBLANK(E259),"",E259/D259)</f>
        <v/>
      </c>
      <c r="J259" s="829" t="str">
        <f>IF(ISBLANK(E259),"",VLOOKUP(I259,Tabellen!$F$7:$G$17,2))</f>
        <v/>
      </c>
      <c r="K259" s="844" t="str">
        <f>IF(ISBLANK(C259),"",ABS(IF($J$259&gt;J333,"1",0)))</f>
        <v/>
      </c>
      <c r="L259" s="845" t="str">
        <f>IF(ISBLANK(C259),"",ABS(IF($J$259&lt;J333,"1",0)))</f>
        <v/>
      </c>
      <c r="M259" s="846" t="str">
        <f>IF(ISBLANK(C259),"",ABS(IF($J$259=J333,"1")))</f>
        <v/>
      </c>
      <c r="O259" s="674"/>
      <c r="P259" s="705"/>
    </row>
    <row r="260" spans="1:16" ht="29.25" customHeight="1">
      <c r="B260" s="661" t="str">
        <f>Leden!B20</f>
        <v>Vermue Jack</v>
      </c>
      <c r="K260" s="915" t="str">
        <f>IF(ISBLANK(C260),"",ABS(IF($J$259&gt;J352,"1",0)))</f>
        <v/>
      </c>
      <c r="L260" s="916" t="str">
        <f>IF(ISBLANK(C260),"",ABS(IF($J$259&lt;J352,"1",0)))</f>
        <v/>
      </c>
      <c r="M260" s="917" t="str">
        <f>IF(ISBLANK(C260),"",ABS(IF($J$259=J352,"1")))</f>
        <v/>
      </c>
      <c r="N260" s="451"/>
      <c r="O260" s="615"/>
      <c r="P260" s="705"/>
    </row>
    <row r="261" spans="1:16" ht="29.25" customHeight="1">
      <c r="A261" s="663" t="str">
        <f>IF(ISBLANK(A16),"",$A$16)</f>
        <v/>
      </c>
      <c r="B261" s="661" t="str">
        <f>Leden!B4</f>
        <v>Slot Guus</v>
      </c>
      <c r="C261" s="578" t="str">
        <f>IF(ISBLANK(C16),"",$C$16)</f>
        <v/>
      </c>
      <c r="D261" s="661" t="str">
        <f>IF(C261=1,$A$255,C261)</f>
        <v/>
      </c>
      <c r="F261" s="661" t="str">
        <f>IF(ISBLANK(F16),"",$F$16)</f>
        <v/>
      </c>
      <c r="G261" s="860" t="str">
        <f t="shared" ref="G261:G273" si="48">IF(ISBLANK(E261),"",E261/F261)</f>
        <v/>
      </c>
      <c r="I261" s="848" t="str">
        <f t="shared" ref="I261:I272" si="49">IF(ISBLANK(E261),"",E261/D261)</f>
        <v/>
      </c>
      <c r="J261" s="829" t="str">
        <f>IF(ISBLANK(E261),"",VLOOKUP(I261,Tabellen!$F$7:$G$17,2))</f>
        <v/>
      </c>
      <c r="K261" s="849" t="str">
        <f>IF(ISBLANK(E261),"",ABS(IF($J$261&gt;J16,"1",0)))</f>
        <v/>
      </c>
      <c r="L261" s="850" t="str">
        <f>IF(ISBLANK(E261),"",ABS(IF($J$261&lt;J16,"1",0)))</f>
        <v/>
      </c>
      <c r="M261" s="851" t="str">
        <f>IF(ISBLANK(E261),"",ABS(IF($J$261=J16,"1")))</f>
        <v/>
      </c>
      <c r="O261" s="615"/>
      <c r="P261" s="705"/>
    </row>
    <row r="262" spans="1:16" ht="29.25" customHeight="1">
      <c r="A262" s="663" t="str">
        <f>IF(ISBLANK(A36),"",$A$36)</f>
        <v/>
      </c>
      <c r="B262" s="661" t="str">
        <f>Leden!B5</f>
        <v>Bennie Beerten Z</v>
      </c>
      <c r="C262" s="578" t="str">
        <f>IF(ISBLANK(C36),"",$C$36)</f>
        <v/>
      </c>
      <c r="D262" s="661" t="str">
        <f>IF(C262=1,$A$255,C262)</f>
        <v/>
      </c>
      <c r="F262" s="661" t="str">
        <f>IF(ISBLANK(F36),"",$F$36)</f>
        <v/>
      </c>
      <c r="G262" s="861" t="str">
        <f t="shared" si="48"/>
        <v/>
      </c>
      <c r="I262" s="848" t="str">
        <f t="shared" si="49"/>
        <v/>
      </c>
      <c r="J262" s="829" t="str">
        <f>IF(ISBLANK(E262),"",VLOOKUP(I262,Tabellen!$F$7:$G$17,2))</f>
        <v/>
      </c>
      <c r="K262" s="849" t="str">
        <f>IF(ISBLANK(E262),"",ABS(IF($J$262&gt;J36,"1",0)))</f>
        <v/>
      </c>
      <c r="L262" s="850" t="str">
        <f>IF(ISBLANK(E262),"",ABS(IF($J$262&lt;J36,"1",0)))</f>
        <v/>
      </c>
      <c r="M262" s="851" t="str">
        <f>IF(ISBLANK(E262),"",ABS(IF($J$262=J36,"1")))</f>
        <v/>
      </c>
      <c r="O262" s="615"/>
    </row>
    <row r="263" spans="1:16" ht="29.25" customHeight="1">
      <c r="A263" s="663" t="str">
        <f>IF(ISBLANK(A56),"",$A$56)</f>
        <v/>
      </c>
      <c r="B263" s="661" t="str">
        <f>Leden!B6</f>
        <v>Cuppers Jan</v>
      </c>
      <c r="C263" s="578" t="str">
        <f>IF(ISBLANK(C56),"",$C$56)</f>
        <v/>
      </c>
      <c r="D263" s="661" t="str">
        <f>IF(ISBLANK(C263),"",IF(C263=1,$A$255,C263))</f>
        <v/>
      </c>
      <c r="F263" s="661" t="str">
        <f>IF(ISBLANK(F56),"",$F$56)</f>
        <v/>
      </c>
      <c r="G263" s="861" t="str">
        <f t="shared" si="48"/>
        <v/>
      </c>
      <c r="I263" s="848" t="str">
        <f t="shared" si="49"/>
        <v/>
      </c>
      <c r="J263" s="829" t="str">
        <f>IF(ISBLANK(E263),"",VLOOKUP(I263,Tabellen!$F$7:$G$17,2))</f>
        <v/>
      </c>
      <c r="K263" s="849" t="str">
        <f>IF(ISBLANK(E263),"",ABS(IF($J$263&gt;J56,"1",0)))</f>
        <v/>
      </c>
      <c r="L263" s="850" t="str">
        <f>IF(ISBLANK(E263),"",ABS(IF($J$263&lt;J56,"1",0)))</f>
        <v/>
      </c>
      <c r="M263" s="851" t="str">
        <f>IF(ISBLANK(E263),"",ABS(IF($J$263=J56,"1")))</f>
        <v/>
      </c>
      <c r="O263" s="615"/>
    </row>
    <row r="264" spans="1:16" ht="29.25" customHeight="1">
      <c r="A264" s="663" t="str">
        <f>IF(ISBLANK(A76),"",$A$76)</f>
        <v/>
      </c>
      <c r="B264" s="661" t="str">
        <f>Leden!B7</f>
        <v>BouwmeesterJohan</v>
      </c>
      <c r="C264" s="578" t="str">
        <f>IF(ISBLANK(C76),"",$C$76)</f>
        <v/>
      </c>
      <c r="D264" s="661" t="str">
        <f>IF(ISBLANK(C264),"",IF(C264=1,$A$255,C264))</f>
        <v/>
      </c>
      <c r="F264" s="661" t="str">
        <f>IF(ISBLANK(F76),"",$F$76)</f>
        <v/>
      </c>
      <c r="G264" s="876" t="str">
        <f t="shared" si="48"/>
        <v/>
      </c>
      <c r="I264" s="886" t="str">
        <f t="shared" si="49"/>
        <v/>
      </c>
      <c r="J264" s="829" t="str">
        <f>IF(ISBLANK(E264),"",VLOOKUP(I264,Tabellen!$F$7:$G$17,2))</f>
        <v/>
      </c>
      <c r="K264" s="849" t="str">
        <f>IF(ISBLANK(E264),"",ABS(IF($J$264&gt;J76,"1",0)))</f>
        <v/>
      </c>
      <c r="L264" s="850" t="str">
        <f>IF(ISBLANK(E264),"",ABS(IF($J$264&lt;J76,"1",0)))</f>
        <v/>
      </c>
      <c r="M264" s="851" t="str">
        <f>IF(ISBLANK(E264),"",ABS(IF($J$264=J76,"1")))</f>
        <v/>
      </c>
      <c r="O264" s="693"/>
    </row>
    <row r="265" spans="1:16" ht="29.25" customHeight="1">
      <c r="A265" s="663" t="str">
        <f>IF(ISBLANK(A96),"",$A$96)</f>
        <v/>
      </c>
      <c r="B265" s="661" t="str">
        <f>Leden!B8</f>
        <v>Cattier Theo</v>
      </c>
      <c r="C265" s="578" t="str">
        <f>IF(ISBLANK(C96),"",$C$96)</f>
        <v/>
      </c>
      <c r="D265" s="661" t="str">
        <f>IF(ISBLANK(C265),"",IF(C265=1,$A$255,C265))</f>
        <v/>
      </c>
      <c r="F265" s="661" t="str">
        <f>IF(ISBLANK(F96),"",$F$96)</f>
        <v/>
      </c>
      <c r="G265" s="876" t="str">
        <f t="shared" si="48"/>
        <v/>
      </c>
      <c r="I265" s="886" t="str">
        <f t="shared" si="49"/>
        <v/>
      </c>
      <c r="J265" s="829" t="str">
        <f>IF(ISBLANK(E265),"",VLOOKUP(I265,Tabellen!$F$7:$G$17,2))</f>
        <v/>
      </c>
      <c r="K265" s="849" t="str">
        <f>IF(ISBLANK(E265),"",ABS(IF($J$265&gt;J96,"1",0)))</f>
        <v/>
      </c>
      <c r="L265" s="850" t="str">
        <f>IF(ISBLANK(E265),"",ABS(IF($J$265&lt;J96,"1",0)))</f>
        <v/>
      </c>
      <c r="M265" s="851" t="str">
        <f>IF(ISBLANK(E265),"",ABS(IF($J$265=J96,"1")))</f>
        <v/>
      </c>
      <c r="O265" s="693"/>
    </row>
    <row r="266" spans="1:16" ht="29.25" customHeight="1">
      <c r="A266" s="663" t="str">
        <f>IF(ISBLANK(A116),"",$A$116)</f>
        <v/>
      </c>
      <c r="B266" s="661" t="str">
        <f>Leden!B9</f>
        <v>Huinink Jan</v>
      </c>
      <c r="C266" s="578" t="str">
        <f>IF(ISBLANK(C116),"",$C$116)</f>
        <v/>
      </c>
      <c r="D266" s="661" t="str">
        <f t="shared" ref="D266:D272" si="50">IF(C266=1,$A$255,C266)</f>
        <v/>
      </c>
      <c r="F266" s="661" t="str">
        <f>IF(ISBLANK(F116),"",$F$116)</f>
        <v/>
      </c>
      <c r="G266" s="861" t="str">
        <f t="shared" si="48"/>
        <v/>
      </c>
      <c r="I266" s="848" t="str">
        <f t="shared" si="49"/>
        <v/>
      </c>
      <c r="J266" s="829" t="str">
        <f>IF(ISBLANK(E266),"",VLOOKUP(I266,Tabellen!$F$7:$G$17,2))</f>
        <v/>
      </c>
      <c r="K266" s="849" t="str">
        <f>IF(ISBLANK(E266),"",ABS(IF($J$266&gt;J116,"1",0)))</f>
        <v/>
      </c>
      <c r="L266" s="850" t="str">
        <f>IF(ISBLANK(E266),"",ABS(IF($J$266&lt;J116,"1",0)))</f>
        <v/>
      </c>
      <c r="M266" s="851" t="str">
        <f>IF(ISBLANK(E266),"",ABS(IF($J$266=J116,"1")))</f>
        <v/>
      </c>
      <c r="O266" s="693"/>
    </row>
    <row r="267" spans="1:16" ht="29.25" customHeight="1">
      <c r="A267" s="663" t="str">
        <f>IF(ISBLANK(A136),"",$A$136)</f>
        <v/>
      </c>
      <c r="B267" s="661" t="str">
        <f>Leden!B10</f>
        <v>Koppele Theo</v>
      </c>
      <c r="C267" s="578" t="str">
        <f>IF(ISBLANK(C136),"",$C$136)</f>
        <v/>
      </c>
      <c r="D267" s="661" t="str">
        <f t="shared" si="50"/>
        <v/>
      </c>
      <c r="F267" s="661" t="str">
        <f>IF(ISBLANK(F136),"",$F$136)</f>
        <v/>
      </c>
      <c r="G267" s="861" t="str">
        <f t="shared" si="48"/>
        <v/>
      </c>
      <c r="I267" s="848" t="str">
        <f t="shared" si="49"/>
        <v/>
      </c>
      <c r="J267" s="829" t="str">
        <f>IF(ISBLANK(E267),"",VLOOKUP(I267,Tabellen!$F$7:$G$17,2))</f>
        <v/>
      </c>
      <c r="K267" s="849" t="str">
        <f>IF(ISBLANK(E267),"",ABS(IF($J$267&gt;J136,"1",0)))</f>
        <v/>
      </c>
      <c r="L267" s="850" t="str">
        <f>IF(ISBLANK(E267),"",ABS(IF($J$267&lt;J136,"1",0)))</f>
        <v/>
      </c>
      <c r="M267" s="851" t="str">
        <f>IF(ISBLANK(E267),"",ABS(IF($J$267=J136,"1")))</f>
        <v/>
      </c>
      <c r="O267" s="693"/>
    </row>
    <row r="268" spans="1:16" ht="29.25" customHeight="1">
      <c r="A268" s="663" t="str">
        <f>IF(ISBLANK(A156),"",$A$156)</f>
        <v/>
      </c>
      <c r="B268" s="661" t="str">
        <f>Leden!B11</f>
        <v>Melgers Willy</v>
      </c>
      <c r="C268" s="578" t="str">
        <f>IF(ISBLANK(C156),"",$C$156)</f>
        <v/>
      </c>
      <c r="D268" s="661" t="str">
        <f t="shared" si="50"/>
        <v/>
      </c>
      <c r="F268" s="661" t="str">
        <f>IF(ISBLANK(F156),"",$F$156)</f>
        <v/>
      </c>
      <c r="G268" s="861" t="str">
        <f t="shared" si="48"/>
        <v/>
      </c>
      <c r="I268" s="848" t="str">
        <f t="shared" si="49"/>
        <v/>
      </c>
      <c r="J268" s="829" t="str">
        <f>IF(ISBLANK(E268),"",VLOOKUP(I268,Tabellen!$F$7:$G$17,2))</f>
        <v/>
      </c>
      <c r="K268" s="849" t="str">
        <f>IF(ISBLANK(E268),"",ABS(IF($J$268&gt;J156,"1",0)))</f>
        <v/>
      </c>
      <c r="L268" s="850" t="str">
        <f>IF(ISBLANK(E268),"",ABS(IF($J$268&lt;J156,"1",0)))</f>
        <v/>
      </c>
      <c r="M268" s="851" t="str">
        <f>IF(ISBLANK(E268),"",ABS(IF($J$268=J156,"1")))</f>
        <v/>
      </c>
      <c r="O268" s="693"/>
    </row>
    <row r="269" spans="1:16" ht="29.25" customHeight="1">
      <c r="A269" s="663" t="str">
        <f>IF(ISBLANK(A176),"",$A$176)</f>
        <v/>
      </c>
      <c r="B269" s="661" t="str">
        <f>Leden!B12</f>
        <v>Piepers Arnold</v>
      </c>
      <c r="C269" s="578" t="str">
        <f>IF(ISBLANK(C176),"",$C$176)</f>
        <v/>
      </c>
      <c r="D269" s="661" t="str">
        <f t="shared" si="50"/>
        <v/>
      </c>
      <c r="F269" s="661" t="str">
        <f>IF(ISBLANK(F176),"",$F$176)</f>
        <v/>
      </c>
      <c r="G269" s="861" t="str">
        <f t="shared" si="48"/>
        <v/>
      </c>
      <c r="I269" s="848" t="str">
        <f t="shared" si="49"/>
        <v/>
      </c>
      <c r="J269" s="829" t="str">
        <f>IF(ISBLANK(E269),"",VLOOKUP(I269,Tabellen!$F$7:$G$17,2))</f>
        <v/>
      </c>
      <c r="K269" s="849" t="str">
        <f>IF(ISBLANK(E269),"",ABS(IF($J$269&gt;J176,"1",0)))</f>
        <v/>
      </c>
      <c r="L269" s="850" t="str">
        <f>IF(ISBLANK(E269),"",ABS(IF($J$269&lt;J176,"1",0)))</f>
        <v/>
      </c>
      <c r="M269" s="851" t="str">
        <f>IF(ISBLANK(E269),"",ABS(IF($J$269=J176,"1")))</f>
        <v/>
      </c>
      <c r="O269" s="693"/>
    </row>
    <row r="270" spans="1:16" ht="29.25" customHeight="1">
      <c r="A270" s="663" t="str">
        <f>IF(ISBLANK(A196),"",$A$196)</f>
        <v/>
      </c>
      <c r="B270" s="661" t="str">
        <f>Leden!B13</f>
        <v>Jos Stortelder</v>
      </c>
      <c r="C270" s="578" t="str">
        <f>IF(ISBLANK(C196),"",$C$196)</f>
        <v/>
      </c>
      <c r="D270" s="661" t="str">
        <f t="shared" si="50"/>
        <v/>
      </c>
      <c r="F270" s="661" t="str">
        <f>IF(ISBLANK(F196),"",$F$196)</f>
        <v/>
      </c>
      <c r="G270" s="861" t="str">
        <f t="shared" si="48"/>
        <v/>
      </c>
      <c r="I270" s="848" t="str">
        <f t="shared" si="49"/>
        <v/>
      </c>
      <c r="J270" s="829" t="str">
        <f>IF(ISBLANK(E270),"",VLOOKUP(I270,Tabellen!$F$7:$G$17,2))</f>
        <v/>
      </c>
      <c r="K270" s="849" t="str">
        <f>IF(ISBLANK(E270),"",ABS(IF($J$270&gt;J196,"1",0)))</f>
        <v/>
      </c>
      <c r="L270" s="850" t="str">
        <f>IF(ISBLANK(E270),"",ABS(IF($J$270&lt;J196,"1",0)))</f>
        <v/>
      </c>
      <c r="M270" s="851" t="str">
        <f>IF(ISBLANK(E270),"",ABS(IF($J$270=J196,"1")))</f>
        <v/>
      </c>
      <c r="O270" s="693"/>
    </row>
    <row r="271" spans="1:16" ht="29.25" customHeight="1">
      <c r="A271" s="663" t="str">
        <f>IF(ISBLANK(A216),"",$A$216)</f>
        <v/>
      </c>
      <c r="B271" s="661" t="str">
        <f>Leden!B14</f>
        <v>Rots Jan</v>
      </c>
      <c r="C271" s="578" t="str">
        <f>IF(ISBLANK(C216),"",$C$216)</f>
        <v/>
      </c>
      <c r="D271" s="661" t="str">
        <f t="shared" si="50"/>
        <v/>
      </c>
      <c r="F271" s="661" t="str">
        <f>IF(ISBLANK(F216),"",$F$216)</f>
        <v/>
      </c>
      <c r="G271" s="861" t="str">
        <f t="shared" si="48"/>
        <v/>
      </c>
      <c r="I271" s="848" t="str">
        <f t="shared" si="49"/>
        <v/>
      </c>
      <c r="J271" s="829" t="str">
        <f>IF(ISBLANK(E271),"",VLOOKUP(I271,Tabellen!$F$7:$G$17,2))</f>
        <v/>
      </c>
      <c r="K271" s="849" t="str">
        <f>IF(ISBLANK(E271),"",ABS(IF($J$271&gt;J216,"1",0)))</f>
        <v/>
      </c>
      <c r="L271" s="850" t="str">
        <f>IF(ISBLANK(E271),"",ABS(IF($J$271&lt;J216,"1",0)))</f>
        <v/>
      </c>
      <c r="M271" s="851" t="str">
        <f>IF(ISBLANK(E271),"",ABS(IF($J$271=J216,"1")))</f>
        <v/>
      </c>
      <c r="O271" s="693"/>
    </row>
    <row r="272" spans="1:16" ht="29.25" customHeight="1">
      <c r="A272" s="663">
        <f>IF(ISBLANK(A236),"",$A$236)</f>
        <v>45314</v>
      </c>
      <c r="B272" s="661" t="str">
        <f>Leden!B15</f>
        <v>Rouwhorst Bennie</v>
      </c>
      <c r="C272" s="578">
        <f>IF(ISBLANK(C236),"",$C$236)</f>
        <v>1</v>
      </c>
      <c r="D272" s="661">
        <f t="shared" si="50"/>
        <v>56</v>
      </c>
      <c r="F272" s="661">
        <f>IF(ISBLANK(F236),"",$F$236)</f>
        <v>32</v>
      </c>
      <c r="G272" s="861" t="str">
        <f t="shared" si="48"/>
        <v/>
      </c>
      <c r="I272" s="848" t="str">
        <f t="shared" si="49"/>
        <v/>
      </c>
      <c r="J272" s="829" t="str">
        <f>IF(ISBLANK(E272),"",VLOOKUP(I272,Tabellen!$F$7:$G$17,2))</f>
        <v/>
      </c>
      <c r="K272" s="849" t="str">
        <f>IF(ISBLANK(E272),"",ABS(IF($J$272&gt;J236,"1",0)))</f>
        <v/>
      </c>
      <c r="L272" s="850" t="str">
        <f>IF(ISBLANK(E272),"",ABS(IF($J$272&lt;J236,"1",0)))</f>
        <v/>
      </c>
      <c r="M272" s="851" t="str">
        <f>IF(ISBLANK(E272),"",ABS(IF($J$272=J236,"1")))</f>
        <v/>
      </c>
    </row>
    <row r="273" spans="1:17" ht="29.25" customHeight="1">
      <c r="A273" s="711" t="s">
        <v>115</v>
      </c>
      <c r="B273" s="712">
        <f>Leden!$L$16</f>
        <v>1.75</v>
      </c>
      <c r="C273" s="706">
        <f>SUM(C257:C272)</f>
        <v>2</v>
      </c>
      <c r="D273" s="711">
        <f>SUM(D257:D272)</f>
        <v>112</v>
      </c>
      <c r="E273" s="711">
        <f>SUBTOTAL(9,E257:E272)</f>
        <v>0</v>
      </c>
      <c r="F273" s="711">
        <f>SUBTOTAL(9,F257:F272)</f>
        <v>32</v>
      </c>
      <c r="G273" s="900">
        <f t="shared" si="48"/>
        <v>0</v>
      </c>
      <c r="H273" s="711">
        <f>MAX(H257:H272)</f>
        <v>0</v>
      </c>
      <c r="I273" s="901" t="e">
        <f>AVERAGE(I257:I272)</f>
        <v>#DIV/0!</v>
      </c>
      <c r="J273" s="888">
        <f>SUM(J257:J272)</f>
        <v>0</v>
      </c>
      <c r="K273" s="902">
        <f>SUM(K257:K272)</f>
        <v>0</v>
      </c>
      <c r="L273" s="903">
        <f>SUM(L257:L272)</f>
        <v>0</v>
      </c>
      <c r="M273" s="904">
        <f>SUM(M257:M272)</f>
        <v>1</v>
      </c>
      <c r="N273" s="718" t="e">
        <f>IF(ISBLANK(E273),"",VLOOKUP(G273,Tabellen!$D$7:$E$46,2))</f>
        <v>#N/A</v>
      </c>
      <c r="O273" s="629" t="s">
        <v>116</v>
      </c>
      <c r="P273" s="630"/>
      <c r="Q273" s="591"/>
    </row>
    <row r="274" spans="1:17" ht="29.25" customHeight="1">
      <c r="A274" s="760"/>
      <c r="B274" s="761"/>
      <c r="C274" s="762"/>
      <c r="D274" s="918"/>
      <c r="E274" s="918"/>
      <c r="F274" s="918"/>
      <c r="G274" s="918"/>
      <c r="H274" s="918"/>
      <c r="I274" s="918"/>
      <c r="J274" s="919"/>
      <c r="K274" s="918"/>
      <c r="L274" s="918"/>
      <c r="M274" s="918"/>
      <c r="N274" s="764"/>
      <c r="O274" s="761"/>
      <c r="P274" s="765"/>
      <c r="Q274" s="591"/>
    </row>
    <row r="275" spans="1:17" ht="29.25" customHeight="1">
      <c r="A275" s="582" t="s">
        <v>93</v>
      </c>
      <c r="B275" s="583" t="str">
        <f>$B$2</f>
        <v>Periode 4</v>
      </c>
      <c r="C275" s="582"/>
      <c r="D275" s="832"/>
      <c r="E275" s="833"/>
      <c r="F275" s="583"/>
      <c r="G275" s="832"/>
      <c r="H275" s="833"/>
      <c r="I275" s="834"/>
      <c r="J275" s="835"/>
      <c r="K275" s="836"/>
      <c r="L275" s="837"/>
      <c r="M275" s="834"/>
      <c r="N275" s="590"/>
      <c r="O275" s="637"/>
      <c r="P275" s="638"/>
      <c r="Q275" s="591"/>
    </row>
    <row r="276" spans="1:17" ht="29.25" customHeight="1">
      <c r="A276" s="592">
        <f>VLOOKUP(B294,Tabellen!B7:C46,2)</f>
        <v>100</v>
      </c>
      <c r="B276" s="583" t="s">
        <v>37</v>
      </c>
      <c r="C276" s="747" t="s">
        <v>95</v>
      </c>
      <c r="D276" s="910" t="s">
        <v>117</v>
      </c>
      <c r="E276" s="911" t="s">
        <v>95</v>
      </c>
      <c r="F276" s="911" t="s">
        <v>98</v>
      </c>
      <c r="G276" s="910" t="s">
        <v>99</v>
      </c>
      <c r="H276" s="911" t="s">
        <v>100</v>
      </c>
      <c r="I276" s="912" t="s">
        <v>101</v>
      </c>
      <c r="J276" s="913">
        <v>10</v>
      </c>
      <c r="K276" s="840" t="s">
        <v>102</v>
      </c>
      <c r="L276" s="832" t="s">
        <v>103</v>
      </c>
      <c r="M276" s="838" t="s">
        <v>104</v>
      </c>
      <c r="N276" s="752" t="s">
        <v>105</v>
      </c>
      <c r="O276" s="753"/>
      <c r="P276" s="754"/>
      <c r="Q276" s="591"/>
    </row>
    <row r="277" spans="1:17" ht="29.25" customHeight="1">
      <c r="A277" s="597" t="s">
        <v>106</v>
      </c>
      <c r="B277" s="672" t="str">
        <f>Leden!$B$17</f>
        <v>Spieker Leo</v>
      </c>
      <c r="C277" s="747" t="s">
        <v>118</v>
      </c>
      <c r="D277" s="910" t="s">
        <v>119</v>
      </c>
      <c r="E277" s="832" t="s">
        <v>119</v>
      </c>
      <c r="F277" s="911" t="s">
        <v>110</v>
      </c>
      <c r="G277" s="910" t="s">
        <v>79</v>
      </c>
      <c r="H277" s="911" t="s">
        <v>112</v>
      </c>
      <c r="I277" s="838" t="s">
        <v>119</v>
      </c>
      <c r="J277" s="913" t="s">
        <v>113</v>
      </c>
      <c r="K277" s="914"/>
      <c r="L277" s="910"/>
      <c r="M277" s="912"/>
      <c r="N277" s="752" t="s">
        <v>114</v>
      </c>
      <c r="O277" s="753"/>
      <c r="P277" s="754"/>
      <c r="Q277" s="591"/>
    </row>
    <row r="278" spans="1:17" ht="29.25" customHeight="1">
      <c r="B278" s="661" t="str">
        <f>Leden!B18</f>
        <v>v.Schie Leo</v>
      </c>
      <c r="D278" s="600" t="str">
        <f>IF(ISBLANK(C278),"",IF(C278=1,$A$276,C278))</f>
        <v/>
      </c>
      <c r="G278" s="860" t="str">
        <f>IF(ISBLANK(E278),"",E278/F278)</f>
        <v/>
      </c>
      <c r="I278" s="843" t="str">
        <f>IF(ISBLANK(E278),"",E278/D278)</f>
        <v/>
      </c>
      <c r="J278" s="829" t="str">
        <f>IF(ISBLANK(E278),"",VLOOKUP(I278,Tabellen!$F$7:$G$17,2))</f>
        <v/>
      </c>
      <c r="K278" s="844" t="str">
        <f>IF(ISBLANK(E278),"",ABS(IF($J$278&gt;J314,"1",0)))</f>
        <v/>
      </c>
      <c r="L278" s="845" t="str">
        <f>IF(ISBLANK(E278),"",ABS(IF($J$278&lt;J314,"1",0)))</f>
        <v/>
      </c>
      <c r="M278" s="846" t="str">
        <f>IF(ISBLANK(E278),"",ABS(IF($J$278=J314,"1")))</f>
        <v/>
      </c>
      <c r="O278" s="674"/>
    </row>
    <row r="279" spans="1:17" ht="29.25" customHeight="1">
      <c r="B279" s="661" t="str">
        <f>Leden!B19</f>
        <v>Wolterink Harrie</v>
      </c>
      <c r="D279" s="600" t="str">
        <f>IF(ISBLANK(C279),"",IF(C279=1,$A$276,C279))</f>
        <v/>
      </c>
      <c r="G279" s="860" t="str">
        <f>IF(ISBLANK(E279),"",E279/F279)</f>
        <v/>
      </c>
      <c r="I279" s="843" t="str">
        <f>IF(ISBLANK(E279),"",E279/D279)</f>
        <v/>
      </c>
      <c r="J279" s="829" t="str">
        <f>IF(ISBLANK(E279),"",VLOOKUP(I279,Tabellen!$F$7:$G$17,2))</f>
        <v/>
      </c>
      <c r="K279" s="844" t="str">
        <f>IF(ISBLANK(E279),"",ABS(IF($J$279&gt;$J$334,"1",0)))</f>
        <v/>
      </c>
      <c r="L279" s="845" t="str">
        <f>IF(ISBLANK(E279),"",ABS(IF($J$279&lt;J334,"1",0)))</f>
        <v/>
      </c>
      <c r="M279" s="846" t="str">
        <f>IF(ISBLANK(E279),"",ABS(IF($J$279=J334,"1")))</f>
        <v/>
      </c>
      <c r="O279" s="674"/>
      <c r="P279" s="609"/>
    </row>
    <row r="280" spans="1:17" ht="29.25" customHeight="1">
      <c r="B280" s="661" t="str">
        <f>Leden!B20</f>
        <v>Vermue Jack</v>
      </c>
      <c r="K280" s="915" t="str">
        <f>IF(ISBLANK(E280),"",ABS(IF($J$279&gt;$J$353,"1",0)))</f>
        <v/>
      </c>
      <c r="L280" s="916" t="str">
        <f>IF(ISBLANK(E280),"",ABS(IF($J$279&lt;J353,"1",0)))</f>
        <v/>
      </c>
      <c r="M280" s="917" t="str">
        <f>IF(ISBLANK(E280),"",ABS(IF($J$279=J353,"1")))</f>
        <v/>
      </c>
      <c r="N280" s="451"/>
      <c r="P280" s="705"/>
    </row>
    <row r="281" spans="1:17" ht="29.25" customHeight="1">
      <c r="A281" s="663" t="str">
        <f>IF(ISBLANK(A17),"",$A$17)</f>
        <v/>
      </c>
      <c r="B281" s="661" t="str">
        <f>Leden!B4</f>
        <v>Slot Guus</v>
      </c>
      <c r="C281" s="578" t="str">
        <f>IF(ISBLANK(C17),"",$C$17)</f>
        <v/>
      </c>
      <c r="D281" s="600" t="str">
        <f t="shared" ref="D281:D286" si="51">IF(ISBLANK(C281),"",IF(C281=1,$A$276,C281))</f>
        <v/>
      </c>
      <c r="E281" s="841"/>
      <c r="F281" s="661" t="str">
        <f>IF(ISBLANK(F17),"",$F$17)</f>
        <v/>
      </c>
      <c r="G281" s="860" t="str">
        <f t="shared" ref="G281:G293" si="52">IF(ISBLANK(E281),"",E281/F281)</f>
        <v/>
      </c>
      <c r="H281" s="841"/>
      <c r="I281" s="843" t="str">
        <f t="shared" ref="I281:I293" si="53">IF(ISBLANK(E281),"",E281/D281)</f>
        <v/>
      </c>
      <c r="J281" s="829" t="str">
        <f>IF(ISBLANK(E281),"",VLOOKUP(I281,Tabellen!$F$7:$G$17,2))</f>
        <v/>
      </c>
      <c r="K281" s="844" t="str">
        <f>IF(ISBLANK(E281),"",ABS(IF($J$281&gt;J17,"1",0)))</f>
        <v/>
      </c>
      <c r="L281" s="845" t="str">
        <f>IF(ISBLANK(E281),"",ABS(IF($J$281&lt;J17,"1",0)))</f>
        <v/>
      </c>
      <c r="M281" s="846" t="str">
        <f>IF(ISBLANK(E281),"",ABS(IF($J$281=J17,"1")))</f>
        <v/>
      </c>
      <c r="O281" s="674"/>
      <c r="P281" s="705"/>
    </row>
    <row r="282" spans="1:17" ht="29.25" customHeight="1">
      <c r="A282" s="663" t="str">
        <f>IF(ISBLANK(A37),"",$A$37)</f>
        <v/>
      </c>
      <c r="B282" s="661" t="str">
        <f>Leden!B5</f>
        <v>Bennie Beerten Z</v>
      </c>
      <c r="C282" s="578" t="str">
        <f>IF(ISBLANK(C37),"",$C$37)</f>
        <v/>
      </c>
      <c r="D282" s="661" t="str">
        <f t="shared" si="51"/>
        <v/>
      </c>
      <c r="F282" s="661" t="str">
        <f>IF(ISBLANK(F37),"",$F$37)</f>
        <v/>
      </c>
      <c r="G282" s="860" t="str">
        <f t="shared" si="52"/>
        <v/>
      </c>
      <c r="I282" s="848" t="str">
        <f t="shared" si="53"/>
        <v/>
      </c>
      <c r="J282" s="829" t="str">
        <f>IF(ISBLANK(E282),"",VLOOKUP(I282,Tabellen!$F$7:$G$17,2))</f>
        <v/>
      </c>
      <c r="K282" s="849" t="str">
        <f>IF(ISBLANK(E282),"",ABS(IF($J$282&gt;$J$37,"1",0)))</f>
        <v/>
      </c>
      <c r="L282" s="850" t="str">
        <f>IF(ISBLANK(E282),"",ABS(IF($J$282&lt;J37,"1",0)))</f>
        <v/>
      </c>
      <c r="M282" s="851" t="str">
        <f>IF(ISBLANK(E282),"",ABS(IF($J$282=J37,"1")))</f>
        <v/>
      </c>
      <c r="O282" s="615"/>
    </row>
    <row r="283" spans="1:17" ht="29.25" customHeight="1">
      <c r="A283" s="663" t="str">
        <f>IF(ISBLANK(A57),"",$A$57)</f>
        <v/>
      </c>
      <c r="B283" s="661" t="str">
        <f>Leden!B6</f>
        <v>Cuppers Jan</v>
      </c>
      <c r="C283" s="578" t="str">
        <f>IF(ISBLANK(C57),"",$C$57)</f>
        <v/>
      </c>
      <c r="D283" s="661" t="str">
        <f t="shared" si="51"/>
        <v/>
      </c>
      <c r="F283" s="661" t="str">
        <f>IF(ISBLANK(F57),"",$F$57)</f>
        <v/>
      </c>
      <c r="G283" s="860" t="str">
        <f t="shared" si="52"/>
        <v/>
      </c>
      <c r="I283" s="848" t="str">
        <f t="shared" si="53"/>
        <v/>
      </c>
      <c r="J283" s="829" t="str">
        <f>IF(ISBLANK(E283),"",VLOOKUP(I283,Tabellen!$F$7:$G$17,2))</f>
        <v/>
      </c>
      <c r="K283" s="849" t="str">
        <f>IF(ISBLANK(E283),"",ABS(IF($J$283&gt;J57,"1",0)))</f>
        <v/>
      </c>
      <c r="L283" s="850" t="str">
        <f>IF(ISBLANK(E283),"",ABS(IF($J$283&lt;J57,"1",0)))</f>
        <v/>
      </c>
      <c r="M283" s="851" t="str">
        <f>IF(ISBLANK(E283),"",ABS(IF($J$283=J57,"1")))</f>
        <v/>
      </c>
      <c r="O283" s="615"/>
    </row>
    <row r="284" spans="1:17" ht="29.25" customHeight="1">
      <c r="A284" s="663" t="str">
        <f>IF(ISBLANK(A77),"",$A$77)</f>
        <v/>
      </c>
      <c r="B284" s="661" t="str">
        <f>Leden!B7</f>
        <v>BouwmeesterJohan</v>
      </c>
      <c r="C284" s="578" t="str">
        <f>IF(ISBLANK(C77),"",$C$77)</f>
        <v/>
      </c>
      <c r="D284" s="661" t="str">
        <f t="shared" si="51"/>
        <v/>
      </c>
      <c r="F284" s="661" t="str">
        <f>IF(ISBLANK(F77),"",$F$77)</f>
        <v/>
      </c>
      <c r="G284" s="861" t="str">
        <f t="shared" si="52"/>
        <v/>
      </c>
      <c r="I284" s="848" t="str">
        <f t="shared" si="53"/>
        <v/>
      </c>
      <c r="J284" s="829" t="str">
        <f>IF(ISBLANK(E284),"",VLOOKUP(I284,Tabellen!$F$7:$G$17,2))</f>
        <v/>
      </c>
      <c r="K284" s="849" t="str">
        <f>IF(ISBLANK(E284),"",ABS(IF($J$284&gt;J77,"1",0)))</f>
        <v/>
      </c>
      <c r="L284" s="850" t="str">
        <f>IF(ISBLANK(E284),"",ABS(IF($J$284&lt;J77,"1",0)))</f>
        <v/>
      </c>
      <c r="M284" s="851" t="str">
        <f>IF(ISBLANK(E284),"",ABS(IF($J$284=J77,"1")))</f>
        <v/>
      </c>
      <c r="O284" s="693"/>
    </row>
    <row r="285" spans="1:17" ht="29.25" customHeight="1">
      <c r="A285" s="663" t="str">
        <f>IF(ISBLANK(A97),"",$A$97)</f>
        <v/>
      </c>
      <c r="B285" s="661" t="str">
        <f>Leden!B8</f>
        <v>Cattier Theo</v>
      </c>
      <c r="C285" s="578" t="str">
        <f>IF(ISBLANK(C97),"",$C$97)</f>
        <v/>
      </c>
      <c r="D285" s="661" t="str">
        <f t="shared" si="51"/>
        <v/>
      </c>
      <c r="F285" s="661" t="str">
        <f>IF(ISBLANK(F97),"",$F$97)</f>
        <v/>
      </c>
      <c r="G285" s="861" t="str">
        <f t="shared" si="52"/>
        <v/>
      </c>
      <c r="I285" s="848" t="str">
        <f t="shared" si="53"/>
        <v/>
      </c>
      <c r="J285" s="829" t="str">
        <f>IF(ISBLANK(E285),"",VLOOKUP(I285,Tabellen!$F$7:$G$17,2))</f>
        <v/>
      </c>
      <c r="K285" s="849" t="str">
        <f>IF(ISBLANK(E285),"",ABS(IF($J$285&gt;J97,"1",0)))</f>
        <v/>
      </c>
      <c r="L285" s="850" t="str">
        <f>IF(ISBLANK(E285),"",ABS(IF($J$285&lt;J97,"1",0)))</f>
        <v/>
      </c>
      <c r="M285" s="851" t="str">
        <f>IF(ISBLANK(E285),"",ABS(IF($J$285=J97,"1")))</f>
        <v/>
      </c>
      <c r="O285" s="693"/>
    </row>
    <row r="286" spans="1:17" ht="29.25" customHeight="1">
      <c r="A286" s="663" t="str">
        <f>IF(ISBLANK(A117),"",$A$117)</f>
        <v/>
      </c>
      <c r="B286" s="661" t="str">
        <f>Leden!B9</f>
        <v>Huinink Jan</v>
      </c>
      <c r="C286" s="578" t="str">
        <f>IF(ISBLANK(C117),"",$C$117)</f>
        <v/>
      </c>
      <c r="D286" s="661" t="str">
        <f t="shared" si="51"/>
        <v/>
      </c>
      <c r="F286" s="661" t="str">
        <f>IF(ISBLANK(F117),"",$F$117)</f>
        <v/>
      </c>
      <c r="G286" s="861" t="str">
        <f t="shared" si="52"/>
        <v/>
      </c>
      <c r="I286" s="848" t="str">
        <f t="shared" si="53"/>
        <v/>
      </c>
      <c r="J286" s="829" t="str">
        <f>IF(ISBLANK(E286),"",VLOOKUP(I286,Tabellen!$F$7:$G$17,2))</f>
        <v/>
      </c>
      <c r="K286" s="849" t="str">
        <f>IF(ISBLANK(E286),"",ABS(IF($J$286&gt;J117,"1",0)))</f>
        <v/>
      </c>
      <c r="L286" s="850" t="str">
        <f>IF(ISBLANK(E286),"",ABS(IF($J$286&lt;J117,"1",0)))</f>
        <v/>
      </c>
      <c r="M286" s="851" t="str">
        <f>IF(ISBLANK(E286),"",ABS(IF($J$286=J117,"1")))</f>
        <v/>
      </c>
      <c r="O286" s="693"/>
    </row>
    <row r="287" spans="1:17" ht="29.25" customHeight="1">
      <c r="A287" s="663" t="str">
        <f>IF(ISBLANK(A137),"",$A$137)</f>
        <v/>
      </c>
      <c r="B287" s="661" t="str">
        <f>Leden!B10</f>
        <v>Koppele Theo</v>
      </c>
      <c r="C287" s="578" t="str">
        <f>IF(ISBLANK(C137),"",$C$137)</f>
        <v/>
      </c>
      <c r="D287" s="661" t="str">
        <f t="shared" ref="D287:D293" si="54">IF(C287=1,$A$276,C287)</f>
        <v/>
      </c>
      <c r="F287" s="661" t="str">
        <f>IF(ISBLANK(F137),"",$F$137)</f>
        <v/>
      </c>
      <c r="G287" s="861" t="str">
        <f t="shared" si="52"/>
        <v/>
      </c>
      <c r="I287" s="848" t="str">
        <f t="shared" si="53"/>
        <v/>
      </c>
      <c r="J287" s="829" t="str">
        <f>IF(ISBLANK(E287),"",VLOOKUP(I287,Tabellen!$F$7:$G$17,2))</f>
        <v/>
      </c>
      <c r="K287" s="849" t="str">
        <f>IF(ISBLANK(E287),"",ABS(IF($J$287&gt;J137,"1",0)))</f>
        <v/>
      </c>
      <c r="L287" s="850" t="str">
        <f>IF(ISBLANK(E287),"",ABS(IF($J$287&lt;J137,"1",0)))</f>
        <v/>
      </c>
      <c r="M287" s="851" t="str">
        <f>IF(ISBLANK(E287),"",ABS(IF($J$287=J137,"1")))</f>
        <v/>
      </c>
      <c r="O287" s="693"/>
    </row>
    <row r="288" spans="1:17" ht="29.25" customHeight="1">
      <c r="A288" s="663" t="str">
        <f>IF(ISBLANK(A157),"",$A$157)</f>
        <v/>
      </c>
      <c r="B288" s="661" t="str">
        <f>Leden!B11</f>
        <v>Melgers Willy</v>
      </c>
      <c r="C288" s="578" t="str">
        <f>IF(ISBLANK(C157),"",$C$157)</f>
        <v/>
      </c>
      <c r="D288" s="661" t="str">
        <f t="shared" si="54"/>
        <v/>
      </c>
      <c r="F288" s="661" t="str">
        <f>IF(ISBLANK(F157),"",$F$157)</f>
        <v/>
      </c>
      <c r="G288" s="861" t="str">
        <f t="shared" si="52"/>
        <v/>
      </c>
      <c r="I288" s="848" t="str">
        <f t="shared" si="53"/>
        <v/>
      </c>
      <c r="J288" s="829" t="str">
        <f>IF(ISBLANK(E288),"",VLOOKUP(I288,Tabellen!$F$7:$G$17,2))</f>
        <v/>
      </c>
      <c r="K288" s="849" t="str">
        <f>IF(ISBLANK(E288),"",ABS(IF($J$288&gt;J157,"1",0)))</f>
        <v/>
      </c>
      <c r="L288" s="850" t="str">
        <f>IF(ISBLANK(E288),"",ABS(IF($J$288&lt;J157,"1",0)))</f>
        <v/>
      </c>
      <c r="M288" s="851" t="str">
        <f>IF(ISBLANK(E288),"",ABS(IF($J$288=J157,"1")))</f>
        <v/>
      </c>
      <c r="O288" s="693"/>
    </row>
    <row r="289" spans="1:20" ht="29.25" customHeight="1">
      <c r="A289" s="663" t="str">
        <f>IF(ISBLANK(A177),"",$A$177)</f>
        <v/>
      </c>
      <c r="B289" s="661" t="str">
        <f>Leden!B12</f>
        <v>Piepers Arnold</v>
      </c>
      <c r="C289" s="578" t="str">
        <f>IF(ISBLANK(C177),"",$C$177)</f>
        <v/>
      </c>
      <c r="D289" s="661" t="str">
        <f t="shared" si="54"/>
        <v/>
      </c>
      <c r="F289" s="661" t="str">
        <f>IF(ISBLANK(F177),"",$F$177)</f>
        <v/>
      </c>
      <c r="G289" s="861" t="str">
        <f t="shared" si="52"/>
        <v/>
      </c>
      <c r="I289" s="848" t="str">
        <f t="shared" si="53"/>
        <v/>
      </c>
      <c r="J289" s="829" t="str">
        <f>IF(ISBLANK(E289),"",VLOOKUP(I289,Tabellen!$F$7:$G$17,2))</f>
        <v/>
      </c>
      <c r="K289" s="849" t="str">
        <f>IF(ISBLANK(E289),"",ABS(IF($J$289&gt;J177,"1",0)))</f>
        <v/>
      </c>
      <c r="L289" s="850" t="str">
        <f>IF(ISBLANK(E289),"",ABS(IF($J$289&lt;J177,"1",0)))</f>
        <v/>
      </c>
      <c r="M289" s="851" t="str">
        <f>IF(ISBLANK(E289),"",ABS(IF($J$289=J177,"1")))</f>
        <v/>
      </c>
      <c r="N289" s="617"/>
      <c r="O289" s="693"/>
    </row>
    <row r="290" spans="1:20" ht="29.25" customHeight="1">
      <c r="A290" s="663" t="str">
        <f>IF(ISBLANK(A197),"",$A$197)</f>
        <v/>
      </c>
      <c r="B290" s="661" t="str">
        <f>Leden!B13</f>
        <v>Jos Stortelder</v>
      </c>
      <c r="C290" s="578" t="str">
        <f>IF(ISBLANK(C197),"",$C$197)</f>
        <v/>
      </c>
      <c r="D290" s="661" t="str">
        <f t="shared" si="54"/>
        <v/>
      </c>
      <c r="F290" s="661" t="str">
        <f>IF(ISBLANK(F197),"",$F$197)</f>
        <v/>
      </c>
      <c r="G290" s="861" t="str">
        <f t="shared" si="52"/>
        <v/>
      </c>
      <c r="I290" s="848" t="str">
        <f t="shared" si="53"/>
        <v/>
      </c>
      <c r="J290" s="829" t="str">
        <f>IF(ISBLANK(E290),"",VLOOKUP(I290,Tabellen!$F$7:$G$17,2))</f>
        <v/>
      </c>
      <c r="K290" s="849" t="str">
        <f>IF(ISBLANK(E290),"",ABS(IF($J$290&gt;J197,"1",0)))</f>
        <v/>
      </c>
      <c r="L290" s="850" t="str">
        <f>IF(ISBLANK(E290),"",ABS(IF($J$290&lt;J197,"1",0)))</f>
        <v/>
      </c>
      <c r="M290" s="851" t="str">
        <f>IF(ISBLANK(E290),"",ABS(IF($J$290=J197,"1")))</f>
        <v/>
      </c>
      <c r="O290" s="693"/>
    </row>
    <row r="291" spans="1:20" ht="29.25" customHeight="1">
      <c r="A291" s="663" t="str">
        <f>IF(ISBLANK(A217),"",$A$217)</f>
        <v/>
      </c>
      <c r="B291" s="661" t="str">
        <f>Leden!B14</f>
        <v>Rots Jan</v>
      </c>
      <c r="C291" s="578" t="str">
        <f>IF(ISBLANK(C217),"",$C$217)</f>
        <v/>
      </c>
      <c r="D291" s="661" t="str">
        <f t="shared" si="54"/>
        <v/>
      </c>
      <c r="F291" s="661" t="str">
        <f>IF(ISBLANK(F217),"",$F$217)</f>
        <v/>
      </c>
      <c r="G291" s="861" t="str">
        <f t="shared" si="52"/>
        <v/>
      </c>
      <c r="I291" s="848" t="str">
        <f t="shared" si="53"/>
        <v/>
      </c>
      <c r="J291" s="829" t="str">
        <f>IF(ISBLANK(E291),"",VLOOKUP(I291,Tabellen!$F$7:$G$17,2))</f>
        <v/>
      </c>
      <c r="K291" s="849" t="str">
        <f>IF(ISBLANK(E291),"",ABS(IF($J$291&gt;J217,"1",0)))</f>
        <v/>
      </c>
      <c r="L291" s="850" t="str">
        <f>IF(ISBLANK(E291),"",ABS(IF($J$291&lt;J217,"1",0)))</f>
        <v/>
      </c>
      <c r="M291" s="851" t="str">
        <f>IF(ISBLANK(E291),"",ABS(IF($J$291=J217,"1")))</f>
        <v/>
      </c>
      <c r="O291" s="693"/>
    </row>
    <row r="292" spans="1:20" ht="29.25" customHeight="1">
      <c r="A292" s="663" t="str">
        <f>IF(ISBLANK(A237),"",$A$237)</f>
        <v/>
      </c>
      <c r="B292" s="661" t="str">
        <f>Leden!B15</f>
        <v>Rouwhorst Bennie</v>
      </c>
      <c r="C292" s="578" t="str">
        <f>IF(ISBLANK(C237),"",$C$237)</f>
        <v/>
      </c>
      <c r="D292" s="661" t="str">
        <f t="shared" si="54"/>
        <v/>
      </c>
      <c r="F292" s="661" t="str">
        <f>IF(ISBLANK(F237),"",$F$237)</f>
        <v/>
      </c>
      <c r="G292" s="861" t="str">
        <f t="shared" si="52"/>
        <v/>
      </c>
      <c r="I292" s="848" t="str">
        <f t="shared" si="53"/>
        <v/>
      </c>
      <c r="J292" s="829" t="str">
        <f>IF(ISBLANK(E292),"",VLOOKUP(I292,Tabellen!$F$7:$G$17,2))</f>
        <v/>
      </c>
      <c r="K292" s="849" t="str">
        <f>IF(ISBLANK(E292),"",ABS(IF($J$292&gt;J237,"1",0)))</f>
        <v/>
      </c>
      <c r="L292" s="850" t="str">
        <f>IF(ISBLANK(E292),"",ABS(IF($J$292&lt;J237,"1",0)))</f>
        <v/>
      </c>
      <c r="M292" s="851" t="str">
        <f>IF(ISBLANK(E292),"",ABS(IF($J$292=J237,"1")))</f>
        <v/>
      </c>
      <c r="O292" s="693"/>
    </row>
    <row r="293" spans="1:20" ht="29.25" customHeight="1">
      <c r="A293" s="663">
        <f>IF(ISBLANK(A257),"",$A$257)</f>
        <v>45314</v>
      </c>
      <c r="B293" s="661" t="str">
        <f>Leden!B16</f>
        <v>Wittenbernds B</v>
      </c>
      <c r="C293" s="578">
        <f>IF(ISBLANK(C257),"",$C$257)</f>
        <v>1</v>
      </c>
      <c r="D293" s="661">
        <f t="shared" si="54"/>
        <v>100</v>
      </c>
      <c r="F293" s="661" t="str">
        <f>IF(ISBLANK(F257),"",$F$257)</f>
        <v/>
      </c>
      <c r="G293" s="861" t="str">
        <f t="shared" si="52"/>
        <v/>
      </c>
      <c r="I293" s="848" t="str">
        <f t="shared" si="53"/>
        <v/>
      </c>
      <c r="J293" s="829" t="str">
        <f>IF(ISBLANK(E293),"",VLOOKUP(I293,Tabellen!$F$7:$G$17,2))</f>
        <v/>
      </c>
      <c r="K293" s="849" t="str">
        <f>IF(ISBLANK(E293),"",ABS(IF($J$293&gt;J257,"1",0)))</f>
        <v/>
      </c>
      <c r="L293" s="850" t="str">
        <f>IF(ISBLANK(E293),"",ABS(IF($J$293&lt;J257,"1",0)))</f>
        <v/>
      </c>
      <c r="M293" s="851" t="str">
        <f>IF(ISBLANK(E293),"",ABS(IF(J293=J257,"1")))</f>
        <v/>
      </c>
      <c r="O293" s="693"/>
      <c r="Q293" s="591"/>
    </row>
    <row r="294" spans="1:20" ht="29.25" customHeight="1">
      <c r="A294" s="711" t="s">
        <v>115</v>
      </c>
      <c r="B294" s="712">
        <f>Leden!$L$17</f>
        <v>3.95</v>
      </c>
      <c r="C294" s="706">
        <f>SUM(C278:C293)</f>
        <v>1</v>
      </c>
      <c r="D294" s="711">
        <f>SUM(D278:D293)</f>
        <v>100</v>
      </c>
      <c r="E294" s="711">
        <f>SUM(E278:E293)</f>
        <v>0</v>
      </c>
      <c r="F294" s="711">
        <f>SUM(F278:F293)</f>
        <v>0</v>
      </c>
      <c r="G294" s="900" t="e">
        <f>E294/F294</f>
        <v>#DIV/0!</v>
      </c>
      <c r="H294" s="711">
        <f>MAX(H278:H293)</f>
        <v>0</v>
      </c>
      <c r="I294" s="901" t="e">
        <f>AVERAGE(I278:I293)</f>
        <v>#DIV/0!</v>
      </c>
      <c r="J294" s="888">
        <f>SUM(J278:J293)</f>
        <v>0</v>
      </c>
      <c r="K294" s="902">
        <f>SUM(K278:K293)</f>
        <v>0</v>
      </c>
      <c r="L294" s="903">
        <f>SUM(L278:L293)</f>
        <v>0</v>
      </c>
      <c r="M294" s="904">
        <f>SUM(M278:M293)</f>
        <v>0</v>
      </c>
      <c r="N294" s="718" t="e">
        <f>IF(ISBLANK(E294),"",VLOOKUP(G294,Tabellen!$D$7:$E$46,2))</f>
        <v>#DIV/0!</v>
      </c>
      <c r="O294" s="629" t="s">
        <v>116</v>
      </c>
      <c r="P294" s="630"/>
      <c r="Q294" s="591"/>
    </row>
    <row r="295" spans="1:20" ht="29.25" customHeight="1">
      <c r="A295" s="697"/>
      <c r="B295" s="698"/>
      <c r="C295" s="699"/>
      <c r="D295" s="883"/>
      <c r="E295" s="883"/>
      <c r="F295" s="883"/>
      <c r="G295" s="883"/>
      <c r="H295" s="883"/>
      <c r="I295" s="883"/>
      <c r="J295" s="885"/>
      <c r="K295" s="883"/>
      <c r="L295" s="883"/>
      <c r="M295" s="883"/>
      <c r="N295" s="701"/>
      <c r="O295" s="698"/>
      <c r="P295" s="702"/>
      <c r="Q295" s="591"/>
    </row>
    <row r="296" spans="1:20" ht="29.25" customHeight="1">
      <c r="A296" s="582" t="s">
        <v>93</v>
      </c>
      <c r="B296" s="583" t="str">
        <f>$B$2</f>
        <v>Periode 4</v>
      </c>
      <c r="C296" s="582"/>
      <c r="D296" s="832"/>
      <c r="E296" s="833"/>
      <c r="F296" s="583"/>
      <c r="G296" s="832"/>
      <c r="H296" s="833"/>
      <c r="I296" s="834"/>
      <c r="J296" s="835"/>
      <c r="K296" s="836"/>
      <c r="L296" s="837"/>
      <c r="M296" s="834"/>
      <c r="N296" s="590"/>
      <c r="O296" s="637"/>
      <c r="P296" s="638"/>
      <c r="Q296" s="591"/>
    </row>
    <row r="297" spans="1:20" ht="29.25" customHeight="1">
      <c r="A297" s="592">
        <f>VLOOKUP(B315,Tabellen!B7:C46,2)</f>
        <v>75</v>
      </c>
      <c r="B297" s="583" t="s">
        <v>37</v>
      </c>
      <c r="C297" s="747" t="s">
        <v>95</v>
      </c>
      <c r="D297" s="910" t="s">
        <v>117</v>
      </c>
      <c r="E297" s="911" t="s">
        <v>95</v>
      </c>
      <c r="F297" s="911" t="s">
        <v>98</v>
      </c>
      <c r="G297" s="910" t="s">
        <v>99</v>
      </c>
      <c r="H297" s="911" t="s">
        <v>100</v>
      </c>
      <c r="I297" s="912" t="s">
        <v>101</v>
      </c>
      <c r="J297" s="913">
        <v>10</v>
      </c>
      <c r="K297" s="840" t="s">
        <v>102</v>
      </c>
      <c r="L297" s="832" t="s">
        <v>103</v>
      </c>
      <c r="M297" s="838" t="s">
        <v>104</v>
      </c>
      <c r="N297" s="752" t="s">
        <v>105</v>
      </c>
      <c r="O297" s="753"/>
      <c r="P297" s="754"/>
      <c r="Q297" s="591"/>
      <c r="R297" s="755"/>
      <c r="S297" s="755"/>
      <c r="T297" s="755"/>
    </row>
    <row r="298" spans="1:20" ht="29.25" customHeight="1">
      <c r="A298" s="597" t="s">
        <v>106</v>
      </c>
      <c r="B298" s="672" t="str">
        <f>Leden!B18</f>
        <v>v.Schie Leo</v>
      </c>
      <c r="C298" s="766" t="s">
        <v>118</v>
      </c>
      <c r="D298" s="910" t="s">
        <v>119</v>
      </c>
      <c r="E298" s="832" t="s">
        <v>119</v>
      </c>
      <c r="F298" s="911" t="s">
        <v>110</v>
      </c>
      <c r="G298" s="910" t="s">
        <v>79</v>
      </c>
      <c r="H298" s="911" t="s">
        <v>112</v>
      </c>
      <c r="I298" s="838" t="s">
        <v>119</v>
      </c>
      <c r="J298" s="913" t="s">
        <v>113</v>
      </c>
      <c r="K298" s="914"/>
      <c r="L298" s="910"/>
      <c r="M298" s="912"/>
      <c r="N298" s="752" t="s">
        <v>114</v>
      </c>
      <c r="O298" s="753"/>
      <c r="P298" s="754"/>
      <c r="Q298" s="591"/>
      <c r="R298" s="755"/>
      <c r="S298" s="755"/>
      <c r="T298" s="755"/>
    </row>
    <row r="299" spans="1:20" ht="29.25" customHeight="1">
      <c r="B299" s="661" t="str">
        <f>Leden!B19</f>
        <v>Wolterink Harrie</v>
      </c>
      <c r="D299" s="661" t="str">
        <f>IF(ISBLANK(C299),"",IF(C299=1,$A$297,C299))</f>
        <v/>
      </c>
      <c r="G299" s="861" t="str">
        <f>IF(ISBLANK(E299),"",E299/F299)</f>
        <v/>
      </c>
      <c r="I299" s="848" t="str">
        <f>IF(ISBLANK(E299),"",E299/D299)</f>
        <v/>
      </c>
      <c r="J299" s="829" t="str">
        <f>IF(ISBLANK(E299),"",VLOOKUP(I299,Tabellen!$F$7:$G$17,2))</f>
        <v/>
      </c>
      <c r="K299" s="864" t="str">
        <f>IF(ISBLANK(E299),"",ABS(IF($J$299&gt;J335,"1",0)))</f>
        <v/>
      </c>
      <c r="L299" s="826" t="str">
        <f>IF(ISBLANK(E299),"",ABS(IF($J$299&lt;J335,"1",0)))</f>
        <v/>
      </c>
      <c r="M299" s="870" t="str">
        <f>IF(ISBLANK(E299),"",ABS(IF($J$299=J335,"1")))</f>
        <v/>
      </c>
      <c r="O299" s="674"/>
    </row>
    <row r="300" spans="1:20" ht="29.25" customHeight="1">
      <c r="B300" s="661" t="str">
        <f>Leden!B20</f>
        <v>Vermue Jack</v>
      </c>
      <c r="D300" s="661" t="str">
        <f>IF(ISBLANK(C300),"",IF(C300=1,$A$297,C300))</f>
        <v/>
      </c>
      <c r="G300" s="861" t="str">
        <f>IF(ISBLANK(E300),"",E300/F300)</f>
        <v/>
      </c>
      <c r="I300" s="848" t="str">
        <f>IF(ISBLANK(E300),"",E300/D300)</f>
        <v/>
      </c>
      <c r="J300" s="829" t="str">
        <f>IF(ISBLANK(E300),"",VLOOKUP(I300,Tabellen!$F$7:$G$17,2))</f>
        <v/>
      </c>
      <c r="K300" s="920" t="str">
        <f>IF(ISBLANK(E300),"",ABS(IF($J$299&gt;J354,"1",0)))</f>
        <v/>
      </c>
      <c r="L300" s="921" t="str">
        <f>IF(ISBLANK(E300),"",ABS(IF($J$299&lt;J354,"1",0)))</f>
        <v/>
      </c>
      <c r="M300" s="922" t="str">
        <f>IF(ISBLANK(E300),"",ABS(IF($J$299=J354,"1")))</f>
        <v/>
      </c>
      <c r="N300" s="451"/>
      <c r="O300" s="770"/>
      <c r="P300" s="609"/>
    </row>
    <row r="301" spans="1:20" ht="29.25" customHeight="1">
      <c r="A301" s="663" t="str">
        <f>IF(ISBLANK(A18),"",$A$18)</f>
        <v/>
      </c>
      <c r="B301" s="661" t="str">
        <f>Leden!B4</f>
        <v>Slot Guus</v>
      </c>
      <c r="C301" s="578" t="str">
        <f>IF(ISBLANK(C18),"",$C$18)</f>
        <v/>
      </c>
      <c r="D301" s="661" t="str">
        <f t="shared" ref="D301:D314" si="55">IF(ISBLANK(C301),"",IF(C301=1,$A$297,C301))</f>
        <v/>
      </c>
      <c r="E301" s="841"/>
      <c r="F301" s="661" t="str">
        <f>IF(ISBLANK(A18),"",$F$18)</f>
        <v/>
      </c>
      <c r="G301" s="861" t="str">
        <f t="shared" ref="G301:G314" si="56">IF(ISBLANK(E301),"",E301/F301)</f>
        <v/>
      </c>
      <c r="H301" s="841"/>
      <c r="I301" s="848" t="str">
        <f t="shared" ref="I301:I314" si="57">IF(ISBLANK(E301),"",E301/D301)</f>
        <v/>
      </c>
      <c r="J301" s="829" t="str">
        <f>IF(ISBLANK(E301),"",VLOOKUP(I301,Tabellen!$F$7:$G$17,2))</f>
        <v/>
      </c>
      <c r="K301" s="864" t="str">
        <f>IF(ISBLANK(E301),"",ABS(IF($J$301&gt;J18,"1",0)))</f>
        <v/>
      </c>
      <c r="L301" s="826" t="str">
        <f>IF(ISBLANK(E301),"",ABS(IF($J$301&lt;J18,"1",0)))</f>
        <v/>
      </c>
      <c r="M301" s="870" t="str">
        <f>IF(ISBLANK(E301),"",ABS(IF($J$301=J18,"1")))</f>
        <v/>
      </c>
      <c r="O301" s="770"/>
      <c r="P301" s="705"/>
    </row>
    <row r="302" spans="1:20" ht="29.25" customHeight="1">
      <c r="A302" s="663" t="str">
        <f>IF(ISBLANK(A38),"",$A$38)</f>
        <v/>
      </c>
      <c r="B302" s="661" t="str">
        <f>Leden!B5</f>
        <v>Bennie Beerten Z</v>
      </c>
      <c r="C302" s="578" t="str">
        <f>IF(ISBLANK(C38),"",$C$38)</f>
        <v/>
      </c>
      <c r="D302" s="661" t="str">
        <f t="shared" si="55"/>
        <v/>
      </c>
      <c r="F302" s="661" t="str">
        <f>IF(ISBLANK(A38),"",$F$38)</f>
        <v/>
      </c>
      <c r="G302" s="861" t="str">
        <f t="shared" si="56"/>
        <v/>
      </c>
      <c r="I302" s="848" t="str">
        <f t="shared" si="57"/>
        <v/>
      </c>
      <c r="J302" s="829" t="str">
        <f>IF(ISBLANK(E302),"",VLOOKUP(I302,Tabellen!$F$7:$G$17,2))</f>
        <v/>
      </c>
      <c r="K302" s="864" t="str">
        <f>IF(ISBLANK(E302),"",ABS(IF($J$302&gt;J38,"1",0)))</f>
        <v/>
      </c>
      <c r="L302" s="826" t="str">
        <f>IF(ISBLANK(E302),"",ABS(IF($J$302&lt;J38,"1",0)))</f>
        <v/>
      </c>
      <c r="M302" s="870" t="str">
        <f>IF(ISBLANK(E302),"",ABS(IF($J$302=J38,"1")))</f>
        <v/>
      </c>
      <c r="O302" s="770"/>
    </row>
    <row r="303" spans="1:20" ht="29.25" customHeight="1">
      <c r="A303" s="663" t="str">
        <f>IF(ISBLANK(A58),"",$A$58)</f>
        <v/>
      </c>
      <c r="B303" s="661" t="str">
        <f>Leden!B6</f>
        <v>Cuppers Jan</v>
      </c>
      <c r="C303" s="578" t="str">
        <f>IF(ISBLANK(C58),"",$C$58)</f>
        <v/>
      </c>
      <c r="D303" s="661" t="str">
        <f t="shared" si="55"/>
        <v/>
      </c>
      <c r="F303" s="661" t="str">
        <f>IF(ISBLANK(A58),"",$F$58)</f>
        <v/>
      </c>
      <c r="G303" s="861" t="str">
        <f t="shared" si="56"/>
        <v/>
      </c>
      <c r="I303" s="848" t="str">
        <f t="shared" si="57"/>
        <v/>
      </c>
      <c r="J303" s="829" t="str">
        <f>IF(ISBLANK(E303),"",VLOOKUP(I303,Tabellen!$F$7:$G$17,2))</f>
        <v/>
      </c>
      <c r="K303" s="864" t="str">
        <f>IF(ISBLANK(E303),"",ABS(IF($J$303&gt;J58,"1",0)))</f>
        <v/>
      </c>
      <c r="L303" s="826" t="str">
        <f>IF(ISBLANK(E303),"",ABS(IF($J$303&lt;J58,"1",0)))</f>
        <v/>
      </c>
      <c r="M303" s="870" t="str">
        <f>IF(ISBLANK(E303),"",ABS(IF($J$303=J58,"1")))</f>
        <v/>
      </c>
      <c r="O303" s="770"/>
    </row>
    <row r="304" spans="1:20" ht="29.25" customHeight="1">
      <c r="A304" s="663" t="str">
        <f>IF(ISBLANK(A78),"",$A$78)</f>
        <v/>
      </c>
      <c r="B304" s="661" t="str">
        <f>Leden!B7</f>
        <v>BouwmeesterJohan</v>
      </c>
      <c r="C304" s="578" t="str">
        <f>IF(ISBLANK(C78),"",$C$78)</f>
        <v/>
      </c>
      <c r="D304" s="661" t="str">
        <f t="shared" si="55"/>
        <v/>
      </c>
      <c r="F304" s="661" t="str">
        <f>IF(ISBLANK(A78),"",$F$78)</f>
        <v/>
      </c>
      <c r="G304" s="861" t="str">
        <f t="shared" si="56"/>
        <v/>
      </c>
      <c r="I304" s="848" t="str">
        <f t="shared" si="57"/>
        <v/>
      </c>
      <c r="J304" s="829" t="str">
        <f>IF(ISBLANK(E304),"",VLOOKUP(I304,Tabellen!$F$7:$G$17,2))</f>
        <v/>
      </c>
      <c r="K304" s="864" t="str">
        <f>IF(ISBLANK(E304),"",ABS(IF($J$304&gt;J78,"1",0)))</f>
        <v/>
      </c>
      <c r="L304" s="826" t="str">
        <f>IF(ISBLANK(E304),"",ABS(IF($J$304&lt;J78,"1",0)))</f>
        <v/>
      </c>
      <c r="M304" s="870" t="str">
        <f>IF(ISBLANK(E304),"",ABS(IF($J$304=J78,"1")))</f>
        <v/>
      </c>
      <c r="O304" s="770"/>
    </row>
    <row r="305" spans="1:17" ht="29.25" customHeight="1">
      <c r="A305" s="663" t="str">
        <f>IF(ISBLANK(A98),"",$A$98)</f>
        <v/>
      </c>
      <c r="B305" s="661" t="str">
        <f>Leden!B8</f>
        <v>Cattier Theo</v>
      </c>
      <c r="C305" s="578" t="str">
        <f>IF(ISBLANK(C98),"",$C$98)</f>
        <v/>
      </c>
      <c r="D305" s="661" t="str">
        <f t="shared" si="55"/>
        <v/>
      </c>
      <c r="F305" s="661" t="str">
        <f>IF(ISBLANK(A98),"",$F$98)</f>
        <v/>
      </c>
      <c r="G305" s="861" t="str">
        <f t="shared" si="56"/>
        <v/>
      </c>
      <c r="I305" s="848" t="str">
        <f t="shared" si="57"/>
        <v/>
      </c>
      <c r="J305" s="829" t="str">
        <f>IF(ISBLANK(E305),"",VLOOKUP(I305,Tabellen!$F$7:$G$17,2))</f>
        <v/>
      </c>
      <c r="K305" s="864" t="str">
        <f>IF(ISBLANK(E305),"",ABS(IF($J$305&gt;J98,"1",0)))</f>
        <v/>
      </c>
      <c r="L305" s="826" t="str">
        <f>IF(ISBLANK(E305),"",ABS(IF($J$305&lt;J98,"1",0)))</f>
        <v/>
      </c>
      <c r="M305" s="870" t="str">
        <f>IF(ISBLANK(E305),"",ABS(IF($J$305=J98,"1")))</f>
        <v/>
      </c>
      <c r="O305" s="770"/>
    </row>
    <row r="306" spans="1:17" ht="29.25" customHeight="1">
      <c r="A306" s="663" t="str">
        <f>IF(ISBLANK(A118),"",$A$118)</f>
        <v/>
      </c>
      <c r="B306" s="661" t="str">
        <f>Leden!B9</f>
        <v>Huinink Jan</v>
      </c>
      <c r="C306" s="578" t="str">
        <f>IF(ISBLANK(C118),"",$C$118)</f>
        <v/>
      </c>
      <c r="D306" s="661" t="str">
        <f t="shared" si="55"/>
        <v/>
      </c>
      <c r="F306" s="661" t="str">
        <f>IF(ISBLANK(A118),"",$F$118)</f>
        <v/>
      </c>
      <c r="G306" s="861" t="str">
        <f t="shared" si="56"/>
        <v/>
      </c>
      <c r="I306" s="848" t="str">
        <f t="shared" si="57"/>
        <v/>
      </c>
      <c r="J306" s="829" t="str">
        <f>IF(ISBLANK(E306),"",VLOOKUP(I306,Tabellen!$F$7:$G$17,2))</f>
        <v/>
      </c>
      <c r="K306" s="864" t="str">
        <f>IF(ISBLANK(E306),"",ABS(IF($J$306&gt;J118,"1",0)))</f>
        <v/>
      </c>
      <c r="L306" s="826" t="str">
        <f>IF(ISBLANK(E306),"",ABS(IF($J$306&lt;J118,"1",0)))</f>
        <v/>
      </c>
      <c r="M306" s="870" t="str">
        <f>IF(ISBLANK(E306),"",ABS(IF($J$306=J118,"1")))</f>
        <v/>
      </c>
      <c r="O306" s="770"/>
    </row>
    <row r="307" spans="1:17" ht="29.25" customHeight="1">
      <c r="A307" s="663" t="str">
        <f>IF(ISBLANK(A138),"",$A$138)</f>
        <v/>
      </c>
      <c r="B307" s="661" t="str">
        <f>Leden!B10</f>
        <v>Koppele Theo</v>
      </c>
      <c r="C307" s="578" t="str">
        <f>IF(ISBLANK(C138),"",$C$138)</f>
        <v/>
      </c>
      <c r="D307" s="661" t="str">
        <f t="shared" si="55"/>
        <v/>
      </c>
      <c r="F307" s="661" t="str">
        <f>IF(ISBLANK(A138),"",$F$138)</f>
        <v/>
      </c>
      <c r="G307" s="861" t="str">
        <f t="shared" si="56"/>
        <v/>
      </c>
      <c r="I307" s="848" t="str">
        <f t="shared" si="57"/>
        <v/>
      </c>
      <c r="J307" s="829" t="str">
        <f>IF(ISBLANK(E307),"",VLOOKUP(I307,Tabellen!$F$7:$G$17,2))</f>
        <v/>
      </c>
      <c r="K307" s="864" t="str">
        <f>IF(ISBLANK(E307),"",ABS(IF($J$307&gt;J138,"1",0)))</f>
        <v/>
      </c>
      <c r="L307" s="826" t="str">
        <f>IF(ISBLANK(E307),"",ABS(IF($J$307&lt;J138,"1",0)))</f>
        <v/>
      </c>
      <c r="M307" s="870" t="str">
        <f>IF(ISBLANK(E307),"",ABS(IF($J$307=J138,"1")))</f>
        <v/>
      </c>
      <c r="N307" s="617"/>
      <c r="O307" s="770"/>
    </row>
    <row r="308" spans="1:17" ht="29.25" customHeight="1">
      <c r="A308" s="663" t="str">
        <f>IF(ISBLANK(A158),"",$A$158)</f>
        <v/>
      </c>
      <c r="B308" s="661" t="str">
        <f>Leden!B11</f>
        <v>Melgers Willy</v>
      </c>
      <c r="C308" s="578" t="str">
        <f>IF(ISBLANK(C158),"",$C$158)</f>
        <v/>
      </c>
      <c r="D308" s="661" t="str">
        <f t="shared" si="55"/>
        <v/>
      </c>
      <c r="F308" s="661" t="str">
        <f>IF(ISBLANK(A158),"",$F$158)</f>
        <v/>
      </c>
      <c r="G308" s="861" t="str">
        <f t="shared" si="56"/>
        <v/>
      </c>
      <c r="I308" s="848" t="str">
        <f t="shared" si="57"/>
        <v/>
      </c>
      <c r="J308" s="829" t="str">
        <f>IF(ISBLANK(E308),"",VLOOKUP(I308,Tabellen!$F$7:$G$17,2))</f>
        <v/>
      </c>
      <c r="K308" s="864" t="str">
        <f>IF(ISBLANK(E308),"",ABS(IF($J$308&gt;J158,"1",0)))</f>
        <v/>
      </c>
      <c r="L308" s="826" t="str">
        <f>IF(ISBLANK(E308),"",ABS(IF($J$308&lt;J158,"1",0)))</f>
        <v/>
      </c>
      <c r="M308" s="870" t="str">
        <f>IF(ISBLANK(E308),"",ABS(IF($J$308=J158,"1")))</f>
        <v/>
      </c>
      <c r="O308" s="770"/>
    </row>
    <row r="309" spans="1:17" ht="29.25" customHeight="1">
      <c r="A309" s="663" t="str">
        <f>IF(ISBLANK(A178),"",$A$178)</f>
        <v/>
      </c>
      <c r="B309" s="661" t="str">
        <f>Leden!B12</f>
        <v>Piepers Arnold</v>
      </c>
      <c r="C309" s="578" t="str">
        <f>IF(ISBLANK(C178),"",$C$178)</f>
        <v/>
      </c>
      <c r="D309" s="661" t="str">
        <f t="shared" si="55"/>
        <v/>
      </c>
      <c r="F309" s="661" t="str">
        <f>IF(ISBLANK(A178),"",$F$178)</f>
        <v/>
      </c>
      <c r="G309" s="861" t="str">
        <f t="shared" si="56"/>
        <v/>
      </c>
      <c r="I309" s="848" t="str">
        <f t="shared" si="57"/>
        <v/>
      </c>
      <c r="J309" s="829" t="str">
        <f>IF(ISBLANK(E309),"",VLOOKUP(I309,Tabellen!$F$7:$G$17,2))</f>
        <v/>
      </c>
      <c r="K309" s="864" t="str">
        <f>IF(ISBLANK(E309),"",ABS(IF($J$309&gt;J178,"1",0)))</f>
        <v/>
      </c>
      <c r="L309" s="826" t="str">
        <f>IF(ISBLANK(E309),"",ABS(IF($J$309&lt;J178,"1",0)))</f>
        <v/>
      </c>
      <c r="M309" s="870" t="str">
        <f>IF(ISBLANK(E309),"",ABS(IF($J$309=J178,"1")))</f>
        <v/>
      </c>
      <c r="O309" s="770"/>
    </row>
    <row r="310" spans="1:17" ht="29.25" customHeight="1">
      <c r="A310" s="663" t="str">
        <f>IF(ISBLANK(A198),"",$A$198)</f>
        <v/>
      </c>
      <c r="B310" s="661" t="str">
        <f>Leden!B13</f>
        <v>Jos Stortelder</v>
      </c>
      <c r="C310" s="578" t="str">
        <f>IF(ISBLANK(C198),"",$C$198)</f>
        <v/>
      </c>
      <c r="D310" s="661" t="str">
        <f t="shared" si="55"/>
        <v/>
      </c>
      <c r="F310" s="661" t="str">
        <f>IF(ISBLANK(A198),"",$F$198)</f>
        <v/>
      </c>
      <c r="G310" s="861" t="str">
        <f t="shared" si="56"/>
        <v/>
      </c>
      <c r="I310" s="848" t="str">
        <f t="shared" si="57"/>
        <v/>
      </c>
      <c r="J310" s="829" t="str">
        <f>IF(ISBLANK(E310),"",VLOOKUP(I310,Tabellen!$F$7:$G$17,2))</f>
        <v/>
      </c>
      <c r="K310" s="864" t="str">
        <f>IF(ISBLANK(E310),"",ABS(IF($J$310&gt;J198,"1",0)))</f>
        <v/>
      </c>
      <c r="L310" s="826" t="str">
        <f>IF(ISBLANK(E310),"",ABS(IF($J$310&lt;J198,"1",0)))</f>
        <v/>
      </c>
      <c r="M310" s="870" t="str">
        <f>IF(ISBLANK(E310),"",ABS(IF($J$310=J198,"1")))</f>
        <v/>
      </c>
      <c r="O310" s="770"/>
    </row>
    <row r="311" spans="1:17" ht="29.25" customHeight="1">
      <c r="A311" s="663" t="str">
        <f>IF(ISBLANK(A218),"",$A$218)</f>
        <v/>
      </c>
      <c r="B311" s="661" t="str">
        <f>Leden!B14</f>
        <v>Rots Jan</v>
      </c>
      <c r="C311" s="578" t="str">
        <f>IF(ISBLANK(C218),"",$C$218)</f>
        <v/>
      </c>
      <c r="D311" s="661" t="str">
        <f t="shared" si="55"/>
        <v/>
      </c>
      <c r="F311" s="661" t="str">
        <f>IF(ISBLANK(A218),"",$F$218)</f>
        <v/>
      </c>
      <c r="G311" s="861" t="str">
        <f t="shared" si="56"/>
        <v/>
      </c>
      <c r="I311" s="848" t="str">
        <f t="shared" si="57"/>
        <v/>
      </c>
      <c r="J311" s="829" t="str">
        <f>IF(ISBLANK(E311),"",VLOOKUP(I311,Tabellen!$F$7:$G$17,2))</f>
        <v/>
      </c>
      <c r="K311" s="864" t="str">
        <f>IF(ISBLANK(E311),"",ABS(IF($J$311&gt;J218,"1",0)))</f>
        <v/>
      </c>
      <c r="L311" s="826" t="str">
        <f>IF(ISBLANK(E311),"",ABS(IF($J$311&lt;J218,"1",0)))</f>
        <v/>
      </c>
      <c r="M311" s="870" t="str">
        <f>IF(ISBLANK(E311),"",ABS(IF($J$311=J218,"1")))</f>
        <v/>
      </c>
      <c r="O311" s="770"/>
    </row>
    <row r="312" spans="1:17" ht="29.25" customHeight="1">
      <c r="A312" s="663" t="str">
        <f>IF(ISBLANK(A238),"",$A$238)</f>
        <v/>
      </c>
      <c r="B312" s="661" t="str">
        <f>Leden!B15</f>
        <v>Rouwhorst Bennie</v>
      </c>
      <c r="C312" s="578" t="str">
        <f>IF(ISBLANK(C238),"",$C$238)</f>
        <v/>
      </c>
      <c r="D312" s="661" t="str">
        <f t="shared" si="55"/>
        <v/>
      </c>
      <c r="F312" s="661" t="str">
        <f>IF(ISBLANK(A238),"",$F$238)</f>
        <v/>
      </c>
      <c r="G312" s="861" t="str">
        <f t="shared" si="56"/>
        <v/>
      </c>
      <c r="I312" s="848" t="str">
        <f t="shared" si="57"/>
        <v/>
      </c>
      <c r="J312" s="829" t="str">
        <f>IF(ISBLANK(E312),"",VLOOKUP(I312,Tabellen!$F$7:$G$17,2))</f>
        <v/>
      </c>
      <c r="K312" s="864" t="str">
        <f>IF(ISBLANK(E312),"",ABS(IF($J$312&gt;J238,"1",0)))</f>
        <v/>
      </c>
      <c r="L312" s="826" t="str">
        <f>IF(ISBLANK(E312),"",ABS(IF($J$312&lt;J238,"1",0)))</f>
        <v/>
      </c>
      <c r="M312" s="870" t="str">
        <f>IF(ISBLANK(E312),"",ABS(IF($J$312=J238,"1")))</f>
        <v/>
      </c>
      <c r="O312" s="770"/>
    </row>
    <row r="313" spans="1:17" ht="29.25" customHeight="1">
      <c r="A313" s="663" t="str">
        <f>IF(ISBLANK(A258),"",$A$258)</f>
        <v/>
      </c>
      <c r="B313" s="661" t="str">
        <f>Leden!B16</f>
        <v>Wittenbernds B</v>
      </c>
      <c r="C313" s="578" t="str">
        <f>IF(ISBLANK(C258),"",$C$258)</f>
        <v/>
      </c>
      <c r="D313" s="661" t="str">
        <f t="shared" si="55"/>
        <v/>
      </c>
      <c r="F313" s="661" t="str">
        <f>IF(ISBLANK(A258),"",$F$258)</f>
        <v/>
      </c>
      <c r="G313" s="861" t="str">
        <f t="shared" si="56"/>
        <v/>
      </c>
      <c r="I313" s="848" t="str">
        <f t="shared" si="57"/>
        <v/>
      </c>
      <c r="J313" s="829" t="str">
        <f>IF(ISBLANK(E313),"",VLOOKUP(I313,Tabellen!$F$7:$G$17,2))</f>
        <v/>
      </c>
      <c r="K313" s="864" t="str">
        <f>IF(ISBLANK(E313),"",ABS(IF($J$313&gt;J258,"1",0)))</f>
        <v/>
      </c>
      <c r="L313" s="826" t="str">
        <f>IF(ISBLANK(E313),"",ABS(IF($J$313&lt;J258,"1",0)))</f>
        <v/>
      </c>
      <c r="M313" s="870" t="str">
        <f>IF(ISBLANK(E313),"",ABS(IF($J$313=J258,"1")))</f>
        <v/>
      </c>
      <c r="O313" s="770"/>
    </row>
    <row r="314" spans="1:17" ht="29.25" customHeight="1">
      <c r="A314" s="663" t="str">
        <f>IF(ISBLANK(A278),"",$A$278)</f>
        <v/>
      </c>
      <c r="B314" s="661" t="str">
        <f>Leden!B17</f>
        <v>Spieker Leo</v>
      </c>
      <c r="C314" s="578" t="str">
        <f>IF(ISBLANK(C278),"",$C$278)</f>
        <v/>
      </c>
      <c r="D314" s="661" t="str">
        <f t="shared" si="55"/>
        <v/>
      </c>
      <c r="F314" s="661" t="str">
        <f>IF(ISBLANK(A278),"",$F$278)</f>
        <v/>
      </c>
      <c r="G314" s="861" t="str">
        <f t="shared" si="56"/>
        <v/>
      </c>
      <c r="I314" s="848" t="str">
        <f t="shared" si="57"/>
        <v/>
      </c>
      <c r="J314" s="829" t="str">
        <f>IF(ISBLANK(E314),"",VLOOKUP(I314,Tabellen!$F$7:$G$17,2))</f>
        <v/>
      </c>
      <c r="K314" s="864" t="str">
        <f>IF(ISBLANK(E314),"",ABS(IF($J$314&gt;J278,"1",0)))</f>
        <v/>
      </c>
      <c r="L314" s="826" t="str">
        <f>IF(ISBLANK(E314),"",ABS(IF($J$314&lt;J278,"1",0)))</f>
        <v/>
      </c>
      <c r="M314" s="870" t="str">
        <f>IF(ISBLANK(E314),"",ABS(IF($J$314=J278,"1")))</f>
        <v/>
      </c>
      <c r="O314" s="770"/>
    </row>
    <row r="315" spans="1:17" ht="29.25" customHeight="1">
      <c r="A315" s="711" t="s">
        <v>115</v>
      </c>
      <c r="B315" s="712">
        <f>Leden!L18</f>
        <v>2.7</v>
      </c>
      <c r="C315" s="706">
        <f>SUM(C299:C314)</f>
        <v>0</v>
      </c>
      <c r="D315" s="711">
        <f>SUM(D299:D314)</f>
        <v>0</v>
      </c>
      <c r="E315" s="711">
        <f>SUBTOTAL(9,E299:E314)</f>
        <v>0</v>
      </c>
      <c r="F315" s="711">
        <f>SUBTOTAL(9,F299:F314)</f>
        <v>0</v>
      </c>
      <c r="G315" s="900" t="e">
        <f>E315/F315</f>
        <v>#DIV/0!</v>
      </c>
      <c r="H315" s="711">
        <f>MAX(H299:H314)</f>
        <v>0</v>
      </c>
      <c r="I315" s="901" t="e">
        <f>AVERAGE(I299:I314)</f>
        <v>#DIV/0!</v>
      </c>
      <c r="J315" s="888">
        <f>SUM(J299:J314)</f>
        <v>0</v>
      </c>
      <c r="K315" s="902">
        <f>SUM(K299:K314)</f>
        <v>0</v>
      </c>
      <c r="L315" s="903">
        <f>SUM(L299:L314)</f>
        <v>0</v>
      </c>
      <c r="M315" s="904">
        <f>SUM(M299:M314)</f>
        <v>0</v>
      </c>
      <c r="N315" s="718" t="e">
        <f>IF(ISBLANK(E315),"",VLOOKUP(G315,Tabellen!$D$7:$E$46,2))</f>
        <v>#DIV/0!</v>
      </c>
      <c r="O315" s="629" t="s">
        <v>116</v>
      </c>
      <c r="P315" s="630"/>
      <c r="Q315" s="591"/>
    </row>
    <row r="316" spans="1:17" ht="29.25" customHeight="1">
      <c r="A316" s="697"/>
      <c r="B316" s="698"/>
      <c r="C316" s="699"/>
      <c r="D316" s="883"/>
      <c r="E316" s="883"/>
      <c r="F316" s="883"/>
      <c r="G316" s="883"/>
      <c r="H316" s="883"/>
      <c r="I316" s="883"/>
      <c r="J316" s="885"/>
      <c r="K316" s="883"/>
      <c r="L316" s="883"/>
      <c r="M316" s="883"/>
      <c r="N316" s="701"/>
      <c r="O316" s="698"/>
      <c r="P316" s="702"/>
      <c r="Q316" s="591"/>
    </row>
    <row r="317" spans="1:17" ht="29.25" customHeight="1">
      <c r="A317" s="582" t="s">
        <v>93</v>
      </c>
      <c r="B317" s="583" t="str">
        <f>$B$2</f>
        <v>Periode 4</v>
      </c>
      <c r="C317" s="582"/>
      <c r="D317" s="832"/>
      <c r="E317" s="833"/>
      <c r="F317" s="583"/>
      <c r="G317" s="832"/>
      <c r="H317" s="833"/>
      <c r="I317" s="834"/>
      <c r="J317" s="835"/>
      <c r="K317" s="836"/>
      <c r="L317" s="837"/>
      <c r="M317" s="834"/>
      <c r="N317" s="590"/>
      <c r="O317" s="637"/>
      <c r="P317" s="638"/>
      <c r="Q317" s="591"/>
    </row>
    <row r="318" spans="1:17" ht="29.25" customHeight="1">
      <c r="A318" s="592">
        <f>VLOOKUP(B336,Tabellen!B7:C46,2)</f>
        <v>100</v>
      </c>
      <c r="B318" s="583" t="s">
        <v>37</v>
      </c>
      <c r="C318" s="582" t="s">
        <v>95</v>
      </c>
      <c r="D318" s="832" t="s">
        <v>117</v>
      </c>
      <c r="E318" s="583" t="s">
        <v>95</v>
      </c>
      <c r="F318" s="583" t="s">
        <v>98</v>
      </c>
      <c r="G318" s="832" t="s">
        <v>99</v>
      </c>
      <c r="H318" s="583" t="s">
        <v>100</v>
      </c>
      <c r="I318" s="838" t="s">
        <v>101</v>
      </c>
      <c r="J318" s="839">
        <v>10</v>
      </c>
      <c r="K318" s="840" t="s">
        <v>102</v>
      </c>
      <c r="L318" s="832" t="s">
        <v>103</v>
      </c>
      <c r="M318" s="838" t="s">
        <v>104</v>
      </c>
      <c r="N318" s="586" t="s">
        <v>105</v>
      </c>
      <c r="O318" s="637"/>
      <c r="P318" s="638"/>
      <c r="Q318" s="591"/>
    </row>
    <row r="319" spans="1:17" ht="29.25" customHeight="1">
      <c r="A319" s="597" t="s">
        <v>106</v>
      </c>
      <c r="B319" s="672" t="str">
        <f>Leden!B19</f>
        <v>Wolterink Harrie</v>
      </c>
      <c r="C319" s="582" t="s">
        <v>118</v>
      </c>
      <c r="D319" s="832" t="s">
        <v>119</v>
      </c>
      <c r="E319" s="832" t="s">
        <v>119</v>
      </c>
      <c r="F319" s="583" t="s">
        <v>110</v>
      </c>
      <c r="G319" s="832" t="s">
        <v>79</v>
      </c>
      <c r="H319" s="583" t="s">
        <v>112</v>
      </c>
      <c r="I319" s="838" t="s">
        <v>119</v>
      </c>
      <c r="J319" s="839" t="s">
        <v>113</v>
      </c>
      <c r="K319" s="840"/>
      <c r="L319" s="832"/>
      <c r="M319" s="838"/>
      <c r="N319" s="586" t="s">
        <v>114</v>
      </c>
      <c r="O319" s="637"/>
      <c r="P319" s="638"/>
      <c r="Q319" s="591"/>
    </row>
    <row r="320" spans="1:17" ht="29.25" customHeight="1">
      <c r="B320" s="440" t="str">
        <f>Leden!B20</f>
        <v>Vermue Jack</v>
      </c>
      <c r="D320" s="661" t="str">
        <f t="shared" ref="D320:D335" si="58">IF(ISBLANK(C320),"",IF(C320=1,$A$318,C320))</f>
        <v/>
      </c>
      <c r="G320" s="861" t="str">
        <f t="shared" ref="G320:G335" si="59">IF(ISBLANK(E320),"",E320/F320)</f>
        <v/>
      </c>
      <c r="I320" s="848" t="str">
        <f t="shared" ref="I320:I335" si="60">IF(ISBLANK(E320),"",E320/D320)</f>
        <v/>
      </c>
      <c r="J320" s="829" t="str">
        <f>IF(ISBLANK(E320),"",VLOOKUP(I320,Tabellen!$F$7:$G$17,2))</f>
        <v/>
      </c>
      <c r="K320" s="920" t="str">
        <f>IF(ISBLANK(E320),"",ABS(IF($J$320&gt;J355,"1",0)))</f>
        <v/>
      </c>
      <c r="L320" s="921" t="str">
        <f>IF(ISBLANK(E320),"",ABS(IF($J$320&lt;J355,"1",0)))</f>
        <v/>
      </c>
      <c r="M320" s="922" t="str">
        <f>IF(ISBLANK(E320),"",ABS(IF($J$320=J355,"1")))</f>
        <v/>
      </c>
      <c r="N320" s="451"/>
      <c r="P320" s="704"/>
    </row>
    <row r="321" spans="1:17" ht="29.25" customHeight="1">
      <c r="A321" s="663" t="str">
        <f>IF(ISBLANK(A19),"",$A$19)</f>
        <v/>
      </c>
      <c r="B321" s="661" t="str">
        <f>Leden!B4</f>
        <v>Slot Guus</v>
      </c>
      <c r="C321" s="578" t="str">
        <f>IF(ISBLANK(C19),"",$C$19)</f>
        <v/>
      </c>
      <c r="D321" s="661" t="str">
        <f t="shared" si="58"/>
        <v/>
      </c>
      <c r="E321" s="841"/>
      <c r="F321" s="661" t="str">
        <f>IF(ISBLANK(A19),"",$F$19)</f>
        <v/>
      </c>
      <c r="G321" s="861" t="str">
        <f t="shared" si="59"/>
        <v/>
      </c>
      <c r="H321" s="841"/>
      <c r="I321" s="848" t="str">
        <f t="shared" si="60"/>
        <v/>
      </c>
      <c r="J321" s="829" t="str">
        <f>IF(ISBLANK(E321),"",VLOOKUP(I321,Tabellen!$F$7:$G$17,2))</f>
        <v/>
      </c>
      <c r="K321" s="864" t="str">
        <f>IF(ISBLANK(E321),"",ABS(IF($J$321&gt;J19,"1",0)))</f>
        <v/>
      </c>
      <c r="L321" s="826" t="str">
        <f>IF(ISBLANK(E321),"",ABS(IF($J$321&lt;J19,"1",0)))</f>
        <v/>
      </c>
      <c r="M321" s="870" t="str">
        <f>IF(ISBLANK(E321),"",ABS(IF($J$321=J19,"1")))</f>
        <v/>
      </c>
      <c r="O321" s="674"/>
    </row>
    <row r="322" spans="1:17" ht="29.25" customHeight="1">
      <c r="A322" s="663" t="str">
        <f>IF(ISBLANK(A39),"",$A$39)</f>
        <v/>
      </c>
      <c r="B322" s="661" t="str">
        <f>Leden!B5</f>
        <v>Bennie Beerten Z</v>
      </c>
      <c r="C322" s="578" t="str">
        <f>IF(ISBLANK(C39),"",$C$39)</f>
        <v/>
      </c>
      <c r="D322" s="661" t="str">
        <f t="shared" si="58"/>
        <v/>
      </c>
      <c r="F322" s="661" t="str">
        <f>IF(ISBLANK(A39),"",$F$39)</f>
        <v/>
      </c>
      <c r="G322" s="861" t="str">
        <f t="shared" si="59"/>
        <v/>
      </c>
      <c r="I322" s="848" t="str">
        <f t="shared" si="60"/>
        <v/>
      </c>
      <c r="J322" s="829" t="str">
        <f>IF(ISBLANK(E322),"",VLOOKUP(I322,Tabellen!$F$7:$G$17,2))</f>
        <v/>
      </c>
      <c r="K322" s="864" t="str">
        <f>IF(ISBLANK(E322),"",ABS(IF($J$322&gt;J39,"1",0)))</f>
        <v/>
      </c>
      <c r="L322" s="826" t="str">
        <f>IF(ISBLANK(E322),"",ABS(IF($J$322&lt;J39,"1",0)))</f>
        <v/>
      </c>
      <c r="M322" s="870" t="str">
        <f>IF(ISBLANK(E322),"",ABS(IF($J$322=J39,"1")))</f>
        <v/>
      </c>
      <c r="O322" s="693"/>
    </row>
    <row r="323" spans="1:17" ht="29.25" customHeight="1">
      <c r="A323" s="663" t="str">
        <f>IF(ISBLANK(A59),"",$A$59)</f>
        <v/>
      </c>
      <c r="B323" s="661" t="str">
        <f>Leden!B6</f>
        <v>Cuppers Jan</v>
      </c>
      <c r="C323" s="578" t="str">
        <f>IF(ISBLANK(C59),"",$C$59)</f>
        <v/>
      </c>
      <c r="D323" s="661" t="str">
        <f t="shared" si="58"/>
        <v/>
      </c>
      <c r="F323" s="661" t="str">
        <f>IF(ISBLANK(A59),"",$F$59)</f>
        <v/>
      </c>
      <c r="G323" s="861" t="str">
        <f t="shared" si="59"/>
        <v/>
      </c>
      <c r="I323" s="848" t="str">
        <f t="shared" si="60"/>
        <v/>
      </c>
      <c r="J323" s="829" t="str">
        <f>IF(ISBLANK(E323),"",VLOOKUP(I323,Tabellen!$F$7:$G$17,2))</f>
        <v/>
      </c>
      <c r="K323" s="864" t="str">
        <f>IF(ISBLANK(E323),"",ABS(IF($J$323&gt;J59,"1",0)))</f>
        <v/>
      </c>
      <c r="L323" s="826" t="str">
        <f>IF(ISBLANK(E323),"",ABS(IF($J$323&lt;J59,"1",0)))</f>
        <v/>
      </c>
      <c r="M323" s="870" t="str">
        <f>IF(ISBLANK(E323),"",ABS(IF($J$323=J59,"1")))</f>
        <v/>
      </c>
      <c r="O323" s="693"/>
    </row>
    <row r="324" spans="1:17" ht="29.25" customHeight="1">
      <c r="A324" s="663" t="str">
        <f>IF(ISBLANK(A79),"",$A$79)</f>
        <v/>
      </c>
      <c r="B324" s="661" t="str">
        <f>Leden!B7</f>
        <v>BouwmeesterJohan</v>
      </c>
      <c r="C324" s="578" t="str">
        <f>IF(ISBLANK(C79),"",$C$79)</f>
        <v/>
      </c>
      <c r="D324" s="661" t="str">
        <f t="shared" si="58"/>
        <v/>
      </c>
      <c r="F324" s="661" t="str">
        <f>IF(ISBLANK(A79),"",$F$79)</f>
        <v/>
      </c>
      <c r="G324" s="861" t="str">
        <f t="shared" si="59"/>
        <v/>
      </c>
      <c r="I324" s="848" t="str">
        <f t="shared" si="60"/>
        <v/>
      </c>
      <c r="J324" s="829" t="str">
        <f>IF(ISBLANK(E324),"",VLOOKUP(I324,Tabellen!$F$7:$G$17,2))</f>
        <v/>
      </c>
      <c r="K324" s="864" t="str">
        <f>IF(ISBLANK(E324),"",ABS(IF($J$324&gt;J79,"1",0)))</f>
        <v/>
      </c>
      <c r="L324" s="826" t="str">
        <f>IF(ISBLANK(E324),"",ABS(IF($J$324&lt;J79,"1",0)))</f>
        <v/>
      </c>
      <c r="M324" s="870" t="str">
        <f>IF(ISBLANK(E324),"",ABS(IF($J$324=J79,"1")))</f>
        <v/>
      </c>
      <c r="O324" s="693"/>
    </row>
    <row r="325" spans="1:17" ht="29.25" customHeight="1">
      <c r="A325" s="663" t="str">
        <f>IF(ISBLANK(A99),"",$A$99)</f>
        <v/>
      </c>
      <c r="B325" s="661" t="str">
        <f>Leden!B8</f>
        <v>Cattier Theo</v>
      </c>
      <c r="C325" s="578" t="str">
        <f>IF(ISBLANK(C99),"",$C$99)</f>
        <v/>
      </c>
      <c r="D325" s="661" t="str">
        <f t="shared" si="58"/>
        <v/>
      </c>
      <c r="F325" s="661" t="str">
        <f>IF(ISBLANK(A99),"",$F$99)</f>
        <v/>
      </c>
      <c r="G325" s="861" t="str">
        <f t="shared" si="59"/>
        <v/>
      </c>
      <c r="I325" s="848" t="str">
        <f t="shared" si="60"/>
        <v/>
      </c>
      <c r="J325" s="829" t="str">
        <f>IF(ISBLANK(E325),"",VLOOKUP(I325,Tabellen!$F$7:$G$17,2))</f>
        <v/>
      </c>
      <c r="K325" s="864" t="str">
        <f>IF(ISBLANK(E325),"",ABS(IF($J$325&gt;J99,"1",0)))</f>
        <v/>
      </c>
      <c r="L325" s="826" t="str">
        <f>IF(ISBLANK(E325),"",ABS(IF($J$325&lt;J99,"1",0)))</f>
        <v/>
      </c>
      <c r="M325" s="870" t="str">
        <f>IF(ISBLANK(E325),"",ABS(IF($J$325=J99,"1")))</f>
        <v/>
      </c>
      <c r="O325" s="693"/>
    </row>
    <row r="326" spans="1:17" ht="29.25" customHeight="1">
      <c r="A326" s="663" t="str">
        <f>IF(ISBLANK(A119),"",$A$119)</f>
        <v/>
      </c>
      <c r="B326" s="661" t="str">
        <f>Leden!B9</f>
        <v>Huinink Jan</v>
      </c>
      <c r="C326" s="578" t="str">
        <f>IF(ISBLANK(C119),"",$C$119)</f>
        <v/>
      </c>
      <c r="D326" s="661" t="str">
        <f t="shared" si="58"/>
        <v/>
      </c>
      <c r="F326" s="661" t="str">
        <f>IF(ISBLANK(A119),"",$F$119)</f>
        <v/>
      </c>
      <c r="G326" s="861" t="str">
        <f t="shared" si="59"/>
        <v/>
      </c>
      <c r="I326" s="848" t="str">
        <f t="shared" si="60"/>
        <v/>
      </c>
      <c r="J326" s="829" t="str">
        <f>IF(ISBLANK(E326),"",VLOOKUP(I326,Tabellen!$F$7:$G$17,2))</f>
        <v/>
      </c>
      <c r="K326" s="864" t="str">
        <f>IF(ISBLANK(E326),"",ABS(IF($J$326&gt;J119,"1",0)))</f>
        <v/>
      </c>
      <c r="L326" s="826" t="str">
        <f>IF(ISBLANK(E326),"",ABS(IF($J$326&lt;J119,"1",0)))</f>
        <v/>
      </c>
      <c r="M326" s="870" t="str">
        <f>IF(ISBLANK(E326),"",ABS(IF($J$326=J119,"1")))</f>
        <v/>
      </c>
      <c r="O326" s="693"/>
    </row>
    <row r="327" spans="1:17" ht="29.25" customHeight="1">
      <c r="A327" s="663">
        <f>IF(ISBLANK(A139),"",$A$139)</f>
        <v>45314</v>
      </c>
      <c r="B327" s="661" t="str">
        <f>Leden!B10</f>
        <v>Koppele Theo</v>
      </c>
      <c r="C327" s="578">
        <f>IF(ISBLANK(C139),"",$C$139)</f>
        <v>1</v>
      </c>
      <c r="D327" s="661">
        <f t="shared" si="58"/>
        <v>100</v>
      </c>
      <c r="E327" s="774">
        <v>90</v>
      </c>
      <c r="F327" s="661">
        <f>IF(ISBLANK(A139),"",$F$139)</f>
        <v>16</v>
      </c>
      <c r="G327" s="861">
        <f t="shared" si="59"/>
        <v>5.625</v>
      </c>
      <c r="H327" s="774">
        <v>24</v>
      </c>
      <c r="I327" s="848">
        <f t="shared" si="60"/>
        <v>0.9</v>
      </c>
      <c r="J327" s="829">
        <f>IF(ISBLANK(E327),"",VLOOKUP(I327,Tabellen!$F$7:$G$17,2))</f>
        <v>9</v>
      </c>
      <c r="K327" s="864">
        <f>IF(ISBLANK(E327),"",ABS(IF($J$327&gt;J139,"1",0)))</f>
        <v>1</v>
      </c>
      <c r="L327" s="826">
        <f>IF(ISBLANK(E327),"",ABS(IF($J$327&lt;J139,"1",0)))</f>
        <v>0</v>
      </c>
      <c r="M327" s="870">
        <f>IF(ISBLANK(E327),"",ABS(IF($J$327=J139,"1")))</f>
        <v>0</v>
      </c>
      <c r="O327" s="693"/>
    </row>
    <row r="328" spans="1:17" ht="29.25" customHeight="1">
      <c r="A328" s="663" t="str">
        <f>IF(ISBLANK(A159),"",$A$159)</f>
        <v/>
      </c>
      <c r="B328" s="661" t="str">
        <f>Leden!B11</f>
        <v>Melgers Willy</v>
      </c>
      <c r="C328" s="578" t="str">
        <f>IF(ISBLANK(C159),"",$C$159)</f>
        <v/>
      </c>
      <c r="D328" s="661" t="str">
        <f t="shared" si="58"/>
        <v/>
      </c>
      <c r="F328" s="661" t="str">
        <f>IF(ISBLANK(A159),"",$F$159)</f>
        <v/>
      </c>
      <c r="G328" s="861" t="str">
        <f t="shared" si="59"/>
        <v/>
      </c>
      <c r="I328" s="848" t="str">
        <f t="shared" si="60"/>
        <v/>
      </c>
      <c r="J328" s="829" t="str">
        <f>IF(ISBLANK(E328),"",VLOOKUP(I328,Tabellen!$F$7:$G$17,2))</f>
        <v/>
      </c>
      <c r="K328" s="864" t="str">
        <f>IF(ISBLANK(E328),"",ABS(IF($J$328&gt;J159,"1",0)))</f>
        <v/>
      </c>
      <c r="L328" s="826" t="str">
        <f>IF(ISBLANK(E328),"",ABS(IF($J$328&lt;J159,"1",0)))</f>
        <v/>
      </c>
      <c r="M328" s="870" t="str">
        <f>IF(ISBLANK(E328),"",ABS(IF($J$328=J159,"1")))</f>
        <v/>
      </c>
      <c r="O328" s="693"/>
    </row>
    <row r="329" spans="1:17" ht="29.25" customHeight="1">
      <c r="A329" s="663" t="str">
        <f>IF(ISBLANK(A179),"",$A$179)</f>
        <v/>
      </c>
      <c r="B329" s="661" t="str">
        <f>Leden!B12</f>
        <v>Piepers Arnold</v>
      </c>
      <c r="C329" s="578" t="str">
        <f>IF(ISBLANK(C179),"",$C$179)</f>
        <v/>
      </c>
      <c r="D329" s="661" t="str">
        <f t="shared" si="58"/>
        <v/>
      </c>
      <c r="F329" s="661" t="str">
        <f>IF(ISBLANK(A179),"",$F$179)</f>
        <v/>
      </c>
      <c r="G329" s="861" t="str">
        <f t="shared" si="59"/>
        <v/>
      </c>
      <c r="I329" s="848" t="str">
        <f t="shared" si="60"/>
        <v/>
      </c>
      <c r="J329" s="829" t="str">
        <f>IF(ISBLANK(E329),"",VLOOKUP(I329,Tabellen!$F$7:$G$17,2))</f>
        <v/>
      </c>
      <c r="K329" s="864" t="str">
        <f>IF(ISBLANK(E329),"",ABS(IF($J$329&gt;J179,"1",0)))</f>
        <v/>
      </c>
      <c r="L329" s="826" t="str">
        <f>IF(ISBLANK(E329),"",ABS(IF($J$329&lt;J179,"1",0)))</f>
        <v/>
      </c>
      <c r="M329" s="870" t="str">
        <f>IF(ISBLANK(E329),"",ABS(IF($J$329=J179,"1")))</f>
        <v/>
      </c>
      <c r="O329" s="693"/>
    </row>
    <row r="330" spans="1:17" ht="29.25" customHeight="1">
      <c r="A330" s="663" t="str">
        <f>IF(ISBLANK(A199),"",$A$199)</f>
        <v/>
      </c>
      <c r="B330" s="661" t="str">
        <f>Leden!B13</f>
        <v>Jos Stortelder</v>
      </c>
      <c r="C330" s="578" t="str">
        <f>IF(ISBLANK(C199),"",$C$199)</f>
        <v/>
      </c>
      <c r="D330" s="661" t="str">
        <f t="shared" si="58"/>
        <v/>
      </c>
      <c r="F330" s="661" t="str">
        <f>IF(ISBLANK(A199),"",$F$199)</f>
        <v/>
      </c>
      <c r="G330" s="861" t="str">
        <f t="shared" si="59"/>
        <v/>
      </c>
      <c r="I330" s="848" t="str">
        <f t="shared" si="60"/>
        <v/>
      </c>
      <c r="J330" s="829" t="str">
        <f>IF(ISBLANK(E330),"",VLOOKUP(I330,Tabellen!$F$7:$G$17,2))</f>
        <v/>
      </c>
      <c r="K330" s="864" t="str">
        <f>IF(ISBLANK(E330),"",ABS(IF($J$330&gt;J199,"1",0)))</f>
        <v/>
      </c>
      <c r="L330" s="826" t="str">
        <f>IF(ISBLANK(E330),"",ABS(IF($J$330&lt;J199,"1",0)))</f>
        <v/>
      </c>
      <c r="M330" s="870" t="str">
        <f>IF(ISBLANK(E330),"",ABS(IF($J$330=J199,"1")))</f>
        <v/>
      </c>
      <c r="O330" s="693"/>
    </row>
    <row r="331" spans="1:17" ht="29.25" customHeight="1">
      <c r="A331" s="663" t="str">
        <f>IF(ISBLANK(A219),"",$A$219)</f>
        <v/>
      </c>
      <c r="B331" s="661" t="str">
        <f>Leden!B14</f>
        <v>Rots Jan</v>
      </c>
      <c r="C331" s="578" t="str">
        <f>IF(ISBLANK(C219),"",$C$219)</f>
        <v/>
      </c>
      <c r="D331" s="661" t="str">
        <f t="shared" si="58"/>
        <v/>
      </c>
      <c r="F331" s="661" t="str">
        <f>IF(ISBLANK(A219),"",$F$219)</f>
        <v/>
      </c>
      <c r="G331" s="861" t="str">
        <f t="shared" si="59"/>
        <v/>
      </c>
      <c r="I331" s="848" t="str">
        <f t="shared" si="60"/>
        <v/>
      </c>
      <c r="J331" s="829" t="str">
        <f>IF(ISBLANK(E331),"",VLOOKUP(I331,Tabellen!$F$7:$G$17,2))</f>
        <v/>
      </c>
      <c r="K331" s="864" t="str">
        <f>IF(ISBLANK(E331),"",ABS(IF($J$331&gt;J219,"1",0)))</f>
        <v/>
      </c>
      <c r="L331" s="826" t="str">
        <f>IF(ISBLANK(E331),"",ABS(IF($J$331&lt;J219,"1",0)))</f>
        <v/>
      </c>
      <c r="M331" s="870" t="str">
        <f>IF(ISBLANK(E331),"",ABS(IF($J$331=J219,"1")))</f>
        <v/>
      </c>
      <c r="O331" s="693"/>
    </row>
    <row r="332" spans="1:17" ht="29.25" customHeight="1">
      <c r="A332" s="663" t="str">
        <f>IF(ISBLANK(A239),"",$A$239)</f>
        <v/>
      </c>
      <c r="B332" s="661" t="str">
        <f>Leden!B15</f>
        <v>Rouwhorst Bennie</v>
      </c>
      <c r="C332" s="578" t="str">
        <f>IF(ISBLANK(C239),"",$C$239)</f>
        <v/>
      </c>
      <c r="D332" s="661" t="str">
        <f t="shared" si="58"/>
        <v/>
      </c>
      <c r="F332" s="661" t="str">
        <f>IF(ISBLANK(A239),"",$F$239)</f>
        <v/>
      </c>
      <c r="G332" s="861" t="str">
        <f t="shared" si="59"/>
        <v/>
      </c>
      <c r="I332" s="848" t="str">
        <f t="shared" si="60"/>
        <v/>
      </c>
      <c r="J332" s="829" t="str">
        <f>IF(ISBLANK(E332),"",VLOOKUP(I332,Tabellen!$F$7:$G$17,2))</f>
        <v/>
      </c>
      <c r="K332" s="864" t="str">
        <f>IF(ISBLANK(E332),"",ABS(IF($J$332&gt;J239,"1",0)))</f>
        <v/>
      </c>
      <c r="L332" s="826" t="str">
        <f>IF(ISBLANK(E332),"",ABS(IF($J$332&lt;J239,"1",0)))</f>
        <v/>
      </c>
      <c r="M332" s="870" t="str">
        <f>IF(ISBLANK(E332),"",ABS(IF($J$332=J239,"1")))</f>
        <v/>
      </c>
      <c r="N332" s="617"/>
      <c r="O332" s="693"/>
    </row>
    <row r="333" spans="1:17" ht="29.25" customHeight="1">
      <c r="A333" s="663" t="str">
        <f>IF(ISBLANK(A259),"",$A$259)</f>
        <v/>
      </c>
      <c r="B333" s="661" t="str">
        <f>Leden!B16</f>
        <v>Wittenbernds B</v>
      </c>
      <c r="C333" s="578" t="str">
        <f>IF(ISBLANK(C259),"",$C$259)</f>
        <v/>
      </c>
      <c r="D333" s="661" t="str">
        <f t="shared" si="58"/>
        <v/>
      </c>
      <c r="F333" s="661" t="str">
        <f>IF(ISBLANK(A259),"",$F$259)</f>
        <v/>
      </c>
      <c r="G333" s="861" t="str">
        <f t="shared" si="59"/>
        <v/>
      </c>
      <c r="I333" s="848" t="str">
        <f t="shared" si="60"/>
        <v/>
      </c>
      <c r="J333" s="829" t="str">
        <f>IF(ISBLANK(E333),"",VLOOKUP(I333,Tabellen!$F$7:$G$17,2))</f>
        <v/>
      </c>
      <c r="K333" s="864" t="str">
        <f>IF(ISBLANK(E333),"",ABS(IF($J$333&gt;J259,"1",0)))</f>
        <v/>
      </c>
      <c r="L333" s="826" t="str">
        <f>IF(ISBLANK(E333),"",ABS(IF($J$333&lt;J259,"1",0)))</f>
        <v/>
      </c>
      <c r="M333" s="870" t="str">
        <f>IF(ISBLANK(E333),"",ABS(IF($J$333=J259,"1")))</f>
        <v/>
      </c>
      <c r="O333" s="693"/>
    </row>
    <row r="334" spans="1:17" ht="29.25" customHeight="1">
      <c r="A334" s="663" t="str">
        <f>IF(ISBLANK(A279),"",$A$279)</f>
        <v/>
      </c>
      <c r="B334" s="661" t="str">
        <f>Leden!B17</f>
        <v>Spieker Leo</v>
      </c>
      <c r="C334" s="578" t="str">
        <f>IF(ISBLANK(C279),"",$C$279)</f>
        <v/>
      </c>
      <c r="D334" s="661" t="str">
        <f t="shared" si="58"/>
        <v/>
      </c>
      <c r="F334" s="661" t="str">
        <f>IF(ISBLANK(A279),"",$F$279)</f>
        <v/>
      </c>
      <c r="G334" s="861" t="str">
        <f t="shared" si="59"/>
        <v/>
      </c>
      <c r="I334" s="848" t="str">
        <f t="shared" si="60"/>
        <v/>
      </c>
      <c r="J334" s="829" t="str">
        <f>IF(ISBLANK(E334),"",VLOOKUP(I334,Tabellen!$F$7:$G$17,2))</f>
        <v/>
      </c>
      <c r="K334" s="864" t="str">
        <f>IF(ISBLANK(E334),"",ABS(IF($J$334&gt;J279,"1",0)))</f>
        <v/>
      </c>
      <c r="L334" s="826" t="str">
        <f>IF(ISBLANK(E334),"",ABS(IF($J$334&lt;J279,"1",0)))</f>
        <v/>
      </c>
      <c r="M334" s="870" t="str">
        <f>IF(ISBLANK(E334),"",ABS(IF($J$334=J279,"1")))</f>
        <v/>
      </c>
      <c r="O334" s="693"/>
    </row>
    <row r="335" spans="1:17" ht="29.25" customHeight="1">
      <c r="A335" s="663" t="str">
        <f>IF(ISBLANK(A299),"",$A$299)</f>
        <v/>
      </c>
      <c r="B335" s="661" t="str">
        <f>Leden!B18</f>
        <v>v.Schie Leo</v>
      </c>
      <c r="C335" s="578" t="str">
        <f>IF(ISBLANK(C299),"",$C$299)</f>
        <v/>
      </c>
      <c r="D335" s="661" t="str">
        <f t="shared" si="58"/>
        <v/>
      </c>
      <c r="F335" s="661" t="str">
        <f>IF(ISBLANK(A299),"",$F$299)</f>
        <v/>
      </c>
      <c r="G335" s="861" t="str">
        <f t="shared" si="59"/>
        <v/>
      </c>
      <c r="I335" s="848" t="str">
        <f t="shared" si="60"/>
        <v/>
      </c>
      <c r="J335" s="829" t="str">
        <f>IF(ISBLANK(E335),"",VLOOKUP(I335,Tabellen!$F$7:$G$17,2))</f>
        <v/>
      </c>
      <c r="K335" s="864" t="str">
        <f>IF(ISBLANK(E335),"",ABS(IF($J$335&gt;J299,"1",0)))</f>
        <v/>
      </c>
      <c r="L335" s="826" t="str">
        <f>IF(ISBLANK(E335),"",ABS(IF($J$335&lt;J299,"1",0)))</f>
        <v/>
      </c>
      <c r="M335" s="870" t="str">
        <f>IF(ISBLANK(E335),"",ABS(IF($J$335=J299,"1")))</f>
        <v/>
      </c>
      <c r="O335" s="1188"/>
      <c r="P335" s="1188"/>
    </row>
    <row r="336" spans="1:17" ht="29.25" customHeight="1">
      <c r="A336" s="711"/>
      <c r="B336" s="712">
        <f>Leden!L19</f>
        <v>3.5</v>
      </c>
      <c r="C336" s="706">
        <f>SUM(C320:C335)</f>
        <v>1</v>
      </c>
      <c r="D336" s="711">
        <f t="shared" ref="D336:F336" si="61">SUM(D320:D335)</f>
        <v>100</v>
      </c>
      <c r="E336" s="711">
        <f t="shared" si="61"/>
        <v>90</v>
      </c>
      <c r="F336" s="711">
        <f t="shared" si="61"/>
        <v>16</v>
      </c>
      <c r="G336" s="900">
        <f>AVERAGE(G320:G335)</f>
        <v>5.625</v>
      </c>
      <c r="H336" s="923">
        <f>MAX(H320:H335)</f>
        <v>24</v>
      </c>
      <c r="I336" s="901">
        <f>AVERAGE(I320:I335)</f>
        <v>0.9</v>
      </c>
      <c r="J336" s="888">
        <f>SUM(J320:J335)</f>
        <v>9</v>
      </c>
      <c r="K336" s="888">
        <f t="shared" ref="K336:M336" si="62">SUM(K320:K335)</f>
        <v>1</v>
      </c>
      <c r="L336" s="888">
        <f t="shared" si="62"/>
        <v>0</v>
      </c>
      <c r="M336" s="888">
        <f t="shared" si="62"/>
        <v>0</v>
      </c>
      <c r="N336" s="617">
        <f>IF(ISBLANK(E336),"",VLOOKUP(G336,Tabellen!$D$7:$E$46,2))</f>
        <v>140</v>
      </c>
      <c r="O336" s="629" t="s">
        <v>116</v>
      </c>
      <c r="Q336" s="591"/>
    </row>
    <row r="337" spans="1:17" ht="29.25" customHeight="1">
      <c r="A337" s="582" t="s">
        <v>93</v>
      </c>
      <c r="B337" s="583" t="str">
        <f>$B$2</f>
        <v>Periode 4</v>
      </c>
      <c r="C337" s="582"/>
      <c r="D337" s="832"/>
      <c r="E337" s="833"/>
      <c r="F337" s="583"/>
      <c r="G337" s="832"/>
      <c r="H337" s="833"/>
      <c r="I337" s="834"/>
      <c r="J337" s="835"/>
      <c r="K337" s="836"/>
      <c r="L337" s="837"/>
      <c r="M337" s="834"/>
      <c r="N337" s="590"/>
      <c r="O337" s="637"/>
      <c r="P337" s="638"/>
      <c r="Q337" s="591"/>
    </row>
    <row r="338" spans="1:17" ht="29.25" customHeight="1">
      <c r="A338" s="592">
        <f>VLOOKUP(B356,Tabellen!B7:C46,2)</f>
        <v>85</v>
      </c>
      <c r="B338" s="583" t="s">
        <v>37</v>
      </c>
      <c r="C338" s="582" t="s">
        <v>95</v>
      </c>
      <c r="D338" s="832" t="s">
        <v>117</v>
      </c>
      <c r="E338" s="583" t="s">
        <v>95</v>
      </c>
      <c r="F338" s="583" t="s">
        <v>98</v>
      </c>
      <c r="G338" s="832" t="s">
        <v>99</v>
      </c>
      <c r="H338" s="583" t="s">
        <v>100</v>
      </c>
      <c r="I338" s="838" t="s">
        <v>101</v>
      </c>
      <c r="J338" s="839">
        <v>10</v>
      </c>
      <c r="K338" s="840" t="s">
        <v>102</v>
      </c>
      <c r="L338" s="832" t="s">
        <v>103</v>
      </c>
      <c r="M338" s="838" t="s">
        <v>104</v>
      </c>
      <c r="N338" s="586" t="s">
        <v>105</v>
      </c>
      <c r="O338" s="637"/>
      <c r="P338" s="638"/>
      <c r="Q338" s="591"/>
    </row>
    <row r="339" spans="1:17" ht="29.25" customHeight="1">
      <c r="A339" s="597" t="s">
        <v>106</v>
      </c>
      <c r="B339" s="773" t="str">
        <f>Leden!$B$20</f>
        <v>Vermue Jack</v>
      </c>
      <c r="C339" s="582" t="s">
        <v>107</v>
      </c>
      <c r="D339" s="832" t="s">
        <v>119</v>
      </c>
      <c r="E339" s="832" t="s">
        <v>119</v>
      </c>
      <c r="F339" s="583" t="s">
        <v>110</v>
      </c>
      <c r="G339" s="832" t="s">
        <v>79</v>
      </c>
      <c r="H339" s="583" t="s">
        <v>112</v>
      </c>
      <c r="I339" s="838" t="s">
        <v>119</v>
      </c>
      <c r="J339" s="839" t="s">
        <v>113</v>
      </c>
      <c r="K339" s="840"/>
      <c r="L339" s="832"/>
      <c r="M339" s="838"/>
      <c r="N339" s="586" t="s">
        <v>114</v>
      </c>
      <c r="O339" s="637"/>
      <c r="P339" s="638"/>
      <c r="Q339" s="591"/>
    </row>
    <row r="340" spans="1:17" ht="29.25" customHeight="1">
      <c r="A340" s="663" t="str">
        <f>IF(ISBLANK(A20),"",$A$20)</f>
        <v/>
      </c>
      <c r="B340" s="661" t="str">
        <f>Leden!E4</f>
        <v>Slot Guus</v>
      </c>
      <c r="C340" s="578" t="str">
        <f>IF(ISBLANK(C20),"",$C$20)</f>
        <v/>
      </c>
      <c r="D340" s="661" t="str">
        <f>IF(ISBLANK(C340),"",IF(C340=1,$A$338,C340))</f>
        <v/>
      </c>
      <c r="F340" s="661" t="str">
        <f>IF(ISBLANK(A20),"",$F$20)</f>
        <v/>
      </c>
      <c r="G340" s="861" t="str">
        <f>IF(ISBLANK(E340),"",E340/F340)</f>
        <v/>
      </c>
      <c r="I340" s="848" t="str">
        <f t="shared" ref="I340:I355" si="63">IF(ISBLANK(E340),"",E340/D340)</f>
        <v/>
      </c>
      <c r="J340" s="829" t="str">
        <f>IF(ISBLANK(E340),"",VLOOKUP(I340,Tabellen!$F$7:$G$17,2))</f>
        <v/>
      </c>
      <c r="K340" s="849" t="str">
        <f>IF(ISBLANK(E340),"",ABS(IF(J340&gt;$J$20,"1",0)))</f>
        <v/>
      </c>
      <c r="L340" s="850" t="str">
        <f>IF(ISBLANK(E340),"",ABS(IF(J340&lt;$J$20,"1",0)))</f>
        <v/>
      </c>
      <c r="M340" s="851" t="str">
        <f>IF(ISBLANK(E340),"",ABS(IF(J340=$J$20,"1")))</f>
        <v/>
      </c>
      <c r="O340" s="693"/>
    </row>
    <row r="341" spans="1:17" ht="29.25" customHeight="1">
      <c r="A341" s="663" t="str">
        <f>IF(ISBLANK(A20),"",$A$20)</f>
        <v/>
      </c>
      <c r="B341" s="774" t="str">
        <f>Leden!E5</f>
        <v>Bennie Beerten Z</v>
      </c>
      <c r="C341" s="578" t="str">
        <f>IF(ISBLANK(C20),"",$C$20)</f>
        <v/>
      </c>
      <c r="D341" s="661" t="str">
        <f t="shared" ref="D341:D355" si="64">IF(ISBLANK(C341),"",IF(C341=1,$A$338,C341))</f>
        <v/>
      </c>
      <c r="F341" s="661" t="str">
        <f>IF(ISBLANK(A20),"",$F$20)</f>
        <v/>
      </c>
      <c r="G341" s="861"/>
      <c r="I341" s="848" t="str">
        <f t="shared" si="63"/>
        <v/>
      </c>
      <c r="J341" s="829" t="str">
        <f>IF(ISBLANK(E341),"",VLOOKUP(I341,Tabellen!$F$7:$G$17,2))</f>
        <v/>
      </c>
      <c r="K341" s="849" t="str">
        <f>IF(ISBLANK(E341),"",ABS(IF(J341&gt;$J$40,"1",0)))</f>
        <v/>
      </c>
      <c r="L341" s="850" t="str">
        <f>IF(ISBLANK(E341),"",ABS(IF(J341&lt;$J$40,"1",0)))</f>
        <v/>
      </c>
      <c r="M341" s="851" t="str">
        <f>IF(ISBLANK(E341),"",ABS(IF(J341=$J$40,"1")))</f>
        <v/>
      </c>
      <c r="O341" s="693"/>
    </row>
    <row r="342" spans="1:17" ht="29.25" customHeight="1">
      <c r="A342" s="663" t="str">
        <f>IF(ISBLANK(A60),"",$A$60)</f>
        <v/>
      </c>
      <c r="B342" s="774" t="str">
        <f>Leden!E6</f>
        <v>Cuppers Jan</v>
      </c>
      <c r="C342" s="578" t="str">
        <f>IF(ISBLANK(C60),"",$C$60)</f>
        <v/>
      </c>
      <c r="D342" s="661" t="str">
        <f t="shared" si="64"/>
        <v/>
      </c>
      <c r="F342" s="661" t="str">
        <f>IF(ISBLANK(A60),"",$F$60)</f>
        <v/>
      </c>
      <c r="G342" s="861"/>
      <c r="I342" s="848" t="str">
        <f t="shared" si="63"/>
        <v/>
      </c>
      <c r="J342" s="829" t="str">
        <f>IF(ISBLANK(E342),"",VLOOKUP(I342,Tabellen!$F$7:$G$17,2))</f>
        <v/>
      </c>
      <c r="K342" s="849" t="str">
        <f>IF(ISBLANK(E342),"",ABS(IF(J342&gt;$J$59,"1",0)))</f>
        <v/>
      </c>
      <c r="L342" s="850" t="str">
        <f>IF(ISBLANK(E342),"",ABS(IF(J342&lt;$J$59,"1",0)))</f>
        <v/>
      </c>
      <c r="M342" s="851" t="str">
        <f>IF(ISBLANK(E342),"",ABS(IF(J342=$J$59,"1")))</f>
        <v/>
      </c>
      <c r="O342" s="693"/>
    </row>
    <row r="343" spans="1:17" ht="29.25" customHeight="1">
      <c r="A343" s="663" t="str">
        <f>IF(ISBLANK(A80),"",$A$80)</f>
        <v/>
      </c>
      <c r="B343" s="774" t="str">
        <f>Leden!E7</f>
        <v>BouwmeesterJohan</v>
      </c>
      <c r="C343" s="578" t="str">
        <f>IF(ISBLANK(C80),"",$C$80)</f>
        <v/>
      </c>
      <c r="D343" s="661" t="str">
        <f t="shared" si="64"/>
        <v/>
      </c>
      <c r="F343" s="661" t="str">
        <f>IF(ISBLANK(A80),"",$F$80)</f>
        <v/>
      </c>
      <c r="G343" s="861"/>
      <c r="I343" s="848" t="str">
        <f t="shared" si="63"/>
        <v/>
      </c>
      <c r="J343" s="829" t="str">
        <f>IF(ISBLANK(E343),"",VLOOKUP(I343,Tabellen!$F$7:$G$17,2))</f>
        <v/>
      </c>
      <c r="K343" s="849" t="str">
        <f>IF(ISBLANK(E343),"",ABS(IF(J343&gt;$J$80,"1",0)))</f>
        <v/>
      </c>
      <c r="L343" s="850" t="str">
        <f>IF(ISBLANK(E343),"",ABS(IF(J343&lt;$J$80,"1",0)))</f>
        <v/>
      </c>
      <c r="M343" s="851" t="str">
        <f>IF(ISBLANK(E343),"",ABS(IF(J343=$J$80,"1")))</f>
        <v/>
      </c>
      <c r="O343" s="693"/>
    </row>
    <row r="344" spans="1:17" ht="29.25" customHeight="1">
      <c r="A344" s="663" t="str">
        <f>IF(ISBLANK(A100),"",$A$100)</f>
        <v/>
      </c>
      <c r="B344" s="774" t="str">
        <f>Leden!E8</f>
        <v>Cattier Theo</v>
      </c>
      <c r="C344" s="578" t="str">
        <f>IF(ISBLANK(C100),"",$C$100)</f>
        <v/>
      </c>
      <c r="D344" s="661" t="str">
        <f t="shared" si="64"/>
        <v/>
      </c>
      <c r="F344" s="661" t="str">
        <f>IF(ISBLANK(A100),"",$F$100)</f>
        <v/>
      </c>
      <c r="G344" s="861"/>
      <c r="I344" s="848" t="str">
        <f t="shared" si="63"/>
        <v/>
      </c>
      <c r="J344" s="829" t="str">
        <f>IF(ISBLANK(E344),"",VLOOKUP(I344,Tabellen!$F$7:$G$17,2))</f>
        <v/>
      </c>
      <c r="K344" s="849" t="str">
        <f>IF(ISBLANK(E344),"",ABS(IF(J344&gt;$J$100,"1",0)))</f>
        <v/>
      </c>
      <c r="L344" s="850" t="str">
        <f>IF(ISBLANK(E344),"",ABS(IF(J344&lt;$J$100,"1",0)))</f>
        <v/>
      </c>
      <c r="M344" s="851" t="str">
        <f>IF(ISBLANK(E344),"",ABS(IF(J344=$J$100,"1")))</f>
        <v/>
      </c>
      <c r="O344" s="693"/>
    </row>
    <row r="345" spans="1:17" ht="29.25" customHeight="1">
      <c r="A345" s="663" t="str">
        <f>IF(ISBLANK(A120),"",$A$120)</f>
        <v/>
      </c>
      <c r="B345" s="774" t="str">
        <f>Leden!E9</f>
        <v>Huinink Jan</v>
      </c>
      <c r="C345" s="578" t="str">
        <f>IF(ISBLANK(C120),"",$C$120)</f>
        <v/>
      </c>
      <c r="D345" s="661" t="str">
        <f t="shared" si="64"/>
        <v/>
      </c>
      <c r="F345" s="661" t="str">
        <f>IF(ISBLANK(A120),"",$F$120)</f>
        <v/>
      </c>
      <c r="G345" s="861"/>
      <c r="I345" s="848" t="str">
        <f t="shared" si="63"/>
        <v/>
      </c>
      <c r="J345" s="829" t="str">
        <f>IF(ISBLANK(E345),"",VLOOKUP(I345,Tabellen!$F$7:$G$17,2))</f>
        <v/>
      </c>
      <c r="K345" s="849" t="str">
        <f>IF(ISBLANK(E345),"",ABS(IF(J345&gt;$J$120,"1",0)))</f>
        <v/>
      </c>
      <c r="L345" s="850" t="str">
        <f>IF(ISBLANK(E345),"",ABS(IF(J345&lt;$J$120,"1",0)))</f>
        <v/>
      </c>
      <c r="M345" s="851" t="str">
        <f>IF(ISBLANK(E345),"",ABS(IF(J345=$J$120,"1")))</f>
        <v/>
      </c>
      <c r="O345" s="693"/>
    </row>
    <row r="346" spans="1:17" ht="29.25" customHeight="1">
      <c r="A346" s="663" t="str">
        <f>IF(ISBLANK(A140),"",$A$140)</f>
        <v/>
      </c>
      <c r="B346" s="774" t="str">
        <f>Leden!E10</f>
        <v>Koppele Theo</v>
      </c>
      <c r="C346" s="578" t="str">
        <f>IF(ISBLANK(C140),"",$C$140)</f>
        <v/>
      </c>
      <c r="D346" s="661" t="str">
        <f t="shared" si="64"/>
        <v/>
      </c>
      <c r="F346" s="661" t="str">
        <f>IF(ISBLANK(A140),"",$F$140)</f>
        <v/>
      </c>
      <c r="G346" s="861"/>
      <c r="I346" s="848" t="str">
        <f t="shared" si="63"/>
        <v/>
      </c>
      <c r="J346" s="829" t="str">
        <f>IF(ISBLANK(E346),"",VLOOKUP(I346,Tabellen!$F$7:$G$17,2))</f>
        <v/>
      </c>
      <c r="K346" s="849" t="str">
        <f>IF(ISBLANK(E346),"",ABS(IF(J346&gt;$J$140,"1",0)))</f>
        <v/>
      </c>
      <c r="L346" s="850" t="str">
        <f>IF(ISBLANK(E346),"",ABS(IF(J346&lt;$J$140,"1",0)))</f>
        <v/>
      </c>
      <c r="M346" s="851" t="str">
        <f>IF(ISBLANK(E346),"",ABS(IF(J346=$J$140,"1")))</f>
        <v/>
      </c>
      <c r="O346" s="693"/>
    </row>
    <row r="347" spans="1:17" ht="29.25" customHeight="1">
      <c r="A347" s="663" t="str">
        <f>IF(ISBLANK(A160),"",$A$160)</f>
        <v/>
      </c>
      <c r="B347" s="774" t="str">
        <f>Leden!E11</f>
        <v>Melgers Willy</v>
      </c>
      <c r="C347" s="578" t="str">
        <f>IF(ISBLANK(C160),"",$C$160)</f>
        <v/>
      </c>
      <c r="D347" s="661" t="str">
        <f t="shared" si="64"/>
        <v/>
      </c>
      <c r="F347" s="661" t="str">
        <f>IF(ISBLANK(A160),"",$F$160)</f>
        <v/>
      </c>
      <c r="G347" s="861"/>
      <c r="I347" s="848" t="str">
        <f t="shared" si="63"/>
        <v/>
      </c>
      <c r="J347" s="829" t="str">
        <f>IF(ISBLANK(E347),"",VLOOKUP(I347,Tabellen!$F$7:$G$17,2))</f>
        <v/>
      </c>
      <c r="K347" s="849" t="str">
        <f>IF(ISBLANK(E347),"",ABS(IF(J347&gt;$J$160,"1",0)))</f>
        <v/>
      </c>
      <c r="L347" s="850" t="str">
        <f>IF(ISBLANK(E347),"",ABS(IF(J347&lt;$J$160,"1",0)))</f>
        <v/>
      </c>
      <c r="M347" s="851" t="str">
        <f>IF(ISBLANK(E347),"",ABS(IF(J347=$J$160,"1")))</f>
        <v/>
      </c>
      <c r="O347" s="693"/>
    </row>
    <row r="348" spans="1:17" ht="29.25" customHeight="1">
      <c r="A348" s="663" t="str">
        <f>IF(ISBLANK(A180),"",$A$180)</f>
        <v/>
      </c>
      <c r="B348" s="774" t="str">
        <f>Leden!E12</f>
        <v>Piepers Arnold</v>
      </c>
      <c r="C348" s="578" t="str">
        <f>IF(ISBLANK(C180),"",$C$180)</f>
        <v/>
      </c>
      <c r="D348" s="661" t="str">
        <f t="shared" si="64"/>
        <v/>
      </c>
      <c r="F348" s="661" t="str">
        <f>IF(ISBLANK(A180),"",$F$180)</f>
        <v/>
      </c>
      <c r="G348" s="861"/>
      <c r="I348" s="848" t="str">
        <f t="shared" si="63"/>
        <v/>
      </c>
      <c r="J348" s="829" t="str">
        <f>IF(ISBLANK(E348),"",VLOOKUP(I348,Tabellen!$F$7:$G$17,2))</f>
        <v/>
      </c>
      <c r="K348" s="849" t="str">
        <f>IF(ISBLANK(E348),"",ABS(IF(J348&gt;$J$180,"1",0)))</f>
        <v/>
      </c>
      <c r="L348" s="850" t="str">
        <f>IF(ISBLANK(E348),"",ABS(IF(J348&lt;$J$180,"1",0)))</f>
        <v/>
      </c>
      <c r="M348" s="851" t="str">
        <f>IF(ISBLANK(E348),"",ABS(IF(J348=$J$180,"1")))</f>
        <v/>
      </c>
      <c r="O348" s="693"/>
    </row>
    <row r="349" spans="1:17" ht="29.25" customHeight="1">
      <c r="A349" s="663" t="str">
        <f>IF(ISBLANK(A200),"",$A$200)</f>
        <v/>
      </c>
      <c r="B349" s="774" t="str">
        <f>Leden!E13</f>
        <v>Jos Stortelder</v>
      </c>
      <c r="C349" s="578" t="str">
        <f>IF(ISBLANK(C200),"",$C$200)</f>
        <v/>
      </c>
      <c r="D349" s="661" t="str">
        <f t="shared" si="64"/>
        <v/>
      </c>
      <c r="F349" s="661" t="str">
        <f>IF(ISBLANK(A200),"",$F$200)</f>
        <v/>
      </c>
      <c r="G349" s="861"/>
      <c r="I349" s="848" t="str">
        <f t="shared" si="63"/>
        <v/>
      </c>
      <c r="J349" s="829" t="str">
        <f>IF(ISBLANK(E349),"",VLOOKUP(I349,Tabellen!$F$7:$G$17,2))</f>
        <v/>
      </c>
      <c r="K349" s="849" t="str">
        <f>IF(ISBLANK(E349),"",ABS(IF(J349&gt;$J$200,"1",0)))</f>
        <v/>
      </c>
      <c r="L349" s="850" t="str">
        <f>IF(ISBLANK(E349),"",ABS(IF(J349&lt;$J$200,"1",0)))</f>
        <v/>
      </c>
      <c r="M349" s="851" t="str">
        <f>IF(ISBLANK(E349),"",ABS(IF(J349=$J$200,"1")))</f>
        <v/>
      </c>
      <c r="O349" s="693"/>
    </row>
    <row r="350" spans="1:17" ht="29.25" customHeight="1">
      <c r="A350" s="663" t="str">
        <f>IF(ISBLANK(A220),"",$A$220)</f>
        <v/>
      </c>
      <c r="B350" s="774" t="str">
        <f>Leden!E14</f>
        <v>Rots Jan</v>
      </c>
      <c r="C350" s="578" t="str">
        <f>IF(ISBLANK(C220),"",$C$220)</f>
        <v/>
      </c>
      <c r="D350" s="661" t="str">
        <f t="shared" si="64"/>
        <v/>
      </c>
      <c r="F350" s="661" t="str">
        <f>IF(ISBLANK(A220),"",$F$220)</f>
        <v/>
      </c>
      <c r="G350" s="861"/>
      <c r="I350" s="848" t="str">
        <f t="shared" si="63"/>
        <v/>
      </c>
      <c r="J350" s="829" t="str">
        <f>IF(ISBLANK(E350),"",VLOOKUP(I350,Tabellen!$F$7:$G$17,2))</f>
        <v/>
      </c>
      <c r="K350" s="849" t="str">
        <f>IF(ISBLANK(E350),"",ABS(IF(J350&gt;$J$220,"1",0)))</f>
        <v/>
      </c>
      <c r="L350" s="850" t="str">
        <f>IF(ISBLANK(E350),"",ABS(IF(J350&lt;$J$220,"1",0)))</f>
        <v/>
      </c>
      <c r="M350" s="851" t="str">
        <f>IF(ISBLANK(E350),"",ABS(IF(J350=$J$220,"1")))</f>
        <v/>
      </c>
      <c r="O350" s="693"/>
    </row>
    <row r="351" spans="1:17" ht="29.25" customHeight="1">
      <c r="A351" s="663" t="str">
        <f>IF(ISBLANK(A240),"",$A$240)</f>
        <v/>
      </c>
      <c r="B351" s="774" t="str">
        <f>Leden!E15</f>
        <v>Rouwhorst Bennie</v>
      </c>
      <c r="C351" s="578" t="str">
        <f>IF(ISBLANK(C240),"",$C$240)</f>
        <v/>
      </c>
      <c r="D351" s="661" t="str">
        <f t="shared" si="64"/>
        <v/>
      </c>
      <c r="F351" s="661" t="str">
        <f>IF(ISBLANK(A240),"",$F$240)</f>
        <v/>
      </c>
      <c r="G351" s="861"/>
      <c r="I351" s="848" t="str">
        <f t="shared" si="63"/>
        <v/>
      </c>
      <c r="J351" s="829" t="str">
        <f>IF(ISBLANK(E351),"",VLOOKUP(I351,Tabellen!$F$7:$G$17,2))</f>
        <v/>
      </c>
      <c r="K351" s="849" t="str">
        <f>IF(ISBLANK(E351),"",ABS(IF(J351&gt;$J$240,"1",0)))</f>
        <v/>
      </c>
      <c r="L351" s="850" t="str">
        <f>IF(ISBLANK(E351),"",ABS(IF(J351&lt;$J$240,"1",0)))</f>
        <v/>
      </c>
      <c r="M351" s="851" t="str">
        <f>IF(ISBLANK(E351),"",ABS(IF(J351=$J$240,"1")))</f>
        <v/>
      </c>
      <c r="O351" s="693"/>
    </row>
    <row r="352" spans="1:17" ht="29.25" customHeight="1">
      <c r="A352" s="663" t="str">
        <f>IF(ISBLANK(A260),"",$A$260)</f>
        <v/>
      </c>
      <c r="B352" s="774" t="str">
        <f>Leden!E16</f>
        <v>Wittenbernds B</v>
      </c>
      <c r="C352" s="578" t="str">
        <f>IF(ISBLANK(C260),"",$C$260)</f>
        <v/>
      </c>
      <c r="D352" s="661" t="str">
        <f t="shared" si="64"/>
        <v/>
      </c>
      <c r="F352" s="661" t="str">
        <f>IF(ISBLANK(A260),"",$F$260)</f>
        <v/>
      </c>
      <c r="G352" s="861"/>
      <c r="I352" s="848" t="str">
        <f t="shared" si="63"/>
        <v/>
      </c>
      <c r="J352" s="829" t="str">
        <f>IF(ISBLANK(E352),"",VLOOKUP(I352,Tabellen!$F$7:$G$17,2))</f>
        <v/>
      </c>
      <c r="K352" s="849" t="str">
        <f>IF(ISBLANK(E352),"",ABS(IF(J352&gt;$J$260,"1",0)))</f>
        <v/>
      </c>
      <c r="L352" s="850" t="str">
        <f>IF(ISBLANK(E352),"",ABS(IF(J352&lt;$J$260,"1",0)))</f>
        <v/>
      </c>
      <c r="M352" s="851" t="str">
        <f>IF(ISBLANK(E352),"",ABS(IF(J352=$J$260,"1")))</f>
        <v/>
      </c>
      <c r="O352" s="693"/>
    </row>
    <row r="353" spans="1:17" ht="29.25" customHeight="1">
      <c r="A353" s="663" t="str">
        <f>IF(ISBLANK(A280),"",$A$280)</f>
        <v/>
      </c>
      <c r="B353" s="774" t="str">
        <f>Leden!E17</f>
        <v>Spieker Leo</v>
      </c>
      <c r="C353" s="578" t="str">
        <f>IF(ISBLANK(C280),"",$C$280)</f>
        <v/>
      </c>
      <c r="D353" s="661" t="str">
        <f t="shared" si="64"/>
        <v/>
      </c>
      <c r="F353" s="661" t="str">
        <f>IF(ISBLANK(A280),"",$F$280)</f>
        <v/>
      </c>
      <c r="G353" s="861"/>
      <c r="I353" s="848" t="str">
        <f t="shared" si="63"/>
        <v/>
      </c>
      <c r="J353" s="829" t="str">
        <f>IF(ISBLANK(E353),"",VLOOKUP(I353,Tabellen!$F$7:$G$17,2))</f>
        <v/>
      </c>
      <c r="K353" s="849" t="str">
        <f>IF(ISBLANK(E353),"",ABS(IF(J353&gt;$J$280,"1",0)))</f>
        <v/>
      </c>
      <c r="L353" s="850" t="str">
        <f>IF(ISBLANK(E353),"",ABS(IF(J353&lt;$J$280,"1",0)))</f>
        <v/>
      </c>
      <c r="M353" s="851" t="str">
        <f>IF(ISBLANK(E353),"",ABS(IF(J353=$J$280,"1")))</f>
        <v/>
      </c>
      <c r="O353" s="693"/>
    </row>
    <row r="354" spans="1:17" ht="29.25" customHeight="1">
      <c r="A354" s="663" t="str">
        <f>IF(ISBLANK(A300),"",$A$300)</f>
        <v/>
      </c>
      <c r="B354" s="774" t="str">
        <f>Leden!E18</f>
        <v>v.Schie Leo</v>
      </c>
      <c r="C354" s="578" t="str">
        <f>IF(ISBLANK(C300),"",$C$300)</f>
        <v/>
      </c>
      <c r="D354" s="661" t="str">
        <f t="shared" si="64"/>
        <v/>
      </c>
      <c r="F354" s="661" t="str">
        <f>IF(ISBLANK(A300),"",$F$300)</f>
        <v/>
      </c>
      <c r="G354" s="861" t="str">
        <f>IF(ISBLANK(E354),"",E354/F354)</f>
        <v/>
      </c>
      <c r="I354" s="848" t="str">
        <f t="shared" si="63"/>
        <v/>
      </c>
      <c r="J354" s="829" t="str">
        <f>IF(ISBLANK(E354),"",VLOOKUP(I354,Tabellen!$F$7:$G$17,2))</f>
        <v/>
      </c>
      <c r="K354" s="849" t="str">
        <f>IF(ISBLANK(E354),"",ABS(IF(J354&gt;$J$300,"1",0)))</f>
        <v/>
      </c>
      <c r="L354" s="850" t="str">
        <f>IF(ISBLANK(E354),"",ABS(IF(J354&lt;$J$300,"1",0)))</f>
        <v/>
      </c>
      <c r="M354" s="851" t="str">
        <f>IF(ISBLANK(E354),"",ABS(IF(J354=$J$300,"1")))</f>
        <v/>
      </c>
      <c r="O354" s="693"/>
    </row>
    <row r="355" spans="1:17" ht="29.25" customHeight="1">
      <c r="A355" s="663" t="str">
        <f>IF(ISBLANK(A320),"",$A$320)</f>
        <v/>
      </c>
      <c r="B355" s="774" t="str">
        <f>Leden!E19</f>
        <v>Wolterink Harrie</v>
      </c>
      <c r="C355" s="578" t="str">
        <f>IF(ISBLANK(C320),"",$C$320)</f>
        <v/>
      </c>
      <c r="D355" s="661" t="str">
        <f t="shared" si="64"/>
        <v/>
      </c>
      <c r="E355" s="882"/>
      <c r="F355" s="661" t="str">
        <f>IF(ISBLANK(A320),"",$F$320)</f>
        <v/>
      </c>
      <c r="G355" s="861" t="str">
        <f>IF(ISBLANK(E355),"",E355/F355)</f>
        <v/>
      </c>
      <c r="H355" s="882"/>
      <c r="I355" s="848" t="str">
        <f t="shared" si="63"/>
        <v/>
      </c>
      <c r="J355" s="829" t="str">
        <f>IF(ISBLANK(E355),"",VLOOKUP(I355,Tabellen!$F$7:$G$17,2))</f>
        <v/>
      </c>
      <c r="K355" s="849" t="str">
        <f>IF(ISBLANK(E355),"",ABS(IF(J355&gt;$J$320,"1",0)))</f>
        <v/>
      </c>
      <c r="L355" s="850" t="str">
        <f>IF(ISBLANK(E355),"",ABS(IF(J355&lt;$J$320,"1",0)))</f>
        <v/>
      </c>
      <c r="M355" s="851" t="str">
        <f>IF(ISBLANK(E355),"",ABS(IF(J355=$J$320,"1")))</f>
        <v/>
      </c>
      <c r="O355" s="1190"/>
      <c r="P355" s="1190"/>
      <c r="Q355" s="591"/>
    </row>
    <row r="356" spans="1:17" ht="29.25" customHeight="1">
      <c r="A356" s="711" t="s">
        <v>115</v>
      </c>
      <c r="B356" s="712">
        <f>Leden!L20</f>
        <v>3</v>
      </c>
      <c r="C356" s="706">
        <f>SUBTOTAL(9,C340:C355)</f>
        <v>0</v>
      </c>
      <c r="D356" s="711">
        <f>SUBTOTAL(9,D340:D355)</f>
        <v>0</v>
      </c>
      <c r="E356" s="711">
        <f>SUBTOTAL(9,E340:E355)</f>
        <v>0</v>
      </c>
      <c r="F356" s="711">
        <f>SUBTOTAL(9,F340:F355)</f>
        <v>0</v>
      </c>
      <c r="G356" s="711">
        <f>SUBTOTAL(9,G340:G355)</f>
        <v>0</v>
      </c>
      <c r="H356" s="711">
        <f>MAX(H340:H355)</f>
        <v>0</v>
      </c>
      <c r="I356" s="901" t="e">
        <f>AVERAGE(I340:I355)</f>
        <v>#DIV/0!</v>
      </c>
      <c r="J356" s="888">
        <f>SUM(J340:J355)</f>
        <v>0</v>
      </c>
      <c r="K356" s="889">
        <f>SUM(K340:K355)</f>
        <v>0</v>
      </c>
      <c r="L356" s="711">
        <f>SUM(L340:L355)</f>
        <v>0</v>
      </c>
      <c r="M356" s="890">
        <f>SUM(M340:M355)</f>
        <v>0</v>
      </c>
      <c r="N356" s="718" t="e">
        <f>IF(ISBLANK(E356),"",VLOOKUP(G356,Tabellen!$D$7:$E$46,2))</f>
        <v>#N/A</v>
      </c>
      <c r="O356" s="776"/>
      <c r="P356" s="738"/>
      <c r="Q356" s="591"/>
    </row>
    <row r="357" spans="1:17" ht="21.95" customHeight="1">
      <c r="A357" s="697"/>
      <c r="B357" s="698"/>
      <c r="C357" s="699"/>
      <c r="D357" s="883"/>
      <c r="E357" s="883"/>
      <c r="F357" s="883"/>
      <c r="G357" s="883"/>
      <c r="H357" s="883"/>
      <c r="I357" s="883"/>
      <c r="J357" s="885"/>
      <c r="K357" s="883"/>
      <c r="L357" s="883"/>
      <c r="M357" s="883"/>
      <c r="N357" s="701"/>
      <c r="O357" s="698"/>
      <c r="P357" s="702"/>
      <c r="Q357" s="591"/>
    </row>
    <row r="358" spans="1:17" ht="28.5" hidden="1" customHeight="1">
      <c r="A358" s="582" t="s">
        <v>93</v>
      </c>
      <c r="B358" s="583" t="s">
        <v>94</v>
      </c>
      <c r="C358" s="582"/>
      <c r="D358" s="832"/>
      <c r="E358" s="833"/>
      <c r="F358" s="583"/>
      <c r="G358" s="832"/>
      <c r="H358" s="833"/>
      <c r="I358" s="834"/>
      <c r="J358" s="835"/>
      <c r="K358" s="836"/>
      <c r="L358" s="837"/>
      <c r="M358" s="834"/>
      <c r="N358" s="590"/>
      <c r="O358" s="637"/>
      <c r="P358" s="638"/>
      <c r="Q358" s="591"/>
    </row>
    <row r="359" spans="1:17" ht="28.5" hidden="1" customHeight="1">
      <c r="A359" s="592">
        <f>VLOOKUP(B379,Tabellen!B7:C46,2)</f>
        <v>31</v>
      </c>
      <c r="B359" s="583" t="s">
        <v>37</v>
      </c>
      <c r="C359" s="582" t="s">
        <v>95</v>
      </c>
      <c r="D359" s="832" t="s">
        <v>117</v>
      </c>
      <c r="E359" s="583" t="s">
        <v>95</v>
      </c>
      <c r="F359" s="583" t="s">
        <v>98</v>
      </c>
      <c r="G359" s="832" t="s">
        <v>99</v>
      </c>
      <c r="H359" s="583" t="s">
        <v>100</v>
      </c>
      <c r="I359" s="838" t="s">
        <v>101</v>
      </c>
      <c r="J359" s="839">
        <v>10</v>
      </c>
      <c r="K359" s="840" t="s">
        <v>102</v>
      </c>
      <c r="L359" s="832" t="s">
        <v>103</v>
      </c>
      <c r="M359" s="838" t="s">
        <v>104</v>
      </c>
      <c r="N359" s="586" t="s">
        <v>105</v>
      </c>
      <c r="O359" s="637"/>
      <c r="P359" s="638"/>
      <c r="Q359" s="591"/>
    </row>
    <row r="360" spans="1:17" ht="21.95" hidden="1" customHeight="1">
      <c r="A360" s="597" t="s">
        <v>106</v>
      </c>
      <c r="B360" s="64"/>
      <c r="C360" s="582" t="s">
        <v>107</v>
      </c>
      <c r="D360" s="832" t="s">
        <v>119</v>
      </c>
      <c r="E360" s="832" t="s">
        <v>119</v>
      </c>
      <c r="F360" s="583" t="s">
        <v>110</v>
      </c>
      <c r="G360" s="832" t="s">
        <v>79</v>
      </c>
      <c r="H360" s="583" t="s">
        <v>112</v>
      </c>
      <c r="I360" s="838" t="s">
        <v>119</v>
      </c>
      <c r="J360" s="839" t="s">
        <v>113</v>
      </c>
      <c r="K360" s="840"/>
      <c r="L360" s="832"/>
      <c r="M360" s="838"/>
      <c r="N360" s="586" t="s">
        <v>114</v>
      </c>
      <c r="O360" s="637"/>
      <c r="P360" s="638"/>
      <c r="Q360" s="591"/>
    </row>
    <row r="361" spans="1:17" ht="21.95" hidden="1" customHeight="1">
      <c r="A361" s="777"/>
      <c r="B361" s="778"/>
      <c r="C361" s="601"/>
      <c r="D361" s="600"/>
      <c r="E361" s="841"/>
      <c r="F361" s="600"/>
      <c r="G361" s="860" t="str">
        <f t="shared" ref="G361:G377" si="65">IF(ISBLANK(E361),"",E361/F361)</f>
        <v/>
      </c>
      <c r="H361" s="841"/>
      <c r="I361" s="843" t="str">
        <f t="shared" ref="I361:I377" si="66">IF(ISBLANK(E361),"",E361/D361)</f>
        <v/>
      </c>
      <c r="J361" s="829" t="str">
        <f>IF(ISBLANK(E361),"",VLOOKUP(I361,Tabellen!$F$7:$G$17,2))</f>
        <v/>
      </c>
      <c r="K361" s="844"/>
      <c r="L361" s="845"/>
      <c r="M361" s="846"/>
      <c r="N361" s="578" t="str">
        <f>IF(ISBLANK(E361),"",VLOOKUP(G361,Tabellen!$D$7:$E$46,2))</f>
        <v/>
      </c>
      <c r="O361" s="779"/>
      <c r="P361" s="609"/>
    </row>
    <row r="362" spans="1:17" ht="21.95" hidden="1" customHeight="1">
      <c r="A362" s="663"/>
      <c r="B362" s="778"/>
      <c r="F362" s="661"/>
      <c r="G362" s="861" t="str">
        <f t="shared" si="65"/>
        <v/>
      </c>
      <c r="I362" s="848" t="str">
        <f t="shared" si="66"/>
        <v/>
      </c>
      <c r="J362" s="829" t="str">
        <f>IF(ISBLANK(E362),"",VLOOKUP(I362,Tabellen!$F$7:$G$17,2))</f>
        <v/>
      </c>
      <c r="K362" s="849"/>
      <c r="L362" s="850"/>
      <c r="M362" s="851"/>
      <c r="N362" s="578" t="str">
        <f>IF(ISBLANK(E362),"",VLOOKUP(G362,Tabellen!$D$7:$E$46,2))</f>
        <v/>
      </c>
      <c r="O362" s="693"/>
    </row>
    <row r="363" spans="1:17" ht="21.95" hidden="1" customHeight="1">
      <c r="A363" s="663"/>
      <c r="B363" s="778"/>
      <c r="F363" s="661"/>
      <c r="G363" s="861" t="str">
        <f t="shared" si="65"/>
        <v/>
      </c>
      <c r="I363" s="848" t="str">
        <f t="shared" si="66"/>
        <v/>
      </c>
      <c r="J363" s="829" t="str">
        <f>IF(ISBLANK(E363),"",VLOOKUP(I363,Tabellen!$F$7:$G$17,2))</f>
        <v/>
      </c>
      <c r="K363" s="849"/>
      <c r="L363" s="850"/>
      <c r="M363" s="851"/>
      <c r="N363" s="578" t="str">
        <f>IF(ISBLANK(E363),"",VLOOKUP(G363,Tabellen!$D$7:$E$46,2))</f>
        <v/>
      </c>
      <c r="O363" s="693"/>
    </row>
    <row r="364" spans="1:17" ht="21.95" hidden="1" customHeight="1">
      <c r="A364" s="663"/>
      <c r="B364" s="778"/>
      <c r="F364" s="661"/>
      <c r="G364" s="861" t="str">
        <f t="shared" si="65"/>
        <v/>
      </c>
      <c r="I364" s="848" t="str">
        <f t="shared" si="66"/>
        <v/>
      </c>
      <c r="J364" s="829" t="str">
        <f>IF(ISBLANK(E364),"",VLOOKUP(I364,Tabellen!$F$7:$G$17,2))</f>
        <v/>
      </c>
      <c r="K364" s="849"/>
      <c r="L364" s="850"/>
      <c r="M364" s="851"/>
      <c r="N364" s="578" t="str">
        <f>IF(ISBLANK(E364),"",VLOOKUP(G364,Tabellen!$D$7:$E$46,2))</f>
        <v/>
      </c>
      <c r="O364" s="693"/>
    </row>
    <row r="365" spans="1:17" ht="21.95" hidden="1" customHeight="1">
      <c r="A365" s="663"/>
      <c r="B365" s="778"/>
      <c r="F365" s="661"/>
      <c r="G365" s="861" t="str">
        <f t="shared" si="65"/>
        <v/>
      </c>
      <c r="I365" s="848" t="str">
        <f t="shared" si="66"/>
        <v/>
      </c>
      <c r="J365" s="829" t="str">
        <f>IF(ISBLANK(E365),"",VLOOKUP(I365,Tabellen!$F$7:$G$17,2))</f>
        <v/>
      </c>
      <c r="K365" s="849"/>
      <c r="L365" s="850"/>
      <c r="M365" s="851"/>
      <c r="N365" s="578" t="str">
        <f>IF(ISBLANK(E365),"",VLOOKUP(G365,Tabellen!$D$7:$E$46,2))</f>
        <v/>
      </c>
      <c r="O365" s="693"/>
    </row>
    <row r="366" spans="1:17" ht="21.95" hidden="1" customHeight="1">
      <c r="A366" s="663"/>
      <c r="B366" s="778"/>
      <c r="F366" s="661"/>
      <c r="G366" s="861" t="str">
        <f t="shared" si="65"/>
        <v/>
      </c>
      <c r="I366" s="848" t="str">
        <f t="shared" si="66"/>
        <v/>
      </c>
      <c r="J366" s="829" t="str">
        <f>IF(ISBLANK(E366),"",VLOOKUP(I366,Tabellen!$F$7:$G$17,2))</f>
        <v/>
      </c>
      <c r="K366" s="849"/>
      <c r="L366" s="850"/>
      <c r="M366" s="851"/>
      <c r="N366" s="578" t="str">
        <f>IF(ISBLANK(E366),"",VLOOKUP(G366,Tabellen!$D$7:$E$46,2))</f>
        <v/>
      </c>
      <c r="O366" s="693"/>
    </row>
    <row r="367" spans="1:17" ht="21.95" hidden="1" customHeight="1">
      <c r="A367" s="663"/>
      <c r="B367" s="778"/>
      <c r="F367" s="661"/>
      <c r="G367" s="861" t="str">
        <f t="shared" si="65"/>
        <v/>
      </c>
      <c r="I367" s="848" t="str">
        <f t="shared" si="66"/>
        <v/>
      </c>
      <c r="J367" s="829" t="str">
        <f>IF(ISBLANK(E367),"",VLOOKUP(I367,Tabellen!$F$7:$G$17,2))</f>
        <v/>
      </c>
      <c r="K367" s="849"/>
      <c r="L367" s="850"/>
      <c r="M367" s="851"/>
      <c r="N367" s="578" t="str">
        <f>IF(ISBLANK(E367),"",VLOOKUP(G367,Tabellen!$D$7:$E$46,2))</f>
        <v/>
      </c>
      <c r="O367" s="693"/>
    </row>
    <row r="368" spans="1:17" ht="21.95" hidden="1" customHeight="1">
      <c r="A368" s="663"/>
      <c r="B368" s="778"/>
      <c r="F368" s="661"/>
      <c r="G368" s="861" t="str">
        <f t="shared" si="65"/>
        <v/>
      </c>
      <c r="I368" s="848" t="str">
        <f t="shared" si="66"/>
        <v/>
      </c>
      <c r="J368" s="829" t="str">
        <f>IF(ISBLANK(E368),"",VLOOKUP(I368,Tabellen!$F$7:$G$17,2))</f>
        <v/>
      </c>
      <c r="K368" s="849"/>
      <c r="L368" s="850"/>
      <c r="M368" s="851"/>
      <c r="N368" s="578" t="str">
        <f>IF(ISBLANK(E368),"",VLOOKUP(G368,Tabellen!$D$7:$E$46,2))</f>
        <v/>
      </c>
      <c r="O368" s="693"/>
    </row>
    <row r="369" spans="1:54" ht="21.95" hidden="1" customHeight="1">
      <c r="A369" s="663"/>
      <c r="B369" s="778"/>
      <c r="F369" s="661"/>
      <c r="G369" s="861" t="str">
        <f t="shared" si="65"/>
        <v/>
      </c>
      <c r="I369" s="848" t="str">
        <f t="shared" si="66"/>
        <v/>
      </c>
      <c r="J369" s="829" t="str">
        <f>IF(ISBLANK(E369),"",VLOOKUP(I369,Tabellen!$F$7:$G$17,2))</f>
        <v/>
      </c>
      <c r="K369" s="849"/>
      <c r="L369" s="850"/>
      <c r="M369" s="851"/>
      <c r="N369" s="578" t="str">
        <f>IF(ISBLANK(E369),"",VLOOKUP(G369,Tabellen!$D$7:$E$46,2))</f>
        <v/>
      </c>
      <c r="O369" s="693"/>
    </row>
    <row r="370" spans="1:54" ht="21.95" hidden="1" customHeight="1">
      <c r="A370" s="663"/>
      <c r="B370" s="778"/>
      <c r="F370" s="661"/>
      <c r="G370" s="861" t="str">
        <f t="shared" si="65"/>
        <v/>
      </c>
      <c r="I370" s="848" t="str">
        <f t="shared" si="66"/>
        <v/>
      </c>
      <c r="J370" s="829" t="str">
        <f>IF(ISBLANK(E370),"",VLOOKUP(I370,Tabellen!$F$7:$G$17,2))</f>
        <v/>
      </c>
      <c r="K370" s="849"/>
      <c r="L370" s="850"/>
      <c r="M370" s="851"/>
      <c r="N370" s="578" t="str">
        <f>IF(ISBLANK(E370),"",VLOOKUP(G370,Tabellen!$D$7:$E$46,2))</f>
        <v/>
      </c>
      <c r="O370" s="693"/>
    </row>
    <row r="371" spans="1:54" ht="21.95" hidden="1" customHeight="1">
      <c r="A371" s="663"/>
      <c r="B371" s="778"/>
      <c r="F371" s="661"/>
      <c r="G371" s="861" t="str">
        <f t="shared" si="65"/>
        <v/>
      </c>
      <c r="I371" s="848" t="str">
        <f t="shared" si="66"/>
        <v/>
      </c>
      <c r="J371" s="829" t="str">
        <f>IF(ISBLANK(E371),"",VLOOKUP(I371,Tabellen!$F$7:$G$17,2))</f>
        <v/>
      </c>
      <c r="K371" s="849"/>
      <c r="L371" s="850"/>
      <c r="M371" s="851"/>
      <c r="N371" s="578" t="str">
        <f>IF(ISBLANK(E371),"",VLOOKUP(G371,Tabellen!$D$7:$E$46,2))</f>
        <v/>
      </c>
      <c r="O371" s="693"/>
    </row>
    <row r="372" spans="1:54" ht="21.95" hidden="1" customHeight="1">
      <c r="A372" s="663"/>
      <c r="B372" s="778"/>
      <c r="F372" s="661"/>
      <c r="G372" s="861" t="str">
        <f t="shared" si="65"/>
        <v/>
      </c>
      <c r="I372" s="848" t="str">
        <f t="shared" si="66"/>
        <v/>
      </c>
      <c r="J372" s="829" t="str">
        <f>IF(ISBLANK(E372),"",VLOOKUP(I372,Tabellen!$F$7:$G$17,2))</f>
        <v/>
      </c>
      <c r="K372" s="849"/>
      <c r="L372" s="850"/>
      <c r="M372" s="851"/>
      <c r="N372" s="578" t="str">
        <f>IF(ISBLANK(E372),"",VLOOKUP(G372,Tabellen!$D$7:$E$46,2))</f>
        <v/>
      </c>
      <c r="O372" s="693"/>
    </row>
    <row r="373" spans="1:54" ht="21.95" hidden="1" customHeight="1">
      <c r="A373" s="663"/>
      <c r="B373" s="778"/>
      <c r="F373" s="661"/>
      <c r="G373" s="861" t="str">
        <f t="shared" si="65"/>
        <v/>
      </c>
      <c r="I373" s="848" t="str">
        <f t="shared" si="66"/>
        <v/>
      </c>
      <c r="J373" s="829" t="str">
        <f>IF(ISBLANK(E373),"",VLOOKUP(I373,Tabellen!$F$7:$G$17,2))</f>
        <v/>
      </c>
      <c r="K373" s="849"/>
      <c r="L373" s="850"/>
      <c r="M373" s="851"/>
      <c r="N373" s="578" t="str">
        <f>IF(ISBLANK(E373),"",VLOOKUP(G373,Tabellen!$D$7:$E$46,2))</f>
        <v/>
      </c>
      <c r="O373" s="693"/>
    </row>
    <row r="374" spans="1:54" ht="21.75" hidden="1" customHeight="1">
      <c r="A374" s="663"/>
      <c r="B374" s="778"/>
      <c r="F374" s="661"/>
      <c r="G374" s="861" t="str">
        <f t="shared" si="65"/>
        <v/>
      </c>
      <c r="I374" s="848" t="str">
        <f t="shared" si="66"/>
        <v/>
      </c>
      <c r="J374" s="829" t="str">
        <f>IF(ISBLANK(E374),"",VLOOKUP(I374,Tabellen!$F$7:$G$17,2))</f>
        <v/>
      </c>
      <c r="K374" s="849"/>
      <c r="L374" s="850"/>
      <c r="M374" s="851"/>
      <c r="N374" s="578" t="str">
        <f>IF(ISBLANK(E374),"",VLOOKUP(G374,Tabellen!$D$7:$E$46,2))</f>
        <v/>
      </c>
      <c r="O374" s="693"/>
    </row>
    <row r="375" spans="1:54" ht="21.95" hidden="1" customHeight="1">
      <c r="A375" s="663"/>
      <c r="B375" s="778"/>
      <c r="F375" s="661"/>
      <c r="G375" s="861" t="str">
        <f t="shared" si="65"/>
        <v/>
      </c>
      <c r="I375" s="848" t="str">
        <f t="shared" si="66"/>
        <v/>
      </c>
      <c r="J375" s="829" t="str">
        <f>IF(ISBLANK(E375),"",VLOOKUP(I375,Tabellen!$F$7:$G$17,2))</f>
        <v/>
      </c>
      <c r="K375" s="849"/>
      <c r="L375" s="850"/>
      <c r="M375" s="851"/>
      <c r="N375" s="578" t="str">
        <f>IF(ISBLANK(E375),"",VLOOKUP(G375,Tabellen!$D$7:$E$46,2))</f>
        <v/>
      </c>
      <c r="O375" s="693"/>
    </row>
    <row r="376" spans="1:54" ht="21.95" hidden="1" customHeight="1">
      <c r="A376" s="663"/>
      <c r="F376" s="661"/>
      <c r="G376" s="861" t="str">
        <f t="shared" si="65"/>
        <v/>
      </c>
      <c r="I376" s="848" t="str">
        <f t="shared" si="66"/>
        <v/>
      </c>
      <c r="J376" s="829" t="str">
        <f>IF(ISBLANK(E376),"",VLOOKUP(I376,Tabellen!$F$7:$G$17,2))</f>
        <v/>
      </c>
      <c r="K376" s="849"/>
      <c r="L376" s="850"/>
      <c r="M376" s="851"/>
      <c r="N376" s="578" t="str">
        <f>IF(ISBLANK(E376),"",VLOOKUP(G376,Tabellen!$D$7:$E$46,2))</f>
        <v/>
      </c>
      <c r="O376" s="693"/>
    </row>
    <row r="377" spans="1:54" ht="21.95" hidden="1" customHeight="1">
      <c r="A377" s="664"/>
      <c r="C377" s="572"/>
      <c r="D377" s="831"/>
      <c r="E377" s="778"/>
      <c r="F377" s="831"/>
      <c r="G377" s="868" t="str">
        <f t="shared" si="65"/>
        <v/>
      </c>
      <c r="H377" s="778"/>
      <c r="I377" s="869" t="str">
        <f t="shared" si="66"/>
        <v/>
      </c>
      <c r="J377" s="829" t="str">
        <f>IF(ISBLANK(E377),"",VLOOKUP(I377,Tabellen!$F$7:$G$17,2))</f>
        <v/>
      </c>
      <c r="K377" s="864"/>
      <c r="L377" s="826"/>
      <c r="M377" s="870"/>
      <c r="N377" s="578" t="str">
        <f>IF(ISBLANK(E377),"",VLOOKUP(G377,Tabellen!$D$7:$E$46,2))</f>
        <v/>
      </c>
      <c r="O377" s="1214" t="s">
        <v>116</v>
      </c>
      <c r="P377" s="1214"/>
    </row>
    <row r="378" spans="1:54" ht="21.95" hidden="1" customHeight="1">
      <c r="A378" s="664"/>
      <c r="C378" s="572"/>
      <c r="D378" s="831"/>
      <c r="E378" s="778"/>
      <c r="F378" s="831"/>
      <c r="G378" s="868"/>
      <c r="H378" s="778"/>
      <c r="I378" s="869"/>
      <c r="K378" s="864"/>
      <c r="L378" s="826"/>
      <c r="M378" s="870"/>
      <c r="O378" s="780"/>
      <c r="P378" s="780"/>
    </row>
    <row r="379" spans="1:54" ht="21.95" hidden="1" customHeight="1">
      <c r="A379" s="711" t="s">
        <v>115</v>
      </c>
      <c r="B379" s="712">
        <v>0.85</v>
      </c>
      <c r="C379" s="706">
        <f>SUBTOTAL(9,C361:C377)</f>
        <v>0</v>
      </c>
      <c r="D379" s="711">
        <f>SUBTOTAL(9,D361:D377)</f>
        <v>0</v>
      </c>
      <c r="E379" s="711">
        <f>SUBTOTAL(9,E361:E377)</f>
        <v>0</v>
      </c>
      <c r="F379" s="711">
        <f>SUBTOTAL(9,F361:F377)</f>
        <v>0</v>
      </c>
      <c r="G379" s="711">
        <f>SUBTOTAL(9,G361:G377)</f>
        <v>0</v>
      </c>
      <c r="H379" s="711">
        <f>MAX(H361:H377)</f>
        <v>0</v>
      </c>
      <c r="I379" s="924" t="e">
        <f>AVERAGE(I361:I377)</f>
        <v>#DIV/0!</v>
      </c>
      <c r="J379" s="888">
        <f>SUM(J361:J377)</f>
        <v>0</v>
      </c>
      <c r="K379" s="902">
        <f>SUM(K361:K377)</f>
        <v>0</v>
      </c>
      <c r="L379" s="903">
        <f>SUM(L361:L377)</f>
        <v>0</v>
      </c>
      <c r="M379" s="904">
        <f>SUM(M361:M377)</f>
        <v>0</v>
      </c>
      <c r="N379" s="718" t="e">
        <f>IF(ISBLANK(E379),"",VLOOKUP(G379,Tabellen!$D$7:$E$46,2))</f>
        <v>#N/A</v>
      </c>
      <c r="O379" s="776"/>
      <c r="P379" s="591"/>
    </row>
    <row r="380" spans="1:54" ht="21.95" customHeight="1" thickBot="1">
      <c r="A380" s="782"/>
      <c r="B380" s="783"/>
      <c r="C380" s="784"/>
      <c r="D380" s="925"/>
      <c r="E380" s="925"/>
      <c r="F380" s="925"/>
      <c r="G380" s="925"/>
      <c r="H380" s="925"/>
      <c r="I380" s="925"/>
      <c r="J380" s="926"/>
      <c r="K380" s="925"/>
      <c r="L380" s="925"/>
      <c r="M380" s="929"/>
      <c r="N380" s="570"/>
      <c r="O380" s="786"/>
      <c r="P380" s="591"/>
    </row>
    <row r="381" spans="1:54" s="64" customFormat="1" ht="36.75" customHeight="1" thickBot="1">
      <c r="A381" s="1191" t="s">
        <v>123</v>
      </c>
      <c r="B381" s="1191"/>
      <c r="C381" s="602"/>
      <c r="D381" s="1240" t="str">
        <f>Leden!$B$4</f>
        <v>Slot Guus</v>
      </c>
      <c r="E381" s="1240"/>
      <c r="F381" s="1240" t="str">
        <f>Leden!$B$8</f>
        <v>Cattier Theo</v>
      </c>
      <c r="G381" s="1240"/>
      <c r="H381" s="1240" t="str">
        <f>Leden!$B$12</f>
        <v>Piepers Arnold</v>
      </c>
      <c r="I381" s="1240"/>
      <c r="J381" s="1245" t="str">
        <f>Leden!$B$19</f>
        <v>Wolterink Harrie</v>
      </c>
      <c r="K381" s="1246"/>
      <c r="L381" s="1246"/>
      <c r="M381" s="1253" t="s">
        <v>221</v>
      </c>
      <c r="N381" s="1254"/>
      <c r="O381" s="928"/>
      <c r="P381" s="819"/>
      <c r="Q381" s="820"/>
      <c r="BB381" s="581"/>
    </row>
    <row r="382" spans="1:54" ht="36.75" customHeight="1">
      <c r="A382" s="1198" t="s">
        <v>0</v>
      </c>
      <c r="B382" s="1198"/>
      <c r="D382" s="1240" t="str">
        <f>Leden!$B$5</f>
        <v>Bennie Beerten Z</v>
      </c>
      <c r="E382" s="1240"/>
      <c r="F382" s="1240" t="str">
        <f>Leden!$B$9</f>
        <v>Huinink Jan</v>
      </c>
      <c r="G382" s="1240"/>
      <c r="H382" s="1240" t="str">
        <f>Leden!$B$13</f>
        <v>Jos Stortelder</v>
      </c>
      <c r="I382" s="1240"/>
      <c r="J382" s="1247" t="str">
        <f>Leden!$B$16</f>
        <v>Wittenbernds B</v>
      </c>
      <c r="K382" s="1248"/>
      <c r="L382" s="1249"/>
      <c r="M382" s="930"/>
      <c r="N382" s="825"/>
      <c r="O382" s="825"/>
      <c r="P382" s="819"/>
      <c r="Q382" s="820"/>
    </row>
    <row r="383" spans="1:54" ht="36.75" customHeight="1">
      <c r="D383" s="1240" t="str">
        <f>Leden!$B$6</f>
        <v>Cuppers Jan</v>
      </c>
      <c r="E383" s="1240"/>
      <c r="F383" s="1240" t="str">
        <f>Leden!$B$10</f>
        <v>Koppele Theo</v>
      </c>
      <c r="G383" s="1240"/>
      <c r="H383" s="1240" t="str">
        <f>Leden!$B$15</f>
        <v>Rouwhorst Bennie</v>
      </c>
      <c r="I383" s="1240"/>
      <c r="J383" s="1250" t="str">
        <f>Leden!$B$17</f>
        <v>Spieker Leo</v>
      </c>
      <c r="K383" s="1251"/>
      <c r="L383" s="1252"/>
      <c r="M383" s="927"/>
      <c r="N383" s="1241"/>
      <c r="O383" s="1241"/>
      <c r="P383" s="1241"/>
      <c r="Q383" s="1241"/>
    </row>
    <row r="384" spans="1:54" ht="36.75" customHeight="1">
      <c r="D384" s="1240" t="str">
        <f>Leden!$B$7</f>
        <v>BouwmeesterJohan</v>
      </c>
      <c r="E384" s="1240"/>
      <c r="F384" s="1240" t="str">
        <f>Leden!$B$11</f>
        <v>Melgers Willy</v>
      </c>
      <c r="G384" s="1240"/>
      <c r="H384" s="1240" t="str">
        <f>Leden!$B$14</f>
        <v>Rots Jan</v>
      </c>
      <c r="I384" s="1240"/>
      <c r="J384" s="1242" t="str">
        <f>Leden!$B$18</f>
        <v>v.Schie Leo</v>
      </c>
      <c r="K384" s="1243"/>
      <c r="L384" s="1244"/>
      <c r="M384" s="927"/>
      <c r="N384" s="1241"/>
      <c r="O384" s="1241"/>
      <c r="P384" s="1241"/>
      <c r="Q384" s="1241"/>
    </row>
    <row r="385" spans="1:54" ht="21.95" customHeight="1">
      <c r="B385" s="792"/>
    </row>
    <row r="386" spans="1:54" ht="21.95" customHeight="1">
      <c r="B386" s="792"/>
    </row>
    <row r="387" spans="1:54" ht="21.95" customHeight="1">
      <c r="N387" s="617"/>
      <c r="O387" s="693"/>
    </row>
    <row r="388" spans="1:54" ht="21.95" customHeight="1">
      <c r="B388" s="56"/>
    </row>
    <row r="389" spans="1:54" ht="21.95" customHeight="1">
      <c r="B389" s="792"/>
    </row>
    <row r="390" spans="1:54" ht="21.95" customHeight="1">
      <c r="B390" s="792"/>
    </row>
    <row r="391" spans="1:54" ht="21.95" customHeight="1">
      <c r="B391" s="792"/>
    </row>
    <row r="392" spans="1:54" ht="21.95" customHeight="1">
      <c r="B392" s="792"/>
    </row>
    <row r="393" spans="1:54" ht="21.95" customHeight="1">
      <c r="B393" s="792"/>
    </row>
    <row r="394" spans="1:54" ht="21.95" customHeight="1">
      <c r="B394" s="792"/>
    </row>
    <row r="395" spans="1:54" ht="21.95" customHeight="1">
      <c r="B395" s="792"/>
    </row>
    <row r="396" spans="1:54" ht="21.95" customHeight="1">
      <c r="B396" s="792"/>
    </row>
    <row r="397" spans="1:54" ht="21.95" customHeight="1">
      <c r="B397" s="792"/>
    </row>
    <row r="398" spans="1:54" ht="21.95" customHeight="1">
      <c r="B398" s="792"/>
    </row>
    <row r="399" spans="1:54" ht="21.95" customHeight="1"/>
    <row r="400" spans="1:54" s="64" customFormat="1" ht="21.95" customHeight="1">
      <c r="A400" s="662"/>
      <c r="B400" s="774"/>
      <c r="C400" s="616"/>
      <c r="D400" s="661"/>
      <c r="E400" s="774"/>
      <c r="F400" s="774"/>
      <c r="G400" s="661"/>
      <c r="H400" s="774"/>
      <c r="I400" s="878"/>
      <c r="J400" s="829"/>
      <c r="K400" s="898"/>
      <c r="L400" s="661"/>
      <c r="M400" s="878"/>
      <c r="N400" s="578"/>
      <c r="O400" s="591"/>
      <c r="BB400" s="581"/>
    </row>
    <row r="401" ht="18" customHeight="1"/>
    <row r="402" ht="18" customHeight="1"/>
    <row r="403" ht="18" customHeight="1"/>
    <row r="404" ht="18" customHeight="1"/>
    <row r="405" ht="18" customHeight="1"/>
    <row r="406" ht="20.100000000000001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</sheetData>
  <mergeCells count="28">
    <mergeCell ref="O2:O4"/>
    <mergeCell ref="O24:O25"/>
    <mergeCell ref="F191:G191"/>
    <mergeCell ref="A253:B253"/>
    <mergeCell ref="O335:P335"/>
    <mergeCell ref="A382:B382"/>
    <mergeCell ref="D382:E382"/>
    <mergeCell ref="F382:G382"/>
    <mergeCell ref="H382:I382"/>
    <mergeCell ref="O355:P355"/>
    <mergeCell ref="O377:P377"/>
    <mergeCell ref="A381:B381"/>
    <mergeCell ref="D381:E381"/>
    <mergeCell ref="F381:G381"/>
    <mergeCell ref="H381:I381"/>
    <mergeCell ref="D383:E383"/>
    <mergeCell ref="F383:G383"/>
    <mergeCell ref="H383:I383"/>
    <mergeCell ref="N383:Q383"/>
    <mergeCell ref="J381:L381"/>
    <mergeCell ref="J382:L382"/>
    <mergeCell ref="J383:L383"/>
    <mergeCell ref="M381:N381"/>
    <mergeCell ref="D384:E384"/>
    <mergeCell ref="F384:G384"/>
    <mergeCell ref="H384:I384"/>
    <mergeCell ref="N384:Q384"/>
    <mergeCell ref="J384:L384"/>
  </mergeCells>
  <hyperlinks>
    <hyperlink ref="O377" location="Invoer Periode1 !A404" display="Naar beneden" xr:uid="{F17522A0-1FC3-405B-85E7-C873A33B75CB}"/>
    <hyperlink ref="A381" location="Invoer Periode1 !A1" display="Naar boven" xr:uid="{A175BA57-79D9-4491-B429-4DFFF5FCC60D}"/>
    <hyperlink ref="D381" location="Invoer_Periode1_!A1" display="Invoer_Periode1_!A1" xr:uid="{C14B806C-D01F-4BA3-8AEC-AA41CEC1E339}"/>
    <hyperlink ref="F381" location="Invoer_Periode1_!A86" display="Invoer_Periode1_!A86" xr:uid="{FFDAFF0A-1328-43E0-8480-BA829B18D07F}"/>
    <hyperlink ref="H381" location="Invoer_Periode1_!A170" display="Invoer_Periode1_!A170" xr:uid="{9172F49A-5BE5-4F41-8B27-57ED7DEFC74C}"/>
    <hyperlink ref="J381" location="Invoer_Periode1_!A316" display="Invoer_Periode1_!A316" xr:uid="{404219B1-ECC9-48C7-BE9F-4E92D699746E}"/>
    <hyperlink ref="A382" location="Hoofdmenu!A1" display="Hoofdmenu" xr:uid="{C9C417A6-4EBF-4CBC-8D3F-57A442DC89D2}"/>
    <hyperlink ref="D382" location="Invoer_Periode1_!A23" display="Invoer_Periode1_!A23" xr:uid="{DADE1B8E-73BC-4F43-BE39-65613A229806}"/>
    <hyperlink ref="F382" location="Invoer_Periode1_!A107" display="Invoer_Periode1_!A107" xr:uid="{EC5F8BA1-72BE-4D7D-8481-196DC86C257B}"/>
    <hyperlink ref="H382" location="Invoer_Periode1_!A191" display="Invoer_Periode1_!A191" xr:uid="{8AF76164-C342-4947-A065-F6BEB85A1330}"/>
    <hyperlink ref="J382" location="Invoer_Periode1_!A254" display="Invoer_Periode1_!A254" xr:uid="{299A0AA2-AE5A-4D6C-A7AD-0F8C1C8CE21D}"/>
    <hyperlink ref="D383" location="Invoer_Periode1_!A44" display="Invoer_Periode1_!A44" xr:uid="{62C74E24-8849-4470-96B5-7BCDC1CBFA8C}"/>
    <hyperlink ref="F383" location="Invoer_Periode1_!A128" display="Invoer_Periode1_!A128" xr:uid="{83D22F74-E95C-4F15-A56B-386FF0DC58A7}"/>
    <hyperlink ref="H383" location="Invoer_Periode1_!A233" display="Invoer_Periode1_!A233" xr:uid="{B9DD22AC-B6CC-4BCB-915E-61AF4DEFBD7D}"/>
    <hyperlink ref="J383" location="Invoer_Periode1_!A275" display="Invoer_Periode1_!A275" xr:uid="{CA446D99-5187-449B-BD81-96137ED3CA7A}"/>
    <hyperlink ref="D384" location="Invoer_Periode1_!A65" display="Invoer_Periode1_!A65" xr:uid="{C2468E24-A463-4A42-B3BA-5803058EA90A}"/>
    <hyperlink ref="F384" location="Invoer_Periode1_!A149" display="Invoer_Periode1_!A149" xr:uid="{FAA806E3-CD75-43B0-A666-A7201FAEF1B0}"/>
    <hyperlink ref="H384" location="Invoer_Periode1_!A212" display="Invoer_Periode1_!A212" xr:uid="{C22C1474-15F5-4D54-AE3D-AE9A85463E88}"/>
    <hyperlink ref="J384" location="Invoer_Periode1_!A296" display="Invoer_Periode1_!A296" xr:uid="{12D7A84B-EEA2-403A-989D-507C2756E03A}"/>
    <hyperlink ref="A381:B381" location="Invoer_per__4!A1" display="Naar boven" xr:uid="{F6DB236A-325F-4220-A22A-8E821D1303D6}"/>
    <hyperlink ref="O21" location="Invoer_per__4!A383" display="Naar beneden" xr:uid="{ED8D0F48-F09F-4BB1-B884-E5440E1EEF2E}"/>
    <hyperlink ref="O42" location="Invoer_per__4!A383" display="Naar beneden" xr:uid="{A3C0F357-50BA-4FC2-968A-521647D18676}"/>
    <hyperlink ref="O63" location="Invoer_per__4!A383" display="Naar beneden" xr:uid="{B2CCA83D-9196-4590-A9A2-FA8710C2390A}"/>
    <hyperlink ref="O84" location="Invoer_per__4!A383" display="Naar beneden" xr:uid="{DC200A22-F41B-4865-BA23-20CDC5366882}"/>
    <hyperlink ref="O105" location="Invoer_per__4!A383" display="Naar beneden" xr:uid="{5A8856CA-B9BC-493F-A5F6-E56CCE96B9D0}"/>
    <hyperlink ref="O126" location="Invoer_per__4!A383" display="Naar beneden" xr:uid="{5262D10D-BAB3-4694-B92A-213EEC36183E}"/>
    <hyperlink ref="O147" location="Invoer_per__4!A383" display="Naar beneden" xr:uid="{0B312469-DAE7-434A-BE39-EAD5D09A8DE9}"/>
    <hyperlink ref="O168" location="Invoer_per__4!A383" display="Naar beneden" xr:uid="{C304041A-1D96-4A3A-A673-CEDA43E49A44}"/>
    <hyperlink ref="O189" location="Invoer_per__4!A383" display="Naar beneden" xr:uid="{D4387F63-456A-4602-9466-23A1F83D1BE3}"/>
    <hyperlink ref="O210" location="Invoer_per__4!A383" display="Naar beneden" xr:uid="{6860F3B7-66B1-49CC-A537-44CFEE4186B9}"/>
    <hyperlink ref="O231" location="Invoer_per__4!A383" display="Naar beneden" xr:uid="{8FE573F7-CA96-49F2-9459-7F0689F0BBA3}"/>
    <hyperlink ref="O252" location="Invoer_per__4!A383" display="Naar beneden" xr:uid="{2F149D53-72D7-4973-A521-9238B02635F8}"/>
    <hyperlink ref="O273" location="Invoer_per__4!A383" display="Naar beneden" xr:uid="{9A49C2B7-86FA-450F-95B9-E92D42F77DD5}"/>
    <hyperlink ref="O294" location="Invoer_per__4!A383" display="Naar beneden" xr:uid="{FAA4FDF3-735A-4C8A-AEBB-60DC1D0DBB7E}"/>
    <hyperlink ref="O315" location="Invoer_per__4!A383" display="Naar beneden" xr:uid="{E8173EBF-E95F-42C8-9199-F35B42534CB5}"/>
    <hyperlink ref="O336" location="Invoer_per__4!A383" display="Naar beneden" xr:uid="{F35B1108-598F-4168-B9B2-5F26928F7916}"/>
    <hyperlink ref="M381" location="Invoer_Periode1_!A341" display="Vermue Jack" xr:uid="{C905CA93-20DA-4F0D-A75A-A0CE95A1D1F0}"/>
    <hyperlink ref="D384:E384" location="Invoer_per__4!A65" display="Invoer_per__4!A65" xr:uid="{73B8FE41-C2BF-4072-8EAA-2803198D7AE1}"/>
    <hyperlink ref="D381:E381" location="Invoer_per__4!A1" display="Invoer_per__4!A1" xr:uid="{4509C5D1-9FBA-4C6E-8473-5B7EB10C9407}"/>
    <hyperlink ref="D382:E382" location="Invoer_per__4!A23" display="Invoer_per__4!A23" xr:uid="{4989BAAB-0C83-4138-8D76-DD690935B5A0}"/>
    <hyperlink ref="D383:E383" location="Invoer_per__4!A44" display="Invoer_per__4!A44" xr:uid="{C22B9542-062A-42A4-997F-BA067CDC400F}"/>
    <hyperlink ref="F381:G381" location="Invoer_per__4!A86" display="Invoer_per__4!A86" xr:uid="{65746579-4CDC-434F-9E82-697974982AA2}"/>
    <hyperlink ref="F382:G382" location="Invoer_per__4!A107" display="Invoer_per__4!A107" xr:uid="{0EC580D1-FDF6-4B94-BF88-626727652588}"/>
    <hyperlink ref="F383:G383" location="Invoer_per__4!A128" display="Invoer_per__4!A128" xr:uid="{DB5FED1E-4396-4405-AFD9-DBB06751893D}"/>
    <hyperlink ref="F384:G384" location="Invoer_per__4!A149" display="Invoer_per__4!A149" xr:uid="{35801113-1898-4348-8C01-A69E448276EB}"/>
    <hyperlink ref="H381:I381" location="Invoer_per__4!A170" display="Invoer_per__4!A170" xr:uid="{68C190E2-C70F-4131-9876-2EFB6D3538CB}"/>
    <hyperlink ref="H382:I382" location="Invoer_per__4!A191" display="Invoer_per__4!A191" xr:uid="{2EAB0E1F-CB7A-4D79-9A64-5E18B84E2611}"/>
    <hyperlink ref="H383:I383" location="Invoer_per__4!A233" display="Invoer_per__4!A233" xr:uid="{76B7F965-6783-464E-A50D-2A5E6D451733}"/>
    <hyperlink ref="H384:I384" location="Invoer_per__4!A212" display="Invoer_per__4!A212" xr:uid="{30F7E1E8-6C7A-4BF3-8238-E8CA0BA3792B}"/>
  </hyperlinks>
  <printOptions horizontalCentered="1"/>
  <pageMargins left="0.55118110236220474" right="0.55118110236220474" top="0.78740157480314965" bottom="0.39370078740157483" header="0.78740157480314965" footer="0.78740157480314965"/>
  <pageSetup paperSize="9" scale="80" fitToWidth="0" fitToHeight="0" pageOrder="overThenDown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4"/>
  <sheetViews>
    <sheetView topLeftCell="A19" workbookViewId="0">
      <selection activeCell="B24" sqref="B24"/>
    </sheetView>
  </sheetViews>
  <sheetFormatPr defaultRowHeight="12.75" customHeight="1"/>
  <cols>
    <col min="1" max="1" width="11.42578125" customWidth="1"/>
    <col min="2" max="2" width="20" customWidth="1"/>
    <col min="3" max="11" width="11.42578125" customWidth="1"/>
    <col min="12" max="15" width="8.5703125" customWidth="1"/>
    <col min="16" max="64" width="11.42578125" customWidth="1"/>
    <col min="65" max="65" width="9.140625" customWidth="1"/>
  </cols>
  <sheetData>
    <row r="1" spans="1:15" ht="61.5" customHeight="1">
      <c r="A1" s="47"/>
      <c r="B1" s="1256" t="s">
        <v>142</v>
      </c>
      <c r="C1" s="1257"/>
      <c r="D1" s="392"/>
      <c r="E1" s="393"/>
      <c r="F1" s="1258" t="s">
        <v>124</v>
      </c>
      <c r="G1" s="1258"/>
      <c r="H1" s="116"/>
      <c r="I1" s="116"/>
      <c r="J1" s="117"/>
      <c r="K1" s="116"/>
      <c r="L1" s="116"/>
      <c r="M1" s="116"/>
      <c r="N1" s="116"/>
      <c r="O1" s="116"/>
    </row>
    <row r="2" spans="1:15" ht="41.25" customHeight="1">
      <c r="A2" s="54"/>
      <c r="B2" s="394" t="s">
        <v>125</v>
      </c>
      <c r="C2" s="395" t="s">
        <v>117</v>
      </c>
      <c r="D2" s="395" t="s">
        <v>95</v>
      </c>
      <c r="E2" s="395" t="s">
        <v>96</v>
      </c>
      <c r="F2" s="396" t="s">
        <v>128</v>
      </c>
      <c r="G2" s="396" t="s">
        <v>95</v>
      </c>
      <c r="H2" s="397" t="s">
        <v>129</v>
      </c>
      <c r="I2" s="397" t="s">
        <v>130</v>
      </c>
      <c r="J2" s="398" t="s">
        <v>101</v>
      </c>
      <c r="K2" s="397">
        <v>10</v>
      </c>
      <c r="L2" s="397"/>
      <c r="M2" s="397"/>
      <c r="N2" s="396"/>
      <c r="O2" s="399" t="s">
        <v>220</v>
      </c>
    </row>
    <row r="3" spans="1:15" ht="29.25" customHeight="1">
      <c r="A3" s="92"/>
      <c r="B3" s="400" t="s">
        <v>137</v>
      </c>
      <c r="C3" s="401" t="s">
        <v>126</v>
      </c>
      <c r="D3" s="402" t="s">
        <v>107</v>
      </c>
      <c r="E3" s="403" t="s">
        <v>109</v>
      </c>
      <c r="F3" s="401" t="s">
        <v>109</v>
      </c>
      <c r="G3" s="401" t="s">
        <v>110</v>
      </c>
      <c r="H3" s="404" t="s">
        <v>111</v>
      </c>
      <c r="I3" s="405" t="s">
        <v>127</v>
      </c>
      <c r="J3" s="406" t="s">
        <v>114</v>
      </c>
      <c r="K3" s="404" t="s">
        <v>113</v>
      </c>
      <c r="L3" s="407" t="s">
        <v>131</v>
      </c>
      <c r="M3" s="408" t="s">
        <v>132</v>
      </c>
      <c r="N3" s="408" t="s">
        <v>133</v>
      </c>
      <c r="O3" s="406" t="s">
        <v>114</v>
      </c>
    </row>
    <row r="4" spans="1:15" ht="29.25" customHeight="1">
      <c r="A4" s="88">
        <v>1</v>
      </c>
      <c r="B4" s="118" t="str">
        <f>Leden!K5</f>
        <v>Bennie Beerten Z</v>
      </c>
      <c r="C4" s="108">
        <f>Leden!M5</f>
        <v>80</v>
      </c>
      <c r="D4" s="109">
        <f>Invoer_per__4!C42</f>
        <v>0</v>
      </c>
      <c r="E4" s="109">
        <f>Invoer_per__4!D42</f>
        <v>0</v>
      </c>
      <c r="F4" s="109">
        <f>Invoer_per__4!E42</f>
        <v>0</v>
      </c>
      <c r="G4" s="109">
        <f>Invoer_per__4!F42</f>
        <v>0</v>
      </c>
      <c r="H4" s="119" t="e">
        <f>Invoer_per__4!G42</f>
        <v>#DIV/0!</v>
      </c>
      <c r="I4" s="120">
        <f>Invoer_per__4!H42</f>
        <v>0</v>
      </c>
      <c r="J4" s="121" t="e">
        <f>Invoer_per__4!I42</f>
        <v>#DIV/0!</v>
      </c>
      <c r="K4" s="120">
        <f>Invoer_per__4!J42</f>
        <v>0</v>
      </c>
      <c r="L4" s="108">
        <f>Invoer_per__4!K42</f>
        <v>0</v>
      </c>
      <c r="M4" s="108">
        <f>Invoer_per__4!L42</f>
        <v>0</v>
      </c>
      <c r="N4" s="108">
        <f>Invoer_per__4!M42</f>
        <v>0</v>
      </c>
      <c r="O4" s="377" t="e">
        <f>Invoer_per__4!N42</f>
        <v>#DIV/0!</v>
      </c>
    </row>
    <row r="5" spans="1:15" ht="29.25" customHeight="1">
      <c r="A5" s="13">
        <v>2</v>
      </c>
      <c r="B5" s="122" t="str">
        <f>Leden!K7</f>
        <v>BouwmeesterJohan</v>
      </c>
      <c r="C5" s="108">
        <f>Leden!M17</f>
        <v>100</v>
      </c>
      <c r="D5" s="108">
        <f>Invoer_per__4!C84</f>
        <v>0</v>
      </c>
      <c r="E5" s="108">
        <f>Invoer_per__4!D84</f>
        <v>0</v>
      </c>
      <c r="F5" s="108">
        <f>Invoer_per__4!E84</f>
        <v>0</v>
      </c>
      <c r="G5" s="108">
        <f>Invoer_per__4!F84</f>
        <v>0</v>
      </c>
      <c r="H5" s="123" t="e">
        <f>Invoer_per__4!G84</f>
        <v>#DIV/0!</v>
      </c>
      <c r="I5" s="108">
        <f>Invoer_per__4!H84</f>
        <v>0</v>
      </c>
      <c r="J5" s="124" t="e">
        <f>Invoer_per__4!I84</f>
        <v>#DIV/0!</v>
      </c>
      <c r="K5" s="108">
        <f>Invoer_per__4!J84</f>
        <v>0</v>
      </c>
      <c r="L5" s="108">
        <f>Invoer_per__4!K84</f>
        <v>0</v>
      </c>
      <c r="M5" s="108">
        <f>Invoer_per__4!L84</f>
        <v>0</v>
      </c>
      <c r="N5" s="108">
        <f>Invoer_per__4!M84</f>
        <v>0</v>
      </c>
      <c r="O5" s="125" t="e">
        <f>Invoer_per__4!N84</f>
        <v>#DIV/0!</v>
      </c>
    </row>
    <row r="6" spans="1:15" ht="29.25" customHeight="1">
      <c r="A6" s="81">
        <v>3</v>
      </c>
      <c r="B6" s="118" t="str">
        <f>Leden!K8</f>
        <v>Cattier Theo</v>
      </c>
      <c r="C6" s="26">
        <f>Leden!M15</f>
        <v>59</v>
      </c>
      <c r="D6" s="26">
        <f>Invoer_per__4!C105</f>
        <v>0</v>
      </c>
      <c r="E6" s="26">
        <f>Invoer_per__4!D105</f>
        <v>0</v>
      </c>
      <c r="F6" s="26">
        <f>Invoer_per__4!E105</f>
        <v>0</v>
      </c>
      <c r="G6" s="26">
        <f>Invoer_per__4!F105</f>
        <v>0</v>
      </c>
      <c r="H6" s="24" t="e">
        <f>Invoer_per__4!G105</f>
        <v>#DIV/0!</v>
      </c>
      <c r="I6" s="26">
        <f>Invoer_per__4!H105</f>
        <v>0</v>
      </c>
      <c r="J6" s="126" t="e">
        <f>Invoer_per__4!I105</f>
        <v>#DIV/0!</v>
      </c>
      <c r="K6" s="26">
        <f>Invoer_per__4!J105</f>
        <v>0</v>
      </c>
      <c r="L6" s="26">
        <f>Invoer_per__4!K105</f>
        <v>0</v>
      </c>
      <c r="M6" s="110">
        <f>Invoer_per__4!L105</f>
        <v>0</v>
      </c>
      <c r="N6" s="110">
        <f>Invoer_per__4!M105</f>
        <v>0</v>
      </c>
      <c r="O6" s="110" t="e">
        <f>Invoer_per__4!N105</f>
        <v>#DIV/0!</v>
      </c>
    </row>
    <row r="7" spans="1:15" ht="30" customHeight="1">
      <c r="A7" s="13">
        <v>4</v>
      </c>
      <c r="B7" s="118" t="str">
        <f>Leden!K6</f>
        <v>Cuppers Jan</v>
      </c>
      <c r="C7" s="108">
        <f>Leden!M8</f>
        <v>56</v>
      </c>
      <c r="D7" s="41">
        <f>Invoer_per__4!C63</f>
        <v>0</v>
      </c>
      <c r="E7" s="41">
        <f>Invoer_per__4!D63</f>
        <v>0</v>
      </c>
      <c r="F7" s="41">
        <f>Invoer_per__4!E63</f>
        <v>0</v>
      </c>
      <c r="G7" s="41">
        <f>Invoer_per__4!F63</f>
        <v>0</v>
      </c>
      <c r="H7" s="541" t="e">
        <f>Invoer_per__4!G63</f>
        <v>#DIV/0!</v>
      </c>
      <c r="I7" s="29">
        <f>Invoer_per__4!H63</f>
        <v>0</v>
      </c>
      <c r="J7" s="542" t="e">
        <f>Invoer_per__4!I63</f>
        <v>#DIV/0!</v>
      </c>
      <c r="K7" s="543">
        <f>Invoer_per__4!J63</f>
        <v>0</v>
      </c>
      <c r="L7" s="391">
        <f>Invoer_per__4!K63</f>
        <v>0</v>
      </c>
      <c r="M7" s="391">
        <f>Invoer_per__4!L63</f>
        <v>0</v>
      </c>
      <c r="N7" s="391">
        <f>Invoer_per__4!M63</f>
        <v>0</v>
      </c>
      <c r="O7" s="544" t="e">
        <f>Invoer_per__4!N63</f>
        <v>#DIV/0!</v>
      </c>
    </row>
    <row r="8" spans="1:15" ht="30" customHeight="1">
      <c r="A8" s="81">
        <v>5</v>
      </c>
      <c r="B8" s="122" t="str">
        <f>Leden!K9</f>
        <v>Huinink Jan</v>
      </c>
      <c r="C8" s="127">
        <f>Leden!M6</f>
        <v>50</v>
      </c>
      <c r="D8" s="127">
        <f>Invoer_per__4!C126</f>
        <v>0</v>
      </c>
      <c r="E8" s="127">
        <f>Invoer_per__4!D126</f>
        <v>0</v>
      </c>
      <c r="F8" s="127">
        <f>Invoer_per__4!E126</f>
        <v>0</v>
      </c>
      <c r="G8" s="127">
        <f>Invoer_per__4!F126</f>
        <v>0</v>
      </c>
      <c r="H8" s="128" t="e">
        <f>Invoer_per__4!G126</f>
        <v>#DIV/0!</v>
      </c>
      <c r="I8" s="127">
        <f>Invoer_per__4!H126</f>
        <v>0</v>
      </c>
      <c r="J8" s="129" t="e">
        <f>Invoer_per__4!I126</f>
        <v>#DIV/0!</v>
      </c>
      <c r="K8" s="127">
        <f>Invoer_per__4!J126</f>
        <v>0</v>
      </c>
      <c r="L8" s="127">
        <f>Invoer_per__4!K126</f>
        <v>0</v>
      </c>
      <c r="M8" s="127">
        <f>Invoer_per__4!L126</f>
        <v>0</v>
      </c>
      <c r="N8" s="127">
        <f>Invoer_per__4!M126</f>
        <v>0</v>
      </c>
      <c r="O8" s="387" t="e">
        <f>Invoer_per__4!N126</f>
        <v>#DIV/0!</v>
      </c>
    </row>
    <row r="9" spans="1:15" ht="30" customHeight="1">
      <c r="A9" s="13">
        <v>6</v>
      </c>
      <c r="B9" s="122" t="str">
        <f>Leden!$K$13</f>
        <v>Jos Stortelder</v>
      </c>
      <c r="C9" s="26">
        <f>Leden!M13</f>
        <v>120</v>
      </c>
      <c r="D9" s="26">
        <f>Invoer_per__4!C210</f>
        <v>0</v>
      </c>
      <c r="E9" s="26">
        <f>Invoer_per__4!D210</f>
        <v>0</v>
      </c>
      <c r="F9" s="26">
        <f>Invoer_per__4!E210</f>
        <v>0</v>
      </c>
      <c r="G9" s="26">
        <f>Invoer_per__4!F210</f>
        <v>0</v>
      </c>
      <c r="H9" s="24" t="e">
        <f>Invoer_per__4!G210</f>
        <v>#DIV/0!</v>
      </c>
      <c r="I9" s="26">
        <f>Invoer_per__4!H210</f>
        <v>0</v>
      </c>
      <c r="J9" s="126" t="e">
        <f>Invoer_per__4!I210</f>
        <v>#DIV/0!</v>
      </c>
      <c r="K9" s="26">
        <f>Invoer_per__4!J210</f>
        <v>0</v>
      </c>
      <c r="L9" s="26">
        <f>Invoer_per__4!K210</f>
        <v>0</v>
      </c>
      <c r="M9" s="26">
        <f>Invoer_per__4!L210</f>
        <v>0</v>
      </c>
      <c r="N9" s="26">
        <f>Invoer_per__4!M210</f>
        <v>0</v>
      </c>
      <c r="O9" s="26" t="e">
        <f>Invoer_per__4!N210</f>
        <v>#DIV/0!</v>
      </c>
    </row>
    <row r="10" spans="1:15" ht="30" customHeight="1">
      <c r="A10" s="81">
        <v>7</v>
      </c>
      <c r="B10" s="122" t="str">
        <f>Leden!K10</f>
        <v>Koppele Theo</v>
      </c>
      <c r="C10" s="108">
        <f>Leden!M10</f>
        <v>56</v>
      </c>
      <c r="D10" s="109">
        <f>Invoer_per__4!C147</f>
        <v>1</v>
      </c>
      <c r="E10" s="109">
        <f>Invoer_per__4!D147</f>
        <v>56</v>
      </c>
      <c r="F10" s="109">
        <f>Invoer_per__4!E147</f>
        <v>39</v>
      </c>
      <c r="G10" s="109">
        <f>Invoer_per__4!F147</f>
        <v>16</v>
      </c>
      <c r="H10" s="119">
        <f>Invoer_per__4!G147</f>
        <v>2.4375</v>
      </c>
      <c r="I10" s="120">
        <f>Invoer_per__4!H147</f>
        <v>7</v>
      </c>
      <c r="J10" s="130">
        <f>Invoer_per__4!I147</f>
        <v>0.6964285714285714</v>
      </c>
      <c r="K10" s="108">
        <f>Invoer_per__4!J147</f>
        <v>6</v>
      </c>
      <c r="L10" s="125">
        <f>Invoer_per__4!K147</f>
        <v>0</v>
      </c>
      <c r="M10" s="125">
        <f>Invoer_per__4!L147</f>
        <v>1</v>
      </c>
      <c r="N10" s="125">
        <f>Invoer_per__4!M147</f>
        <v>0</v>
      </c>
      <c r="O10" s="131">
        <f>Invoer_per__4!N147</f>
        <v>70</v>
      </c>
    </row>
    <row r="11" spans="1:15" ht="30" customHeight="1">
      <c r="A11" s="13">
        <v>8</v>
      </c>
      <c r="B11" s="118" t="str">
        <f>Leden!K11</f>
        <v>Melgers Willy</v>
      </c>
      <c r="C11" s="26">
        <f>Leden!M11</f>
        <v>85</v>
      </c>
      <c r="D11" s="26">
        <f>Invoer_per__4!C168</f>
        <v>0</v>
      </c>
      <c r="E11" s="26">
        <f>Invoer_per__4!D168</f>
        <v>0</v>
      </c>
      <c r="F11" s="26">
        <f>Invoer_per__4!E168</f>
        <v>0</v>
      </c>
      <c r="G11" s="26">
        <f>Invoer_per__4!F168</f>
        <v>0</v>
      </c>
      <c r="H11" s="24" t="e">
        <f>Invoer_per__4!G168</f>
        <v>#DIV/0!</v>
      </c>
      <c r="I11" s="26">
        <f>Invoer_per__4!H168</f>
        <v>0</v>
      </c>
      <c r="J11" s="126" t="e">
        <f>Invoer_per__4!I168</f>
        <v>#DIV/0!</v>
      </c>
      <c r="K11" s="26">
        <f>Invoer_per__4!J168</f>
        <v>0</v>
      </c>
      <c r="L11" s="26">
        <f>Invoer_per__4!K168</f>
        <v>0</v>
      </c>
      <c r="M11" s="26">
        <f>Invoer_per__4!L168</f>
        <v>0</v>
      </c>
      <c r="N11" s="26">
        <f>Invoer_per__4!M168</f>
        <v>0</v>
      </c>
      <c r="O11" s="110" t="e">
        <f>Invoer_per__4!N168</f>
        <v>#DIV/0!</v>
      </c>
    </row>
    <row r="12" spans="1:15" ht="30" customHeight="1">
      <c r="A12" s="81">
        <v>9</v>
      </c>
      <c r="B12" s="122" t="str">
        <f>Leden!K12</f>
        <v>Piepers Arnold</v>
      </c>
      <c r="C12" s="26">
        <f>Leden!M10</f>
        <v>56</v>
      </c>
      <c r="D12" s="26">
        <f>Invoer_per__4!C189</f>
        <v>0</v>
      </c>
      <c r="E12" s="26">
        <f>Invoer_per__4!D189</f>
        <v>0</v>
      </c>
      <c r="F12" s="26">
        <f>Invoer_per__4!E189</f>
        <v>0</v>
      </c>
      <c r="G12" s="26">
        <f>Invoer_per__4!F189</f>
        <v>0</v>
      </c>
      <c r="H12" s="24" t="e">
        <f>Invoer_per__4!G189</f>
        <v>#DIV/0!</v>
      </c>
      <c r="I12" s="26">
        <f>Invoer_per__4!H189</f>
        <v>0</v>
      </c>
      <c r="J12" s="126" t="e">
        <f>Invoer_per__4!I189</f>
        <v>#DIV/0!</v>
      </c>
      <c r="K12" s="26">
        <f>Invoer_per__4!J189</f>
        <v>0</v>
      </c>
      <c r="L12" s="26">
        <f>Invoer_per__4!K189</f>
        <v>0</v>
      </c>
      <c r="M12" s="26">
        <f>Invoer_per__4!L189</f>
        <v>0</v>
      </c>
      <c r="N12" s="26">
        <f>Invoer_per__4!M189</f>
        <v>0</v>
      </c>
      <c r="O12" s="110" t="e">
        <f>Invoer_per__4!N189</f>
        <v>#DIV/0!</v>
      </c>
    </row>
    <row r="13" spans="1:15" ht="30" customHeight="1">
      <c r="A13" s="13">
        <v>10</v>
      </c>
      <c r="B13" s="122" t="str">
        <f>Leden!K14</f>
        <v>Rots Jan</v>
      </c>
      <c r="C13" s="132">
        <f>Leden!M19</f>
        <v>100</v>
      </c>
      <c r="D13" s="108">
        <f>Invoer_per__4!C231</f>
        <v>0</v>
      </c>
      <c r="E13" s="108">
        <f>Invoer_per__4!D231</f>
        <v>0</v>
      </c>
      <c r="F13" s="108">
        <f>Invoer_per__4!E231</f>
        <v>0</v>
      </c>
      <c r="G13" s="108">
        <f>Invoer_per__4!F231</f>
        <v>0</v>
      </c>
      <c r="H13" s="123" t="e">
        <f>Invoer_per__4!G231</f>
        <v>#DIV/0!</v>
      </c>
      <c r="I13" s="108">
        <f>Invoer_per__4!H231</f>
        <v>0</v>
      </c>
      <c r="J13" s="124" t="e">
        <f>Invoer_per__4!I231</f>
        <v>#DIV/0!</v>
      </c>
      <c r="K13" s="108">
        <f>Invoer_per__4!J231</f>
        <v>0</v>
      </c>
      <c r="L13" s="108">
        <f>Invoer_per__4!K231</f>
        <v>0</v>
      </c>
      <c r="M13" s="108">
        <f>Invoer_per__4!L231</f>
        <v>0</v>
      </c>
      <c r="N13" s="108">
        <f>Invoer_per__4!M231</f>
        <v>0</v>
      </c>
      <c r="O13" s="108" t="e">
        <f>Invoer_per__4!N231</f>
        <v>#DIV/0!</v>
      </c>
    </row>
    <row r="14" spans="1:15" ht="30" customHeight="1">
      <c r="A14" s="81">
        <v>11</v>
      </c>
      <c r="B14" s="122" t="str">
        <f>Leden!K15</f>
        <v>Rouwhorst Bennie</v>
      </c>
      <c r="C14" s="26">
        <f>Leden!M12</f>
        <v>65</v>
      </c>
      <c r="D14" s="26">
        <f>Invoer_per__4!C252</f>
        <v>1</v>
      </c>
      <c r="E14" s="26">
        <f>Invoer_per__4!D252</f>
        <v>59</v>
      </c>
      <c r="F14" s="26">
        <f>Invoer_per__4!E252</f>
        <v>55</v>
      </c>
      <c r="G14" s="26">
        <f>Invoer_per__4!F252</f>
        <v>32</v>
      </c>
      <c r="H14" s="24">
        <f>Invoer_per__4!G252</f>
        <v>1.71875</v>
      </c>
      <c r="I14" s="26">
        <f>Invoer_per__4!H252</f>
        <v>6</v>
      </c>
      <c r="J14" s="126">
        <f>Invoer_per__4!I252</f>
        <v>0.93220338983050843</v>
      </c>
      <c r="K14" s="26">
        <f>Invoer_per__4!J252</f>
        <v>9</v>
      </c>
      <c r="L14" s="26">
        <f>Invoer_per__4!K252</f>
        <v>0</v>
      </c>
      <c r="M14" s="26">
        <f>Invoer_per__4!L252</f>
        <v>1</v>
      </c>
      <c r="N14" s="26">
        <f>Invoer_per__4!M252</f>
        <v>0</v>
      </c>
      <c r="O14" s="110">
        <f>Invoer_per__4!N252</f>
        <v>56</v>
      </c>
    </row>
    <row r="15" spans="1:15" ht="30" customHeight="1">
      <c r="A15" s="13">
        <v>12</v>
      </c>
      <c r="B15" s="122" t="str">
        <f>Leden!K4</f>
        <v>Slot Guus</v>
      </c>
      <c r="C15" s="26">
        <f>Leden!M4</f>
        <v>100</v>
      </c>
      <c r="D15" s="26">
        <f>Invoer_per__4!C42</f>
        <v>0</v>
      </c>
      <c r="E15" s="26">
        <f>Invoer_per__4!D42</f>
        <v>0</v>
      </c>
      <c r="F15" s="26">
        <f>Invoer_per__4!E42</f>
        <v>0</v>
      </c>
      <c r="G15" s="26">
        <f>Invoer_per__4!F42</f>
        <v>0</v>
      </c>
      <c r="H15" s="24" t="e">
        <f>Invoer_per__4!G42</f>
        <v>#DIV/0!</v>
      </c>
      <c r="I15" s="26">
        <f>Invoer_per__4!H42</f>
        <v>0</v>
      </c>
      <c r="J15" s="126" t="e">
        <f>Invoer_per__4!I42</f>
        <v>#DIV/0!</v>
      </c>
      <c r="K15" s="26">
        <f>Invoer_per__4!J42</f>
        <v>0</v>
      </c>
      <c r="L15" s="26">
        <f>Invoer_per__4!K42</f>
        <v>0</v>
      </c>
      <c r="M15" s="26">
        <f>Invoer_per__4!L42</f>
        <v>0</v>
      </c>
      <c r="N15" s="26">
        <f>Invoer_per__4!M42</f>
        <v>0</v>
      </c>
      <c r="O15" s="110" t="e">
        <f>Invoer_per__4!N42</f>
        <v>#DIV/0!</v>
      </c>
    </row>
    <row r="16" spans="1:15" ht="30" customHeight="1">
      <c r="A16" s="81">
        <v>13</v>
      </c>
      <c r="B16" s="390" t="str">
        <f>Leden!K17</f>
        <v>Spieker Leo</v>
      </c>
      <c r="C16" s="26">
        <f>Leden!M16</f>
        <v>56</v>
      </c>
      <c r="D16" s="109">
        <f>Invoer_per__4!C252</f>
        <v>1</v>
      </c>
      <c r="E16" s="109">
        <f>Invoer_per__4!D252</f>
        <v>59</v>
      </c>
      <c r="F16" s="109">
        <f>Invoer_per__4!E252</f>
        <v>55</v>
      </c>
      <c r="G16" s="109">
        <f>Invoer_per__4!F252</f>
        <v>32</v>
      </c>
      <c r="H16" s="24">
        <f>Invoer_per__4!G252</f>
        <v>1.71875</v>
      </c>
      <c r="I16" s="26">
        <f>Invoer_per__4!H252</f>
        <v>6</v>
      </c>
      <c r="J16" s="126">
        <f>Invoer_per__4!I252</f>
        <v>0.93220338983050843</v>
      </c>
      <c r="K16" s="26">
        <f>Invoer_per__4!J252</f>
        <v>9</v>
      </c>
      <c r="L16" s="26">
        <f>Invoer_per__4!K252</f>
        <v>0</v>
      </c>
      <c r="M16" s="26">
        <f>Invoer_per__4!L252</f>
        <v>1</v>
      </c>
      <c r="N16" s="26">
        <f>Invoer_per__4!M252</f>
        <v>0</v>
      </c>
      <c r="O16" s="110">
        <f>Invoer_per__4!N252</f>
        <v>56</v>
      </c>
    </row>
    <row r="17" spans="1:15" ht="30" customHeight="1">
      <c r="A17" s="13">
        <v>14</v>
      </c>
      <c r="B17" s="122" t="str">
        <f>Leden!K18</f>
        <v>v.Schie Leo</v>
      </c>
      <c r="C17" s="26">
        <f>Leden!M18</f>
        <v>75</v>
      </c>
      <c r="D17" s="26">
        <f>Invoer_per__4!C315</f>
        <v>0</v>
      </c>
      <c r="E17" s="26">
        <f>Invoer_per__4!D315</f>
        <v>0</v>
      </c>
      <c r="F17" s="26">
        <f>Invoer_per__4!E315</f>
        <v>0</v>
      </c>
      <c r="G17" s="26">
        <f>Invoer_per__4!F315</f>
        <v>0</v>
      </c>
      <c r="H17" s="24" t="e">
        <f>Invoer_per__4!G315</f>
        <v>#DIV/0!</v>
      </c>
      <c r="I17" s="26">
        <f>Invoer_per__4!H315</f>
        <v>0</v>
      </c>
      <c r="J17" s="126" t="e">
        <f>Invoer_per__4!I315</f>
        <v>#DIV/0!</v>
      </c>
      <c r="K17" s="26">
        <f>Invoer_per__4!J315</f>
        <v>0</v>
      </c>
      <c r="L17" s="26">
        <f>Invoer_per__4!K315</f>
        <v>0</v>
      </c>
      <c r="M17" s="26">
        <f>Invoer_per__4!L315</f>
        <v>0</v>
      </c>
      <c r="N17" s="26">
        <f>Invoer_per__4!M315</f>
        <v>0</v>
      </c>
      <c r="O17" s="110" t="e">
        <f>Invoer_per__4!N315</f>
        <v>#DIV/0!</v>
      </c>
    </row>
    <row r="18" spans="1:15" ht="30" customHeight="1">
      <c r="A18" s="81">
        <v>15</v>
      </c>
      <c r="B18" s="122" t="str">
        <f>Leden!K16</f>
        <v>Wittenbernds B</v>
      </c>
      <c r="C18" s="26">
        <f>Leden!M14</f>
        <v>53</v>
      </c>
      <c r="D18" s="26">
        <f>Invoer_per__4!C273</f>
        <v>2</v>
      </c>
      <c r="E18" s="26">
        <f>Invoer_per__4!D273</f>
        <v>112</v>
      </c>
      <c r="F18" s="26">
        <f>Invoer_per__4!E273</f>
        <v>0</v>
      </c>
      <c r="G18" s="26">
        <f>Invoer_per__4!F273</f>
        <v>32</v>
      </c>
      <c r="H18" s="24">
        <f>Invoer_per__4!G273</f>
        <v>0</v>
      </c>
      <c r="I18" s="26">
        <f>Invoer_per__4!H273</f>
        <v>0</v>
      </c>
      <c r="J18" s="126" t="e">
        <f>Invoer_per__4!I273</f>
        <v>#DIV/0!</v>
      </c>
      <c r="K18" s="26">
        <f>Invoer_per__4!J273</f>
        <v>0</v>
      </c>
      <c r="L18" s="110">
        <f>Invoer_per__4!K273</f>
        <v>0</v>
      </c>
      <c r="M18" s="110">
        <f>Invoer_per__4!L273</f>
        <v>0</v>
      </c>
      <c r="N18" s="110">
        <f>Invoer_per__4!M273</f>
        <v>1</v>
      </c>
      <c r="O18" s="110" t="e">
        <f>Invoer_per__4!N273</f>
        <v>#N/A</v>
      </c>
    </row>
    <row r="19" spans="1:15" ht="30" customHeight="1">
      <c r="A19" s="13">
        <v>16</v>
      </c>
      <c r="B19" s="379" t="str">
        <f>Leden!K19</f>
        <v>Wolterink Harrie</v>
      </c>
      <c r="C19" s="108">
        <f>Leden!M9</f>
        <v>65</v>
      </c>
      <c r="D19" s="108">
        <f>Invoer_per__4!C336</f>
        <v>1</v>
      </c>
      <c r="E19" s="108">
        <f>Invoer_per__4!D336</f>
        <v>100</v>
      </c>
      <c r="F19" s="108">
        <f>Invoer_per__4!E336</f>
        <v>90</v>
      </c>
      <c r="G19" s="108">
        <f>Invoer_per__4!F336</f>
        <v>16</v>
      </c>
      <c r="H19" s="123">
        <f>Invoer_per__4!G336</f>
        <v>5.625</v>
      </c>
      <c r="I19" s="108">
        <f>Invoer_per__4!H336</f>
        <v>24</v>
      </c>
      <c r="J19" s="124">
        <f>Invoer_per__4!I336</f>
        <v>0.9</v>
      </c>
      <c r="K19" s="108">
        <f>Invoer_per__4!J336</f>
        <v>9</v>
      </c>
      <c r="L19" s="108">
        <f>Invoer_per__4!K336</f>
        <v>1</v>
      </c>
      <c r="M19" s="108">
        <f>Invoer_per__4!L336</f>
        <v>0</v>
      </c>
      <c r="N19" s="108">
        <f>Invoer_per__4!M336</f>
        <v>0</v>
      </c>
      <c r="O19" s="125">
        <f>Invoer_per__4!N336</f>
        <v>140</v>
      </c>
    </row>
    <row r="20" spans="1:15" ht="30" customHeight="1" thickBot="1">
      <c r="A20" s="81">
        <v>17</v>
      </c>
      <c r="B20" s="379" t="str">
        <f>Leden!K20</f>
        <v>Vermue Jack</v>
      </c>
      <c r="C20" s="108">
        <f>Leden!M20</f>
        <v>85</v>
      </c>
      <c r="D20" s="109">
        <f>Invoer_per__4!C356</f>
        <v>0</v>
      </c>
      <c r="E20" s="109">
        <f>Invoer_per__4!D356</f>
        <v>0</v>
      </c>
      <c r="F20" s="109">
        <f>Invoer_per__4!E356</f>
        <v>0</v>
      </c>
      <c r="G20" s="109">
        <f>Invoer_per__4!F356</f>
        <v>0</v>
      </c>
      <c r="H20" s="545">
        <f>Invoer_per__4!G356</f>
        <v>0</v>
      </c>
      <c r="I20" s="109">
        <f>Invoer_per__4!H356</f>
        <v>0</v>
      </c>
      <c r="J20" s="121" t="e">
        <f>Invoer_per__4!I356</f>
        <v>#DIV/0!</v>
      </c>
      <c r="K20" s="109">
        <f>Invoer_per__4!J356</f>
        <v>0</v>
      </c>
      <c r="L20" s="109">
        <f>Invoer_per__4!K356</f>
        <v>0</v>
      </c>
      <c r="M20" s="109">
        <f>Invoer_per__4!L356</f>
        <v>0</v>
      </c>
      <c r="N20" s="109">
        <f>Invoer_per__4!M356</f>
        <v>0</v>
      </c>
      <c r="O20" s="546" t="e">
        <f>Invoer_per__4!N356</f>
        <v>#N/A</v>
      </c>
    </row>
    <row r="21" spans="1:15" ht="30" customHeight="1" thickBot="1">
      <c r="A21" s="378">
        <v>16</v>
      </c>
      <c r="B21" s="380" t="s">
        <v>134</v>
      </c>
      <c r="C21" s="381">
        <f>SUM(C4:C19)</f>
        <v>1176</v>
      </c>
      <c r="D21" s="382">
        <f>SUM(D4:D19)</f>
        <v>6</v>
      </c>
      <c r="E21" s="382">
        <f>SUM(E6:E19)</f>
        <v>386</v>
      </c>
      <c r="F21" s="382">
        <f>SUM(F6:F19)</f>
        <v>239</v>
      </c>
      <c r="G21" s="382">
        <f>SUM(G6:G19)</f>
        <v>128</v>
      </c>
      <c r="H21" s="383">
        <f>IF(ISBLANK(F21),"",F21/G21)</f>
        <v>1.8671875</v>
      </c>
      <c r="I21" s="382">
        <f>MAX(I6:I19)</f>
        <v>24</v>
      </c>
      <c r="J21" s="384">
        <f>IF(ISBLANK(F21),"",F21/E21)</f>
        <v>0.61917098445595853</v>
      </c>
      <c r="K21" s="385">
        <f>SUM(K6:K19)</f>
        <v>33</v>
      </c>
      <c r="L21" s="382">
        <f>SUM(L4:L19)</f>
        <v>1</v>
      </c>
      <c r="M21" s="382">
        <f>SUM(M4:M19)</f>
        <v>3</v>
      </c>
      <c r="N21" s="382">
        <f>SUM(N4:N19)</f>
        <v>1</v>
      </c>
      <c r="O21" s="386"/>
    </row>
    <row r="22" spans="1:15" ht="30" customHeight="1">
      <c r="A22" s="13"/>
      <c r="B22" s="134" t="s">
        <v>135</v>
      </c>
      <c r="C22" s="135"/>
      <c r="D22" s="409"/>
      <c r="E22" s="409"/>
    </row>
    <row r="23" spans="1:15" ht="30" customHeight="1" thickBot="1">
      <c r="A23" s="13"/>
      <c r="D23" s="1259"/>
      <c r="E23" s="1259"/>
      <c r="F23" s="136"/>
      <c r="G23" s="13"/>
      <c r="H23" s="13"/>
      <c r="I23" s="13"/>
      <c r="J23" s="137"/>
      <c r="K23" s="13"/>
      <c r="L23" s="13"/>
      <c r="M23" s="13"/>
      <c r="N23" s="13"/>
      <c r="O23" s="13"/>
    </row>
    <row r="24" spans="1:15" ht="37.5" customHeight="1" thickBot="1">
      <c r="B24" s="138" t="s">
        <v>0</v>
      </c>
    </row>
  </sheetData>
  <sortState xmlns:xlrd2="http://schemas.microsoft.com/office/spreadsheetml/2017/richdata2" ref="B4:O19">
    <sortCondition ref="B3:B19"/>
  </sortState>
  <mergeCells count="3">
    <mergeCell ref="B1:C1"/>
    <mergeCell ref="F1:G1"/>
    <mergeCell ref="D23:E23"/>
  </mergeCells>
  <hyperlinks>
    <hyperlink ref="B24" location="Hoofdmenu!A1" display="Hoofdmenu" xr:uid="{00000000-0004-0000-0A00-000000000000}"/>
  </hyperlinks>
  <printOptions horizontalCentered="1"/>
  <pageMargins left="0.31535433070866109" right="0.31535433070866109" top="0.27559055118110198" bottom="0.27559055118110198" header="0.27559055118110198" footer="0.27559055118110198"/>
  <pageSetup paperSize="9" scale="80" fitToWidth="0" fitToHeight="0" pageOrder="overThenDown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W76"/>
  <sheetViews>
    <sheetView topLeftCell="A64" workbookViewId="0">
      <selection activeCell="B76" sqref="B76:C76"/>
    </sheetView>
  </sheetViews>
  <sheetFormatPr defaultRowHeight="11.25" customHeight="1"/>
  <cols>
    <col min="1" max="1" width="5.7109375" style="209" customWidth="1"/>
    <col min="2" max="2" width="23.7109375" style="208" customWidth="1"/>
    <col min="3" max="3" width="12.42578125" style="208" customWidth="1"/>
    <col min="4" max="4" width="22.5703125" style="208" customWidth="1"/>
    <col min="5" max="5" width="12.85546875" style="208" customWidth="1"/>
    <col min="6" max="6" width="21.7109375" style="208" customWidth="1"/>
    <col min="7" max="7" width="11.42578125" style="208" customWidth="1"/>
    <col min="8" max="8" width="21.42578125" style="208" customWidth="1"/>
    <col min="9" max="9" width="11.42578125" style="208" customWidth="1"/>
    <col min="10" max="10" width="20.5703125" style="208" customWidth="1"/>
    <col min="11" max="257" width="11.42578125" style="208" customWidth="1"/>
    <col min="258" max="258" width="9.140625" customWidth="1"/>
  </cols>
  <sheetData>
    <row r="1" spans="1:11" ht="17.25" customHeight="1">
      <c r="A1" s="1239" t="s">
        <v>188</v>
      </c>
      <c r="B1" s="1239"/>
    </row>
    <row r="2" spans="1:11" ht="17.25" customHeight="1">
      <c r="B2" s="210" t="s">
        <v>78</v>
      </c>
    </row>
    <row r="3" spans="1:11" ht="17.25" customHeight="1">
      <c r="A3" s="209">
        <v>1</v>
      </c>
      <c r="B3" s="211" t="str">
        <f>Invoer_per__4!B4</f>
        <v>Slot Guus</v>
      </c>
      <c r="C3" s="220"/>
      <c r="D3" s="213" t="str">
        <f>Invoer_per__4!B25</f>
        <v>Bennie Beerten Z</v>
      </c>
      <c r="E3" s="220"/>
      <c r="F3" s="222" t="str">
        <f>Invoer_per__4!B46</f>
        <v>Cuppers Jan</v>
      </c>
      <c r="G3" s="220"/>
      <c r="H3" s="213" t="str">
        <f>Invoer_per__4!B67</f>
        <v>BouwmeesterJohan</v>
      </c>
      <c r="I3" s="220"/>
      <c r="J3" s="213" t="str">
        <f>Invoer_per__4!B88</f>
        <v>Cattier Theo</v>
      </c>
    </row>
    <row r="4" spans="1:11" ht="17.25" customHeight="1">
      <c r="A4" s="209">
        <v>2</v>
      </c>
      <c r="B4" s="214" t="str">
        <f>Invoer_per__4!B5</f>
        <v>Bennie Beerten Z</v>
      </c>
      <c r="C4" s="215" t="str">
        <f>IF(Invoer_per__4!E5,"gespeeld","open")</f>
        <v>open</v>
      </c>
      <c r="D4" s="216" t="str">
        <f>Invoer_per__4!B26</f>
        <v>Cuppers Jan</v>
      </c>
      <c r="E4" s="215" t="str">
        <f>IF(Invoer_per__4!E26,"gespeeld","open")</f>
        <v>open</v>
      </c>
      <c r="F4" s="214" t="str">
        <f>Invoer_per__4!B47</f>
        <v>BouwmeesterJohan</v>
      </c>
      <c r="G4" s="215" t="str">
        <f>IF(Invoer_per__4!E47,"gespeeld","open")</f>
        <v>open</v>
      </c>
      <c r="H4" s="214" t="str">
        <f>Invoer_per__4!B68</f>
        <v>Cattier Theo</v>
      </c>
      <c r="I4" s="215" t="str">
        <f>IF(Invoer_per__4!E68,"gespeeld","open")</f>
        <v>open</v>
      </c>
      <c r="J4" s="214" t="str">
        <f>Invoer_per__4!B89</f>
        <v>Huinink Jan</v>
      </c>
      <c r="K4" s="215" t="str">
        <f>IF(Invoer_per__4!E89,"gespeeld","open")</f>
        <v>open</v>
      </c>
    </row>
    <row r="5" spans="1:11" ht="17.25" customHeight="1">
      <c r="A5" s="209">
        <v>3</v>
      </c>
      <c r="B5" s="214" t="str">
        <f>Invoer_per__4!B6</f>
        <v>Cuppers Jan</v>
      </c>
      <c r="C5" s="215" t="str">
        <f>IF(Invoer_per__4!E6,"gespeeld","open")</f>
        <v>open</v>
      </c>
      <c r="D5" s="214" t="str">
        <f>Invoer_per__4!B27</f>
        <v>BouwmeesterJohan</v>
      </c>
      <c r="E5" s="215" t="str">
        <f>IF(Invoer_per__4!E27,"gespeeld","open")</f>
        <v>open</v>
      </c>
      <c r="F5" s="214" t="str">
        <f>Invoer_per__4!B48</f>
        <v>Cattier Theo</v>
      </c>
      <c r="G5" s="215" t="str">
        <f>IF(Invoer_per__4!E48,"gespeeld","open")</f>
        <v>open</v>
      </c>
      <c r="H5" s="214" t="str">
        <f>Invoer_per__4!B69</f>
        <v>Huinink Jan</v>
      </c>
      <c r="I5" s="215" t="str">
        <f>IF(Invoer_per__4!E69,"gespeeld","open")</f>
        <v>open</v>
      </c>
      <c r="J5" s="214" t="str">
        <f>Invoer_per__4!B90</f>
        <v>Koppele Theo</v>
      </c>
      <c r="K5" s="215" t="str">
        <f>IF(Invoer_per__4!E90,"gespeeld","open")</f>
        <v>open</v>
      </c>
    </row>
    <row r="6" spans="1:11" ht="17.25" customHeight="1">
      <c r="A6" s="209">
        <v>4</v>
      </c>
      <c r="B6" s="214" t="str">
        <f>Invoer_per__4!B7</f>
        <v>BouwmeesterJohan</v>
      </c>
      <c r="C6" s="215" t="str">
        <f>IF(Invoer_per__4!E7,"gespeeld","open")</f>
        <v>open</v>
      </c>
      <c r="D6" s="214" t="str">
        <f>Invoer_per__4!B28</f>
        <v>Cattier Theo</v>
      </c>
      <c r="E6" s="215" t="str">
        <f>IF(Invoer_per__4!E28,"gespeeld","open")</f>
        <v>open</v>
      </c>
      <c r="F6" s="214" t="str">
        <f>Invoer_per__4!B49</f>
        <v>Huinink Jan</v>
      </c>
      <c r="G6" s="215" t="str">
        <f>IF(Invoer_per__4!E49,"gespeeld","open")</f>
        <v>open</v>
      </c>
      <c r="H6" s="214" t="str">
        <f>Invoer_per__4!B70</f>
        <v>Koppele Theo</v>
      </c>
      <c r="I6" s="215" t="str">
        <f>IF(Invoer_per__4!E70,"gespeeld","open")</f>
        <v>open</v>
      </c>
      <c r="J6" s="214" t="str">
        <f>Invoer_per__4!B91</f>
        <v>Melgers Willy</v>
      </c>
      <c r="K6" s="215" t="str">
        <f>IF(Invoer_per__4!E91,"gespeeld","open")</f>
        <v>open</v>
      </c>
    </row>
    <row r="7" spans="1:11" ht="17.25" customHeight="1">
      <c r="A7" s="209">
        <v>5</v>
      </c>
      <c r="B7" s="214" t="str">
        <f>Invoer_per__4!B8</f>
        <v>Cattier Theo</v>
      </c>
      <c r="C7" s="215" t="str">
        <f>IF(Invoer_per__4!E8,"gespeeld","open")</f>
        <v>open</v>
      </c>
      <c r="D7" s="214" t="str">
        <f>Invoer_per__4!B29</f>
        <v>Huinink Jan</v>
      </c>
      <c r="E7" s="215" t="str">
        <f>IF(Invoer_per__4!E29,"gespeeld","open")</f>
        <v>open</v>
      </c>
      <c r="F7" s="214" t="str">
        <f>Invoer_per__4!B50</f>
        <v>Koppele Theo</v>
      </c>
      <c r="G7" s="215" t="str">
        <f>IF(Invoer_per__4!E50,"gespeeld","open")</f>
        <v>open</v>
      </c>
      <c r="H7" s="214" t="str">
        <f>Invoer_per__4!B71</f>
        <v>Melgers Willy</v>
      </c>
      <c r="I7" s="215" t="str">
        <f>IF(Invoer_per__4!E71,"gespeeld","open")</f>
        <v>open</v>
      </c>
      <c r="J7" s="214" t="str">
        <f>Invoer_per__4!B92</f>
        <v>Piepers Arnold</v>
      </c>
      <c r="K7" s="215" t="str">
        <f>IF(Invoer_per__4!E92,"gespeeld","open")</f>
        <v>open</v>
      </c>
    </row>
    <row r="8" spans="1:11" ht="17.25" customHeight="1">
      <c r="A8" s="209">
        <v>6</v>
      </c>
      <c r="B8" s="214" t="str">
        <f>Invoer_per__4!B9</f>
        <v>Huinink Jan</v>
      </c>
      <c r="C8" s="215" t="str">
        <f>IF(Invoer_per__4!E9,"gespeeld","open")</f>
        <v>open</v>
      </c>
      <c r="D8" s="214" t="str">
        <f>Invoer_per__4!B30</f>
        <v>Koppele Theo</v>
      </c>
      <c r="E8" s="215" t="str">
        <f>IF(Invoer_per__4!E30,"gespeeld","open")</f>
        <v>open</v>
      </c>
      <c r="F8" s="214" t="str">
        <f>Invoer_per__4!B51</f>
        <v>Melgers Willy</v>
      </c>
      <c r="G8" s="215" t="str">
        <f>IF(Invoer_per__4!E51,"gespeeld","open")</f>
        <v>open</v>
      </c>
      <c r="H8" s="214" t="str">
        <f>Invoer_per__4!B72</f>
        <v>Piepers Arnold</v>
      </c>
      <c r="I8" s="215" t="str">
        <f>IF(Invoer_per__4!E72,"gespeeld","open")</f>
        <v>open</v>
      </c>
      <c r="J8" s="214" t="str">
        <f>Invoer_per__4!B93</f>
        <v>Jos Stortelder</v>
      </c>
      <c r="K8" s="215" t="str">
        <f>IF(Invoer_per__4!E93,"gespeeld","open")</f>
        <v>open</v>
      </c>
    </row>
    <row r="9" spans="1:11" ht="17.25" customHeight="1">
      <c r="A9" s="209">
        <v>7</v>
      </c>
      <c r="B9" s="214" t="str">
        <f>Invoer_per__4!B10</f>
        <v>Koppele Theo</v>
      </c>
      <c r="C9" s="215" t="str">
        <f>IF(Invoer_per__4!E10,"gespeeld","open")</f>
        <v>open</v>
      </c>
      <c r="D9" s="214" t="str">
        <f>Invoer_per__4!B31</f>
        <v>Melgers Willy</v>
      </c>
      <c r="E9" s="215" t="str">
        <f>IF(Invoer_per__4!E31,"gespeeld","open")</f>
        <v>open</v>
      </c>
      <c r="F9" s="214" t="str">
        <f>Invoer_per__4!B52</f>
        <v>Piepers Arnold</v>
      </c>
      <c r="G9" s="215" t="str">
        <f>IF(Invoer_per__4!E52,"gespeeld","open")</f>
        <v>open</v>
      </c>
      <c r="H9" s="214" t="str">
        <f>Invoer_per__4!B73</f>
        <v>Jos Stortelder</v>
      </c>
      <c r="I9" s="215" t="str">
        <f>IF(Invoer_per__4!E73,"gespeeld","open")</f>
        <v>open</v>
      </c>
      <c r="J9" s="214" t="str">
        <f>Invoer_per__4!B94</f>
        <v>Rots Jan</v>
      </c>
      <c r="K9" s="215" t="str">
        <f>IF(Invoer_per__4!E94,"gespeeld","open")</f>
        <v>open</v>
      </c>
    </row>
    <row r="10" spans="1:11" ht="17.25" customHeight="1">
      <c r="A10" s="209">
        <v>8</v>
      </c>
      <c r="B10" s="214" t="str">
        <f>Invoer_per__4!B11</f>
        <v>Melgers Willy</v>
      </c>
      <c r="C10" s="215" t="str">
        <f>IF(Invoer_per__4!E11,"gespeeld","open")</f>
        <v>open</v>
      </c>
      <c r="D10" s="214" t="str">
        <f>Invoer_per__4!B32</f>
        <v>Piepers Arnold</v>
      </c>
      <c r="E10" s="215" t="str">
        <f>IF(Invoer_per__4!E32,"gespeeld","open")</f>
        <v>open</v>
      </c>
      <c r="F10" s="214" t="str">
        <f>Invoer_per__4!B53</f>
        <v>Jos Stortelder</v>
      </c>
      <c r="G10" s="215" t="str">
        <f>IF(Invoer_per__4!E53,"gespeeld","open")</f>
        <v>open</v>
      </c>
      <c r="H10" s="214" t="str">
        <f>Invoer_per__4!B74</f>
        <v>Rots Jan</v>
      </c>
      <c r="I10" s="215" t="str">
        <f>IF(Invoer_per__4!E74,"gespeeld","open")</f>
        <v>open</v>
      </c>
      <c r="J10" s="214" t="str">
        <f>Invoer_per__4!B95</f>
        <v>Rouwhorst Bennie</v>
      </c>
      <c r="K10" s="215" t="str">
        <f>IF(Invoer_per__4!E95,"gespeeld","open")</f>
        <v>open</v>
      </c>
    </row>
    <row r="11" spans="1:11" ht="17.25" customHeight="1">
      <c r="A11" s="209">
        <v>9</v>
      </c>
      <c r="B11" s="214" t="str">
        <f>Invoer_per__4!B12</f>
        <v>Piepers Arnold</v>
      </c>
      <c r="C11" s="215" t="str">
        <f>IF(Invoer_per__4!E12,"gespeeld","open")</f>
        <v>open</v>
      </c>
      <c r="D11" s="214" t="str">
        <f>Invoer_per__4!B33</f>
        <v>Jos Stortelder</v>
      </c>
      <c r="E11" s="215" t="str">
        <f>IF(Invoer_per__4!E33,"gespeeld","open")</f>
        <v>open</v>
      </c>
      <c r="F11" s="214" t="str">
        <f>Invoer_per__4!B54</f>
        <v>Rots Jan</v>
      </c>
      <c r="G11" s="215" t="str">
        <f>IF(Invoer_per__4!E54,"gespeeld","open")</f>
        <v>open</v>
      </c>
      <c r="H11" s="214" t="str">
        <f>Invoer_per__4!B75</f>
        <v>Rouwhorst Bennie</v>
      </c>
      <c r="I11" s="215" t="str">
        <f>IF(Invoer_per__4!E75,"gespeeld","open")</f>
        <v>open</v>
      </c>
      <c r="J11" s="214" t="str">
        <f>Invoer_per__4!B96</f>
        <v>Wittenbernds B</v>
      </c>
      <c r="K11" s="215" t="str">
        <f>IF(Invoer_per__4!E96,"gespeeld","open")</f>
        <v>open</v>
      </c>
    </row>
    <row r="12" spans="1:11" ht="17.25" customHeight="1">
      <c r="A12" s="209">
        <v>10</v>
      </c>
      <c r="B12" s="214" t="str">
        <f>Invoer_per__4!B13</f>
        <v>Jos Stortelder</v>
      </c>
      <c r="C12" s="215" t="str">
        <f>IF(Invoer_per__4!E13,"gespeeld","open")</f>
        <v>open</v>
      </c>
      <c r="D12" s="214" t="str">
        <f>Invoer_per__4!B34</f>
        <v>Rots Jan</v>
      </c>
      <c r="E12" s="215" t="str">
        <f>IF(Invoer_per__4!E34,"gespeeld","open")</f>
        <v>open</v>
      </c>
      <c r="F12" s="214" t="str">
        <f>Invoer_per__4!B55</f>
        <v>Rouwhorst Bennie</v>
      </c>
      <c r="G12" s="215" t="str">
        <f>IF(Invoer_per__4!E55,"gespeeld","open")</f>
        <v>open</v>
      </c>
      <c r="H12" s="214" t="str">
        <f>Invoer_per__4!B76</f>
        <v>Wittenbernds B</v>
      </c>
      <c r="I12" s="215" t="str">
        <f>IF(Invoer_per__4!E76,"gespeeld","open")</f>
        <v>open</v>
      </c>
      <c r="J12" s="214" t="str">
        <f>Invoer_per__4!B97</f>
        <v>Spieker Leo</v>
      </c>
      <c r="K12" s="215" t="str">
        <f>IF(Invoer_per__4!E97,"gespeeld","open")</f>
        <v>open</v>
      </c>
    </row>
    <row r="13" spans="1:11" ht="17.25" customHeight="1">
      <c r="A13" s="209">
        <v>11</v>
      </c>
      <c r="B13" s="214" t="str">
        <f>Invoer_per__4!B14</f>
        <v>Rots Jan</v>
      </c>
      <c r="C13" s="215" t="str">
        <f>IF(Invoer_per__4!E14,"gespeeld","open")</f>
        <v>open</v>
      </c>
      <c r="D13" s="214" t="str">
        <f>Invoer_per__4!B35</f>
        <v>Rouwhorst Bennie</v>
      </c>
      <c r="E13" s="215" t="str">
        <f>IF(Invoer_per__4!E35,"gespeeld","open")</f>
        <v>open</v>
      </c>
      <c r="F13" s="214" t="str">
        <f>Invoer_per__4!B56</f>
        <v>Wittenbernds B</v>
      </c>
      <c r="G13" s="215" t="str">
        <f>IF(Invoer_per__4!E56,"gespeeld","open")</f>
        <v>open</v>
      </c>
      <c r="H13" s="214" t="str">
        <f>Invoer_per__4!B77</f>
        <v>Spieker Leo</v>
      </c>
      <c r="I13" s="215" t="str">
        <f>IF(Invoer_per__4!E77,"gespeeld","open")</f>
        <v>open</v>
      </c>
      <c r="J13" s="214" t="str">
        <f>Invoer_per__4!B98</f>
        <v>v.Schie Leo</v>
      </c>
      <c r="K13" s="215" t="str">
        <f>IF(Invoer_per__4!E98,"gespeeld","open")</f>
        <v>open</v>
      </c>
    </row>
    <row r="14" spans="1:11" ht="17.25" customHeight="1">
      <c r="A14" s="209">
        <v>12</v>
      </c>
      <c r="B14" s="214" t="str">
        <f>Invoer_per__4!B15</f>
        <v>Rouwhorst Bennie</v>
      </c>
      <c r="C14" s="215" t="str">
        <f>IF(Invoer_per__4!E15,"gespeeld","open")</f>
        <v>open</v>
      </c>
      <c r="D14" s="214" t="str">
        <f>Invoer_per__4!B36</f>
        <v>Wittenbernds B</v>
      </c>
      <c r="E14" s="215" t="str">
        <f>IF(Invoer_per__4!E36,"gespeeld","open")</f>
        <v>open</v>
      </c>
      <c r="F14" s="214" t="str">
        <f>Invoer_per__4!B57</f>
        <v>Spieker Leo</v>
      </c>
      <c r="G14" s="215" t="str">
        <f>IF(Invoer_per__4!E57,"gespeeld","open")</f>
        <v>open</v>
      </c>
      <c r="H14" s="214" t="str">
        <f>Invoer_per__4!B78</f>
        <v>v.Schie Leo</v>
      </c>
      <c r="I14" s="215" t="str">
        <f>IF(Invoer_per__4!E78,"gespeeld","open")</f>
        <v>open</v>
      </c>
      <c r="J14" s="214" t="str">
        <f>Invoer_per__4!B99</f>
        <v>Wolterink Harrie</v>
      </c>
      <c r="K14" s="215" t="str">
        <f>IF(Invoer_per__4!E99,"gespeeld","open")</f>
        <v>open</v>
      </c>
    </row>
    <row r="15" spans="1:11" ht="17.25" customHeight="1">
      <c r="A15" s="209">
        <v>13</v>
      </c>
      <c r="B15" s="214" t="str">
        <f>Invoer_per__4!B16</f>
        <v>Wittenbernds B</v>
      </c>
      <c r="C15" s="215" t="str">
        <f>IF(Invoer_per__4!E16,"gespeeld","open")</f>
        <v>open</v>
      </c>
      <c r="D15" s="214" t="str">
        <f>Invoer_per__4!B37</f>
        <v>Spieker Leo</v>
      </c>
      <c r="E15" s="215" t="str">
        <f>IF(Invoer_per__4!E37,"gespeeld","open")</f>
        <v>open</v>
      </c>
      <c r="F15" s="214" t="str">
        <f>Invoer_per__4!B58</f>
        <v>v.Schie Leo</v>
      </c>
      <c r="G15" s="215" t="str">
        <f>IF(Invoer_per__4!E58,"gespeeld","open")</f>
        <v>open</v>
      </c>
      <c r="H15" s="214" t="str">
        <f>Invoer_per__4!B79</f>
        <v>Wolterink Harrie</v>
      </c>
      <c r="I15" s="215" t="str">
        <f>IF(Invoer_per__4!E79,"gespeeld","open")</f>
        <v>open</v>
      </c>
      <c r="J15" s="214" t="str">
        <f>Invoer_per__4!B100</f>
        <v>Vermue Jack</v>
      </c>
      <c r="K15" s="215" t="str">
        <f>IF(Invoer_per__4!E100,"gespeeld","open")</f>
        <v>open</v>
      </c>
    </row>
    <row r="16" spans="1:11" ht="17.25" customHeight="1">
      <c r="A16" s="209">
        <v>14</v>
      </c>
      <c r="B16" s="214" t="str">
        <f>Invoer_per__4!B17</f>
        <v>Spieker Leo</v>
      </c>
      <c r="C16" s="215" t="str">
        <f>IF(Invoer_per__4!E17,"gespeeld","open")</f>
        <v>open</v>
      </c>
      <c r="D16" s="214" t="str">
        <f>Invoer_per__4!B38</f>
        <v>v.Schie Leo</v>
      </c>
      <c r="E16" s="215" t="str">
        <f>IF(Invoer_per__4!E38,"gespeeld","open")</f>
        <v>open</v>
      </c>
      <c r="F16" s="214" t="str">
        <f>Invoer_per__4!B59</f>
        <v>Wolterink Harrie</v>
      </c>
      <c r="G16" s="215" t="str">
        <f>IF(Invoer_per__4!E59,"gespeeld","open")</f>
        <v>open</v>
      </c>
      <c r="H16" s="214" t="str">
        <f>Invoer_per__4!B80</f>
        <v>Vermue Jack</v>
      </c>
      <c r="I16" s="215" t="str">
        <f>IF(Invoer_per__4!E80,"gespeeld","open")</f>
        <v>open</v>
      </c>
      <c r="J16" s="214" t="str">
        <f>Invoer_per__4!B101</f>
        <v>Slot Guus</v>
      </c>
      <c r="K16" s="215" t="str">
        <f>IF(Invoer_per__4!E101,"gespeeld","open")</f>
        <v>open</v>
      </c>
    </row>
    <row r="17" spans="1:11" ht="17.25" customHeight="1">
      <c r="A17" s="209">
        <v>15</v>
      </c>
      <c r="B17" s="214" t="str">
        <f>Invoer_per__4!B18</f>
        <v>v.Schie Leo</v>
      </c>
      <c r="C17" s="215" t="str">
        <f>IF(Invoer_per__4!E18,"gespeeld","open")</f>
        <v>open</v>
      </c>
      <c r="D17" s="214" t="str">
        <f>Invoer_per__4!B39</f>
        <v>Wolterink Harrie</v>
      </c>
      <c r="E17" s="215" t="str">
        <f>IF(Invoer_per__4!E39,"gespeeld","open")</f>
        <v>open</v>
      </c>
      <c r="F17" s="214" t="str">
        <f>Invoer_per__4!B60</f>
        <v>Vermue Jack</v>
      </c>
      <c r="G17" s="215" t="str">
        <f>IF(Invoer_per__4!E60,"gespeeld","open")</f>
        <v>open</v>
      </c>
      <c r="H17" s="214" t="str">
        <f>Invoer_per__4!B81</f>
        <v>Slot Guus</v>
      </c>
      <c r="I17" s="215" t="str">
        <f>IF(Invoer_per__4!E81,"gespeeld","open")</f>
        <v>open</v>
      </c>
      <c r="J17" s="214" t="str">
        <f>Invoer_per__4!B102</f>
        <v>Bennie Beerten Z</v>
      </c>
      <c r="K17" s="215" t="str">
        <f>IF(Invoer_per__4!E102,"gespeeld","open")</f>
        <v>open</v>
      </c>
    </row>
    <row r="18" spans="1:11" ht="17.25" customHeight="1">
      <c r="A18" s="209">
        <v>16</v>
      </c>
      <c r="B18" s="214" t="str">
        <f>Invoer_per__4!B19</f>
        <v>Wolterink Harrie</v>
      </c>
      <c r="C18" s="215" t="str">
        <f>IF(Invoer_per__4!E19,"gespeeld","open")</f>
        <v>open</v>
      </c>
      <c r="D18" s="214" t="str">
        <f>Invoer_per__4!B40</f>
        <v>Vermue Jack</v>
      </c>
      <c r="E18" s="215" t="str">
        <f>IF(Invoer_per__4!E40,"gespeeld","open")</f>
        <v>open</v>
      </c>
      <c r="F18" s="214" t="str">
        <f>Invoer_per__4!B61</f>
        <v>Slot Guus</v>
      </c>
      <c r="G18" s="215" t="str">
        <f>IF(Invoer_per__4!E61,"gespeeld","open")</f>
        <v>open</v>
      </c>
      <c r="H18" s="214" t="str">
        <f>Invoer_per__4!B82</f>
        <v>Bennie Beerten Z</v>
      </c>
      <c r="I18" s="215" t="str">
        <f>IF(Invoer_per__4!E82,"gespeeld","open")</f>
        <v>open</v>
      </c>
      <c r="J18" s="214" t="str">
        <f>Invoer_per__4!B103</f>
        <v>Cuppers Jan</v>
      </c>
      <c r="K18" s="215" t="str">
        <f>IF(Invoer_per__4!E103,"gespeeld","open")</f>
        <v>open</v>
      </c>
    </row>
    <row r="19" spans="1:11" ht="17.25" customHeight="1">
      <c r="A19" s="209">
        <v>17</v>
      </c>
      <c r="B19" s="214" t="str">
        <f>Invoer_per__4!B20</f>
        <v>Vermue Jack</v>
      </c>
      <c r="C19" s="215" t="str">
        <f>IF(Invoer_per__4!E20,"gespeeld","open")</f>
        <v>open</v>
      </c>
      <c r="D19" s="216" t="str">
        <f>Invoer_per__4!B41</f>
        <v>Slot Guus</v>
      </c>
      <c r="E19" s="215" t="str">
        <f>IF(Invoer_per__4!E41,"gespeeld","open")</f>
        <v>open</v>
      </c>
      <c r="F19" s="214" t="str">
        <f>Invoer_per__4!B62</f>
        <v>Bennie Beerten Z</v>
      </c>
      <c r="G19" s="215" t="str">
        <f>IF(Invoer_per__4!E62,"gespeeld","open")</f>
        <v>open</v>
      </c>
      <c r="H19" s="216" t="str">
        <f>Invoer_per__4!B83</f>
        <v>Cuppers Jan</v>
      </c>
      <c r="I19" s="215" t="str">
        <f>IF(Invoer_per__4!E83,"gespeeld","open")</f>
        <v>open</v>
      </c>
      <c r="J19" s="214" t="str">
        <f>Invoer_per__4!B104</f>
        <v>BouwmeesterJohan</v>
      </c>
      <c r="K19" s="215" t="str">
        <f>IF(Invoer_per__4!E104,"gespeeld","open")</f>
        <v>open</v>
      </c>
    </row>
    <row r="20" spans="1:11" ht="17.25" customHeight="1">
      <c r="B20" s="218"/>
      <c r="C20" s="219"/>
      <c r="D20" s="218"/>
      <c r="E20" s="219"/>
      <c r="F20" s="218"/>
      <c r="G20" s="219"/>
      <c r="H20" s="218"/>
      <c r="I20" s="219"/>
      <c r="J20" s="218"/>
      <c r="K20" s="219"/>
    </row>
    <row r="21" spans="1:11" ht="17.25" customHeight="1">
      <c r="A21" s="209">
        <v>1</v>
      </c>
      <c r="B21" s="213" t="str">
        <f>Invoer_per__4!B109</f>
        <v>Huinink Jan</v>
      </c>
      <c r="C21" s="220"/>
      <c r="D21" s="213" t="str">
        <f>Invoer_per__4!B130</f>
        <v>Koppele Theo</v>
      </c>
      <c r="E21" s="220"/>
      <c r="F21" s="213" t="str">
        <f>Invoer_per__4!B151</f>
        <v>Melgers Willy</v>
      </c>
      <c r="G21" s="220"/>
      <c r="H21" s="213" t="str">
        <f>Invoer_per__4!B172</f>
        <v>Piepers Arnold</v>
      </c>
      <c r="I21" s="220"/>
      <c r="J21" s="213" t="str">
        <f>Invoer_per__4!B193</f>
        <v>Jos Stortelder</v>
      </c>
    </row>
    <row r="22" spans="1:11" ht="17.25" customHeight="1">
      <c r="A22" s="209">
        <v>2</v>
      </c>
      <c r="B22" s="214" t="str">
        <f>Invoer_per__4!B110</f>
        <v>Koppele Theo</v>
      </c>
      <c r="C22" s="215" t="str">
        <f>IF(Invoer_per__4!E110,"gespeeld","open")</f>
        <v>open</v>
      </c>
      <c r="D22" s="214" t="str">
        <f>Invoer_per__4!B131</f>
        <v>Melgers Willy</v>
      </c>
      <c r="E22" s="215" t="str">
        <f>IF(Invoer_per__4!E131,"gespeeld","open")</f>
        <v>open</v>
      </c>
      <c r="F22" s="214" t="str">
        <f>Invoer_per__4!B152</f>
        <v>Piepers Arnold</v>
      </c>
      <c r="G22" s="215" t="str">
        <f>IF(Invoer_per__4!E152,"gespeeld","open")</f>
        <v>open</v>
      </c>
      <c r="H22" s="214" t="str">
        <f>Invoer_per__4!B173</f>
        <v>Jos Stortelder</v>
      </c>
      <c r="I22" s="215" t="str">
        <f>IF(Invoer_per__4!E173,"gespeeld","open")</f>
        <v>open</v>
      </c>
      <c r="J22" s="214" t="str">
        <f>Invoer_per__4!B194</f>
        <v>Rots Jan</v>
      </c>
      <c r="K22" s="215" t="str">
        <f>IF(Invoer_per__4!E194,"gespeeld","open")</f>
        <v>open</v>
      </c>
    </row>
    <row r="23" spans="1:11" ht="17.25" customHeight="1">
      <c r="A23" s="209">
        <v>3</v>
      </c>
      <c r="B23" s="214" t="str">
        <f>Invoer_per__4!B111</f>
        <v>Melgers Willy</v>
      </c>
      <c r="C23" s="215" t="str">
        <f>IF(Invoer_per__4!E111,"gespeeld","open")</f>
        <v>open</v>
      </c>
      <c r="D23" s="214" t="str">
        <f>Invoer_per__4!B132</f>
        <v>Piepers Arnold</v>
      </c>
      <c r="E23" s="215" t="str">
        <f>IF(Invoer_per__4!E132,"gespeeld","open")</f>
        <v>open</v>
      </c>
      <c r="F23" s="214" t="str">
        <f>Invoer_per__4!B153</f>
        <v>Jos Stortelder</v>
      </c>
      <c r="G23" s="215" t="str">
        <f>IF(Invoer_per__4!E153,"gespeeld","open")</f>
        <v>open</v>
      </c>
      <c r="H23" s="214" t="str">
        <f>Invoer_per__4!B174</f>
        <v>Rots Jan</v>
      </c>
      <c r="I23" s="215" t="str">
        <f>IF(Invoer_per__4!E174,"gespeeld","open")</f>
        <v>open</v>
      </c>
      <c r="J23" s="214" t="str">
        <f>Invoer_per__4!B195</f>
        <v>Rouwhorst Bennie</v>
      </c>
      <c r="K23" s="215" t="str">
        <f>IF(Invoer_per__4!E195,"gespeeld","open")</f>
        <v>open</v>
      </c>
    </row>
    <row r="24" spans="1:11" ht="17.25" customHeight="1">
      <c r="A24" s="209">
        <v>4</v>
      </c>
      <c r="B24" s="214" t="str">
        <f>Invoer_per__4!B112</f>
        <v>Piepers Arnold</v>
      </c>
      <c r="C24" s="215" t="str">
        <f>IF(Invoer_per__4!E112,"gespeeld","open")</f>
        <v>open</v>
      </c>
      <c r="D24" s="214" t="str">
        <f>Invoer_per__4!B133</f>
        <v>Jos Stortelder</v>
      </c>
      <c r="E24" s="215" t="str">
        <f>IF(Invoer_per__4!E133,"gespeeld","open")</f>
        <v>open</v>
      </c>
      <c r="F24" s="214" t="str">
        <f>Invoer_per__4!B154</f>
        <v>Rots Jan</v>
      </c>
      <c r="G24" s="215" t="str">
        <f>IF(Invoer_per__4!E154,"gespeeld","open")</f>
        <v>open</v>
      </c>
      <c r="H24" s="214" t="str">
        <f>Invoer_per__4!B175</f>
        <v>Rouwhorst Bennie</v>
      </c>
      <c r="I24" s="215" t="str">
        <f>IF(Invoer_per__4!E175,"gespeeld","open")</f>
        <v>open</v>
      </c>
      <c r="J24" s="214" t="str">
        <f>Invoer_per__4!B196</f>
        <v>Wittenbernds B</v>
      </c>
      <c r="K24" s="215" t="str">
        <f>IF(Invoer_per__4!E196,"gespeeld","open")</f>
        <v>open</v>
      </c>
    </row>
    <row r="25" spans="1:11" ht="17.25" customHeight="1">
      <c r="A25" s="209">
        <v>5</v>
      </c>
      <c r="B25" s="214" t="str">
        <f>Invoer_per__4!B113</f>
        <v>Jos Stortelder</v>
      </c>
      <c r="C25" s="215" t="str">
        <f>IF(Invoer_per__4!E113,"gespeeld","open")</f>
        <v>open</v>
      </c>
      <c r="D25" s="214" t="str">
        <f>Invoer_per__4!B134</f>
        <v>Rots Jan</v>
      </c>
      <c r="E25" s="215" t="str">
        <f>IF(Invoer_per__4!E134,"gespeeld","open")</f>
        <v>open</v>
      </c>
      <c r="F25" s="214" t="str">
        <f>Invoer_per__4!B155</f>
        <v>Rouwhorst Bennie</v>
      </c>
      <c r="G25" s="215" t="str">
        <f>IF(Invoer_per__4!E155,"gespeeld","open")</f>
        <v>open</v>
      </c>
      <c r="H25" s="214" t="str">
        <f>Invoer_per__4!B176</f>
        <v>Wittenbernds B</v>
      </c>
      <c r="I25" s="215" t="str">
        <f>IF(Invoer_per__4!E176,"gespeeld","open")</f>
        <v>open</v>
      </c>
      <c r="J25" s="214" t="str">
        <f>Invoer_per__4!B197</f>
        <v>Spieker Leo</v>
      </c>
      <c r="K25" s="215" t="str">
        <f>IF(Invoer_per__4!E197,"gespeeld","open")</f>
        <v>open</v>
      </c>
    </row>
    <row r="26" spans="1:11" ht="17.25" customHeight="1">
      <c r="A26" s="209">
        <v>6</v>
      </c>
      <c r="B26" s="214" t="str">
        <f>Invoer_per__4!B114</f>
        <v>Rots Jan</v>
      </c>
      <c r="C26" s="215" t="str">
        <f>IF(Invoer_per__4!E114,"gespeeld","open")</f>
        <v>open</v>
      </c>
      <c r="D26" s="214" t="str">
        <f>Invoer_per__4!B135</f>
        <v>Rouwhorst Bennie</v>
      </c>
      <c r="E26" s="215" t="str">
        <f>IF(Invoer_per__4!E135,"gespeeld","open")</f>
        <v>open</v>
      </c>
      <c r="F26" s="214" t="str">
        <f>Invoer_per__4!B156</f>
        <v>Wittenbernds B</v>
      </c>
      <c r="G26" s="215" t="str">
        <f>IF(Invoer_per__4!E156,"gespeeld","open")</f>
        <v>open</v>
      </c>
      <c r="H26" s="214" t="str">
        <f>Invoer_per__4!B177</f>
        <v>Spieker Leo</v>
      </c>
      <c r="I26" s="215" t="str">
        <f>IF(Invoer_per__4!E177,"gespeeld","open")</f>
        <v>open</v>
      </c>
      <c r="J26" s="214" t="str">
        <f>Invoer_per__4!B198</f>
        <v>v.Schie Leo</v>
      </c>
      <c r="K26" s="215" t="str">
        <f>IF(Invoer_per__4!E198,"gespeeld","open")</f>
        <v>open</v>
      </c>
    </row>
    <row r="27" spans="1:11" ht="17.25" customHeight="1">
      <c r="A27" s="209">
        <v>7</v>
      </c>
      <c r="B27" s="214" t="str">
        <f>Invoer_per__4!B115</f>
        <v>Rouwhorst Bennie</v>
      </c>
      <c r="C27" s="215" t="str">
        <f>IF(Invoer_per__4!E115,"gespeeld","open")</f>
        <v>open</v>
      </c>
      <c r="D27" s="214" t="str">
        <f>Invoer_per__4!B136</f>
        <v>Wittenbernds B</v>
      </c>
      <c r="E27" s="215" t="str">
        <f>IF(Invoer_per__4!E136,"gespeeld","open")</f>
        <v>open</v>
      </c>
      <c r="F27" s="214" t="str">
        <f>Invoer_per__4!B157</f>
        <v>Spieker Leo</v>
      </c>
      <c r="G27" s="215" t="str">
        <f>IF(Invoer_per__4!E157,"gespeeld","open")</f>
        <v>open</v>
      </c>
      <c r="H27" s="214" t="str">
        <f>Invoer_per__4!B178</f>
        <v>v.Schie Leo</v>
      </c>
      <c r="I27" s="215" t="str">
        <f>IF(Invoer_per__4!E178,"gespeeld","open")</f>
        <v>open</v>
      </c>
      <c r="J27" s="214" t="str">
        <f>Invoer_per__4!B199</f>
        <v>Wolterink Harrie</v>
      </c>
      <c r="K27" s="215" t="str">
        <f>IF(Invoer_per__4!E199,"gespeeld","open")</f>
        <v>open</v>
      </c>
    </row>
    <row r="28" spans="1:11" ht="17.25" customHeight="1">
      <c r="A28" s="209">
        <v>8</v>
      </c>
      <c r="B28" s="214" t="str">
        <f>Invoer_per__4!B116</f>
        <v>Wittenbernds B</v>
      </c>
      <c r="C28" s="215" t="str">
        <f>IF(Invoer_per__4!E116,"gespeeld","open")</f>
        <v>open</v>
      </c>
      <c r="D28" s="214" t="str">
        <f>Invoer_per__4!B137</f>
        <v>Spieker Leo</v>
      </c>
      <c r="E28" s="215" t="str">
        <f>IF(Invoer_per__4!E137,"gespeeld","open")</f>
        <v>open</v>
      </c>
      <c r="F28" s="214" t="str">
        <f>Invoer_per__4!B158</f>
        <v>v.Schie Leo</v>
      </c>
      <c r="G28" s="215" t="str">
        <f>IF(Invoer_per__4!E158,"gespeeld","open")</f>
        <v>open</v>
      </c>
      <c r="H28" s="214" t="str">
        <f>Invoer_per__4!B179</f>
        <v>Wolterink Harrie</v>
      </c>
      <c r="I28" s="215" t="str">
        <f>IF(Invoer_per__4!E179,"gespeeld","open")</f>
        <v>open</v>
      </c>
      <c r="J28" s="214" t="str">
        <f>Invoer_per__4!B200</f>
        <v>Vermue Jack</v>
      </c>
      <c r="K28" s="215" t="str">
        <f>IF(Invoer_per__4!E200,"gespeeld","open")</f>
        <v>open</v>
      </c>
    </row>
    <row r="29" spans="1:11" ht="17.25" customHeight="1">
      <c r="A29" s="209">
        <v>9</v>
      </c>
      <c r="B29" s="214" t="str">
        <f>Invoer_per__4!B117</f>
        <v>Spieker Leo</v>
      </c>
      <c r="C29" s="215" t="str">
        <f>IF(Invoer_per__4!E117,"gespeeld","open")</f>
        <v>open</v>
      </c>
      <c r="D29" s="214" t="str">
        <f>Invoer_per__4!B138</f>
        <v>v.Schie Leo</v>
      </c>
      <c r="E29" s="215" t="str">
        <f>IF(Invoer_per__4!E138,"gespeeld","open")</f>
        <v>open</v>
      </c>
      <c r="F29" s="214" t="str">
        <f>Invoer_per__4!B159</f>
        <v>Wolterink Harrie</v>
      </c>
      <c r="G29" s="215" t="str">
        <f>IF(Invoer_per__4!E159,"gespeeld","open")</f>
        <v>open</v>
      </c>
      <c r="H29" s="214" t="str">
        <f>Invoer_per__4!B180</f>
        <v>Vermue Jack</v>
      </c>
      <c r="I29" s="215" t="str">
        <f>IF(Invoer_per__4!E180,"gespeeld","open")</f>
        <v>open</v>
      </c>
      <c r="J29" s="214" t="str">
        <f>Invoer_per__4!B201</f>
        <v>Slot Guus</v>
      </c>
      <c r="K29" s="215" t="str">
        <f>IF(Invoer_per__4!E201,"gespeeld","open")</f>
        <v>open</v>
      </c>
    </row>
    <row r="30" spans="1:11" ht="17.25" customHeight="1">
      <c r="A30" s="209">
        <v>10</v>
      </c>
      <c r="B30" s="214" t="str">
        <f>Invoer_per__4!B118</f>
        <v>v.Schie Leo</v>
      </c>
      <c r="C30" s="215" t="str">
        <f>IF(Invoer_per__4!E118,"gespeeld","open")</f>
        <v>open</v>
      </c>
      <c r="D30" s="214" t="str">
        <f>Invoer_per__4!B139</f>
        <v>Wolterink Harrie</v>
      </c>
      <c r="E30" s="215" t="str">
        <f>IF(Invoer_per__4!E139,"gespeeld","open")</f>
        <v>gespeeld</v>
      </c>
      <c r="F30" s="214" t="str">
        <f>Invoer_per__4!B160</f>
        <v>Vermue Jack</v>
      </c>
      <c r="G30" s="215" t="str">
        <f>IF(Invoer_per__4!E160,"gespeeld","open")</f>
        <v>open</v>
      </c>
      <c r="H30" s="214" t="str">
        <f>Invoer_per__4!B181</f>
        <v>Slot Guus</v>
      </c>
      <c r="I30" s="215" t="str">
        <f>IF(Invoer_per__4!E181,"gespeeld","open")</f>
        <v>open</v>
      </c>
      <c r="J30" s="214" t="str">
        <f>Invoer_per__4!B202</f>
        <v>Bennie Beerten Z</v>
      </c>
      <c r="K30" s="215" t="str">
        <f>IF(Invoer_per__4!E202,"gespeeld","open")</f>
        <v>open</v>
      </c>
    </row>
    <row r="31" spans="1:11" ht="17.25" customHeight="1">
      <c r="A31" s="209">
        <v>11</v>
      </c>
      <c r="B31" s="214" t="str">
        <f>Invoer_per__4!B119</f>
        <v>Wolterink Harrie</v>
      </c>
      <c r="C31" s="215" t="str">
        <f>IF(Invoer_per__4!E119,"gespeeld","open")</f>
        <v>open</v>
      </c>
      <c r="D31" s="214" t="str">
        <f>Invoer_per__4!B140</f>
        <v>Vermue Jack</v>
      </c>
      <c r="E31" s="215" t="str">
        <f>IF(Invoer_per__4!E140,"gespeeld","open")</f>
        <v>open</v>
      </c>
      <c r="F31" s="214" t="str">
        <f>Invoer_per__4!B161</f>
        <v>Slot Guus</v>
      </c>
      <c r="G31" s="215" t="str">
        <f>IF(Invoer_per__4!E161,"gespeeld","open")</f>
        <v>open</v>
      </c>
      <c r="H31" s="214" t="str">
        <f>Invoer_per__4!B182</f>
        <v>Bennie Beerten Z</v>
      </c>
      <c r="I31" s="215" t="str">
        <f>IF(Invoer_per__4!E182,"gespeeld","open")</f>
        <v>open</v>
      </c>
      <c r="J31" s="214" t="str">
        <f>Invoer_per__4!B203</f>
        <v>Cuppers Jan</v>
      </c>
      <c r="K31" s="215" t="str">
        <f>IF(Invoer_per__4!E203,"gespeeld","open")</f>
        <v>open</v>
      </c>
    </row>
    <row r="32" spans="1:11" ht="17.25" customHeight="1">
      <c r="A32" s="209">
        <v>12</v>
      </c>
      <c r="B32" s="214" t="str">
        <f>Invoer_per__4!B120</f>
        <v>Vermue Jack</v>
      </c>
      <c r="C32" s="215" t="str">
        <f>IF(Invoer_per__4!E120,"gespeeld","open")</f>
        <v>open</v>
      </c>
      <c r="D32" s="214" t="str">
        <f>Invoer_per__4!B141</f>
        <v>Slot Guus</v>
      </c>
      <c r="E32" s="215" t="str">
        <f>IF(Invoer_per__4!E141,"gespeeld","open")</f>
        <v>open</v>
      </c>
      <c r="F32" s="214" t="str">
        <f>Invoer_per__4!B162</f>
        <v>Bennie Beerten Z</v>
      </c>
      <c r="G32" s="215" t="str">
        <f>IF(Invoer_per__4!E162,"gespeeld","open")</f>
        <v>open</v>
      </c>
      <c r="H32" s="214" t="str">
        <f>Invoer_per__4!B183</f>
        <v>Cuppers Jan</v>
      </c>
      <c r="I32" s="215" t="str">
        <f>IF(Invoer_per__4!E183,"gespeeld","open")</f>
        <v>open</v>
      </c>
      <c r="J32" s="214" t="str">
        <f>Invoer_per__4!B204</f>
        <v>BouwmeesterJohan</v>
      </c>
      <c r="K32" s="215" t="str">
        <f>IF(Invoer_per__4!E204,"gespeeld","open")</f>
        <v>open</v>
      </c>
    </row>
    <row r="33" spans="1:11" ht="17.25" customHeight="1">
      <c r="A33" s="209">
        <v>13</v>
      </c>
      <c r="B33" s="214" t="str">
        <f>Invoer_per__4!B121</f>
        <v>Slot Guus</v>
      </c>
      <c r="C33" s="215" t="str">
        <f>IF(Invoer_per__4!E121,"gespeeld","open")</f>
        <v>open</v>
      </c>
      <c r="D33" s="214" t="str">
        <f>Invoer_per__4!B142</f>
        <v>Bennie Beerten Z</v>
      </c>
      <c r="E33" s="215" t="str">
        <f>IF(Invoer_per__4!E142,"gespeeld","open")</f>
        <v>open</v>
      </c>
      <c r="F33" s="214" t="str">
        <f>Invoer_per__4!B163</f>
        <v>Cuppers Jan</v>
      </c>
      <c r="G33" s="215" t="str">
        <f>IF(Invoer_per__4!E163,"gespeeld","open")</f>
        <v>open</v>
      </c>
      <c r="H33" s="214" t="str">
        <f>Invoer_per__4!B184</f>
        <v>BouwmeesterJohan</v>
      </c>
      <c r="I33" s="215" t="str">
        <f>IF(Invoer_per__4!E184,"gespeeld","open")</f>
        <v>open</v>
      </c>
      <c r="J33" s="214" t="str">
        <f>Invoer_per__4!B205</f>
        <v>Cattier Theo</v>
      </c>
      <c r="K33" s="215" t="str">
        <f>IF(Invoer_per__4!E205,"gespeeld","open")</f>
        <v>open</v>
      </c>
    </row>
    <row r="34" spans="1:11" ht="17.25" customHeight="1">
      <c r="A34" s="209">
        <v>14</v>
      </c>
      <c r="B34" s="214" t="str">
        <f>Invoer_per__4!B122</f>
        <v>Bennie Beerten Z</v>
      </c>
      <c r="C34" s="215" t="str">
        <f>IF(Invoer_per__4!E122,"gespeeld","open")</f>
        <v>open</v>
      </c>
      <c r="D34" s="214" t="str">
        <f>Invoer_per__4!B143</f>
        <v>Cuppers Jan</v>
      </c>
      <c r="E34" s="215" t="str">
        <f>IF(Invoer_per__4!E143,"gespeeld","open")</f>
        <v>open</v>
      </c>
      <c r="F34" s="214" t="str">
        <f>Invoer_per__4!B164</f>
        <v>BouwmeesterJohan</v>
      </c>
      <c r="G34" s="215" t="str">
        <f>IF(Invoer_per__4!E164,"gespeeld","open")</f>
        <v>open</v>
      </c>
      <c r="H34" s="214" t="str">
        <f>Invoer_per__4!B185</f>
        <v>Cattier Theo</v>
      </c>
      <c r="I34" s="215" t="str">
        <f>IF(Invoer_per__4!E185,"gespeeld","open")</f>
        <v>open</v>
      </c>
      <c r="J34" s="214" t="str">
        <f>Invoer_per__4!B206</f>
        <v>Huinink Jan</v>
      </c>
      <c r="K34" s="215" t="str">
        <f>IF(Invoer_per__4!E206,"gespeeld","open")</f>
        <v>open</v>
      </c>
    </row>
    <row r="35" spans="1:11" ht="17.25" customHeight="1">
      <c r="A35" s="209">
        <v>15</v>
      </c>
      <c r="B35" s="214" t="str">
        <f>Invoer_per__4!B123</f>
        <v>Cuppers Jan</v>
      </c>
      <c r="C35" s="215" t="str">
        <f>IF(Invoer_per__4!E123,"gespeeld","open")</f>
        <v>open</v>
      </c>
      <c r="D35" s="214" t="str">
        <f>Invoer_per__4!B144</f>
        <v>BouwmeesterJohan</v>
      </c>
      <c r="E35" s="215" t="str">
        <f>IF(Invoer_per__4!E144,"gespeeld","open")</f>
        <v>open</v>
      </c>
      <c r="F35" s="214" t="str">
        <f>Invoer_per__4!B165</f>
        <v>Cattier Theo</v>
      </c>
      <c r="G35" s="215" t="str">
        <f>IF(Invoer_per__4!E165,"gespeeld","open")</f>
        <v>open</v>
      </c>
      <c r="H35" s="214" t="str">
        <f>Invoer_per__4!B186</f>
        <v>Huinink Jan</v>
      </c>
      <c r="I35" s="215" t="str">
        <f>IF(Invoer_per__4!E186,"gespeeld","open")</f>
        <v>open</v>
      </c>
      <c r="J35" s="214" t="str">
        <f>Invoer_per__4!B207</f>
        <v>Koppele Theo</v>
      </c>
      <c r="K35" s="215" t="str">
        <f>IF(Invoer_per__4!E207,"gespeeld","open")</f>
        <v>open</v>
      </c>
    </row>
    <row r="36" spans="1:11" ht="17.25" customHeight="1">
      <c r="A36" s="209">
        <v>16</v>
      </c>
      <c r="B36" s="214" t="str">
        <f>Invoer_per__4!B124</f>
        <v>BouwmeesterJohan</v>
      </c>
      <c r="C36" s="215" t="str">
        <f>IF(Invoer_per__4!E124,"gespeeld","open")</f>
        <v>open</v>
      </c>
      <c r="D36" s="214" t="str">
        <f>Invoer_per__4!B145</f>
        <v>Cattier Theo</v>
      </c>
      <c r="E36" s="215" t="str">
        <f>IF(Invoer_per__4!E145,"gespeeld","open")</f>
        <v>open</v>
      </c>
      <c r="F36" s="214" t="str">
        <f>Invoer_per__4!B166</f>
        <v>Huinink Jan</v>
      </c>
      <c r="G36" s="215" t="str">
        <f>IF(Invoer_per__4!E166,"gespeeld","open")</f>
        <v>open</v>
      </c>
      <c r="H36" s="214" t="str">
        <f>Invoer_per__4!B187</f>
        <v>Koppele Theo</v>
      </c>
      <c r="I36" s="215" t="str">
        <f>IF(Invoer_per__4!E187,"gespeeld","open")</f>
        <v>open</v>
      </c>
      <c r="J36" s="214" t="str">
        <f>Invoer_per__4!B208</f>
        <v>Melgers Willy</v>
      </c>
      <c r="K36" s="215" t="str">
        <f>IF(Invoer_per__4!E208,"gespeeld","open")</f>
        <v>open</v>
      </c>
    </row>
    <row r="37" spans="1:11" ht="17.25" customHeight="1">
      <c r="A37" s="209">
        <v>17</v>
      </c>
      <c r="B37" s="214" t="str">
        <f>Invoer_per__4!B125</f>
        <v>Cattier Theo</v>
      </c>
      <c r="C37" s="215" t="str">
        <f>IF(Invoer_per__4!E125,"gespeeld","open")</f>
        <v>open</v>
      </c>
      <c r="D37" s="214" t="str">
        <f>Invoer_per__4!B146</f>
        <v>Huinink Jan</v>
      </c>
      <c r="E37" s="215" t="str">
        <f>IF(Invoer_per__4!E146,"gespeeld","open")</f>
        <v>open</v>
      </c>
      <c r="F37" s="214" t="str">
        <f>Invoer_per__4!B167</f>
        <v>Koppele Theo</v>
      </c>
      <c r="G37" s="215" t="str">
        <f>IF(Invoer_per__4!E167,"gespeeld","open")</f>
        <v>open</v>
      </c>
      <c r="H37" s="214" t="str">
        <f>Invoer_per__4!B188</f>
        <v>Melgers Willy</v>
      </c>
      <c r="I37" s="215" t="str">
        <f>IF(Invoer_per__4!E188,"gespeeld","open")</f>
        <v>open</v>
      </c>
      <c r="J37" s="214" t="str">
        <f>Invoer_per__4!B209</f>
        <v>Piepers Arnold</v>
      </c>
      <c r="K37" s="215" t="str">
        <f>IF(Invoer_per__4!E209,"gespeeld","open")</f>
        <v>open</v>
      </c>
    </row>
    <row r="38" spans="1:11" ht="18.75" customHeight="1"/>
    <row r="39" spans="1:11" ht="17.25" customHeight="1">
      <c r="A39" s="209">
        <v>1</v>
      </c>
      <c r="B39" s="213" t="str">
        <f>Invoer_per__4!B214</f>
        <v>Rots Jan</v>
      </c>
      <c r="C39" s="220"/>
      <c r="D39" s="213" t="str">
        <f>Invoer_per__4!B235</f>
        <v>Rouwhorst Bennie</v>
      </c>
      <c r="E39" s="222"/>
      <c r="F39" s="213" t="str">
        <f>Invoer_per__4!B256</f>
        <v>Wittenbernds B</v>
      </c>
      <c r="G39" s="220"/>
      <c r="H39" s="213" t="str">
        <f>Invoer_per__4!B277</f>
        <v>Spieker Leo</v>
      </c>
      <c r="I39" s="220"/>
      <c r="J39" s="213" t="str">
        <f>Invoer_per__4!B298</f>
        <v>v.Schie Leo</v>
      </c>
    </row>
    <row r="40" spans="1:11" ht="17.25" customHeight="1">
      <c r="A40" s="209">
        <v>2</v>
      </c>
      <c r="B40" s="214" t="str">
        <f>Invoer_per__4!B215</f>
        <v>Rouwhorst Bennie</v>
      </c>
      <c r="C40" s="215" t="str">
        <f>IF(Invoer_per__4!E215,"gespeeld","open")</f>
        <v>open</v>
      </c>
      <c r="D40" s="214" t="str">
        <f>Invoer_per__4!B236</f>
        <v>Wittenbernds B</v>
      </c>
      <c r="E40" s="215" t="str">
        <f>IF(Invoer_per__4!E236,"gespeeld","open")</f>
        <v>gespeeld</v>
      </c>
      <c r="F40" s="214" t="str">
        <f>Invoer_per__4!B257</f>
        <v>Spieker Leo</v>
      </c>
      <c r="G40" s="215" t="str">
        <f>IF(Invoer_per__4!E257,"gespeeld","open")</f>
        <v>open</v>
      </c>
      <c r="H40" s="208" t="str">
        <f>Invoer_per__4!B278</f>
        <v>v.Schie Leo</v>
      </c>
      <c r="I40" s="215" t="str">
        <f>IF(Invoer_per__4!E278,"gespeeld","open")</f>
        <v>open</v>
      </c>
      <c r="J40" s="214" t="str">
        <f>Invoer_per__4!B299</f>
        <v>Wolterink Harrie</v>
      </c>
      <c r="K40" s="215" t="str">
        <f>IF(Invoer_per__4!E2909,"gespeeld","open")</f>
        <v>open</v>
      </c>
    </row>
    <row r="41" spans="1:11" ht="17.25" customHeight="1">
      <c r="A41" s="209">
        <v>3</v>
      </c>
      <c r="B41" s="214" t="str">
        <f>Invoer_per__4!B216</f>
        <v>Wittenbernds B</v>
      </c>
      <c r="C41" s="215" t="str">
        <f>IF(Invoer_per__4!E216,"gespeeld","open")</f>
        <v>open</v>
      </c>
      <c r="D41" s="214" t="str">
        <f>Invoer_per__4!B237</f>
        <v>Spieker Leo</v>
      </c>
      <c r="E41" s="215" t="str">
        <f>IF(Invoer_per__4!E237,"gespeeld","open")</f>
        <v>open</v>
      </c>
      <c r="F41" s="214" t="str">
        <f>Invoer_per__4!B258</f>
        <v>v.Schie Leo</v>
      </c>
      <c r="G41" s="215" t="str">
        <f>IF(Invoer_per__4!E258,"gespeeld","open")</f>
        <v>open</v>
      </c>
      <c r="H41" s="208" t="str">
        <f>Invoer_per__4!B279</f>
        <v>Wolterink Harrie</v>
      </c>
      <c r="I41" s="215" t="str">
        <f>IF(Invoer_per__4!E279,"gespeeld","open")</f>
        <v>open</v>
      </c>
      <c r="J41" s="214" t="str">
        <f>Invoer_per__4!B300</f>
        <v>Vermue Jack</v>
      </c>
      <c r="K41" s="215" t="str">
        <f>IF(Invoer_per__4!E2910,"gespeeld","open")</f>
        <v>open</v>
      </c>
    </row>
    <row r="42" spans="1:11" ht="17.25" customHeight="1">
      <c r="A42" s="209">
        <v>4</v>
      </c>
      <c r="B42" s="214" t="str">
        <f>Invoer_per__4!B217</f>
        <v>Spieker Leo</v>
      </c>
      <c r="C42" s="215" t="str">
        <f>IF(Invoer_per__4!E217,"gespeeld","open")</f>
        <v>open</v>
      </c>
      <c r="D42" s="214" t="str">
        <f>Invoer_per__4!B238</f>
        <v>v.Schie Leo</v>
      </c>
      <c r="E42" s="215" t="str">
        <f>IF(Invoer_per__4!E238,"gespeeld","open")</f>
        <v>open</v>
      </c>
      <c r="F42" s="214" t="str">
        <f>Invoer_per__4!B259</f>
        <v>Wolterink Harrie</v>
      </c>
      <c r="G42" s="215" t="str">
        <f>IF(Invoer_per__4!E259,"gespeeld","open")</f>
        <v>open</v>
      </c>
      <c r="H42" s="214" t="str">
        <f>Invoer_per__4!B280</f>
        <v>Vermue Jack</v>
      </c>
      <c r="I42" s="215" t="str">
        <f>IF(Invoer_per__4!E280,"gespeeld","open")</f>
        <v>open</v>
      </c>
      <c r="J42" s="217" t="str">
        <f>Invoer_per__4!B301</f>
        <v>Slot Guus</v>
      </c>
      <c r="K42" s="215" t="str">
        <f>IF(Invoer_per__4!E2911,"gespeeld","open")</f>
        <v>open</v>
      </c>
    </row>
    <row r="43" spans="1:11" ht="17.25" customHeight="1">
      <c r="A43" s="209">
        <v>5</v>
      </c>
      <c r="B43" s="214" t="str">
        <f>Invoer_per__4!B218</f>
        <v>v.Schie Leo</v>
      </c>
      <c r="C43" s="215" t="str">
        <f>IF(Invoer_per__4!E218,"gespeeld","open")</f>
        <v>open</v>
      </c>
      <c r="D43" s="214" t="str">
        <f>Invoer_per__4!B239</f>
        <v>Wolterink Harrie</v>
      </c>
      <c r="E43" s="215" t="str">
        <f>IF(Invoer_per__4!E239,"gespeeld","open")</f>
        <v>open</v>
      </c>
      <c r="F43" s="214" t="str">
        <f>Invoer_per__4!B260</f>
        <v>Vermue Jack</v>
      </c>
      <c r="G43" s="215" t="str">
        <f>IF(Invoer_per__4!E260,"gespeeld","open")</f>
        <v>open</v>
      </c>
      <c r="H43" s="214" t="str">
        <f>Invoer_per__4!B281</f>
        <v>Slot Guus</v>
      </c>
      <c r="I43" s="215" t="str">
        <f>IF(Invoer_per__4!E281,"gespeeld","open")</f>
        <v>open</v>
      </c>
      <c r="J43" s="216" t="str">
        <f>Invoer_per__4!B302</f>
        <v>Bennie Beerten Z</v>
      </c>
      <c r="K43" s="215" t="str">
        <f>IF(Invoer_per__4!E2912,"gespeeld","open")</f>
        <v>open</v>
      </c>
    </row>
    <row r="44" spans="1:11" ht="17.25" customHeight="1">
      <c r="A44" s="209">
        <v>6</v>
      </c>
      <c r="B44" s="214" t="str">
        <f>Invoer_per__4!B219</f>
        <v>Wolterink Harrie</v>
      </c>
      <c r="C44" s="215" t="str">
        <f>IF(Invoer_per__4!E219,"gespeeld","open")</f>
        <v>open</v>
      </c>
      <c r="D44" s="214" t="str">
        <f>Invoer_per__4!B240</f>
        <v>Vermue Jack</v>
      </c>
      <c r="E44" s="215" t="str">
        <f>IF(Invoer_per__4!E240,"gespeeld","open")</f>
        <v>open</v>
      </c>
      <c r="F44" s="214" t="str">
        <f>Invoer_per__4!B261</f>
        <v>Slot Guus</v>
      </c>
      <c r="G44" s="215" t="str">
        <f>IF(Invoer_per__4!E261,"gespeeld","open")</f>
        <v>open</v>
      </c>
      <c r="H44" s="214" t="str">
        <f>Invoer_per__4!B282</f>
        <v>Bennie Beerten Z</v>
      </c>
      <c r="I44" s="215" t="str">
        <f>IF(Invoer_per__4!E282,"gespeeld","open")</f>
        <v>open</v>
      </c>
      <c r="J44" s="214" t="str">
        <f>Invoer_per__4!B303</f>
        <v>Cuppers Jan</v>
      </c>
      <c r="K44" s="215" t="str">
        <f>IF(Invoer_per__4!E2913,"gespeeld","open")</f>
        <v>open</v>
      </c>
    </row>
    <row r="45" spans="1:11" ht="17.25" customHeight="1">
      <c r="A45" s="209">
        <v>7</v>
      </c>
      <c r="B45" s="214" t="str">
        <f>Invoer_per__4!B220</f>
        <v>Vermue Jack</v>
      </c>
      <c r="C45" s="215" t="str">
        <f>IF(Invoer_per__4!E220,"gespeeld","open")</f>
        <v>open</v>
      </c>
      <c r="D45" s="214" t="str">
        <f>Invoer_per__4!B241</f>
        <v>Slot Guus</v>
      </c>
      <c r="E45" s="215" t="str">
        <f>IF(Invoer_per__4!E241,"gespeeld","open")</f>
        <v>open</v>
      </c>
      <c r="F45" s="214" t="str">
        <f>Invoer_per__4!B262</f>
        <v>Bennie Beerten Z</v>
      </c>
      <c r="G45" s="215" t="str">
        <f>IF(Invoer_per__4!E262,"gespeeld","open")</f>
        <v>open</v>
      </c>
      <c r="H45" s="214" t="str">
        <f>Invoer_per__4!B283</f>
        <v>Cuppers Jan</v>
      </c>
      <c r="I45" s="215" t="str">
        <f>IF(Invoer_per__4!E283,"gespeeld","open")</f>
        <v>open</v>
      </c>
      <c r="J45" s="216" t="str">
        <f>Invoer_per__4!B304</f>
        <v>BouwmeesterJohan</v>
      </c>
      <c r="K45" s="215" t="str">
        <f>IF(Invoer_per__4!E2914,"gespeeld","open")</f>
        <v>open</v>
      </c>
    </row>
    <row r="46" spans="1:11" ht="17.25" customHeight="1">
      <c r="A46" s="209">
        <v>8</v>
      </c>
      <c r="B46" s="214" t="str">
        <f>Invoer_per__4!B221</f>
        <v>Slot Guus</v>
      </c>
      <c r="C46" s="215" t="str">
        <f>IF(Invoer_per__4!E221,"gespeeld","open")</f>
        <v>open</v>
      </c>
      <c r="D46" s="214" t="str">
        <f>Invoer_per__4!B242</f>
        <v>Bennie Beerten Z</v>
      </c>
      <c r="E46" s="215" t="str">
        <f>IF(Invoer_per__4!E242,"gespeeld","open")</f>
        <v>open</v>
      </c>
      <c r="F46" s="214" t="str">
        <f>Invoer_per__4!B263</f>
        <v>Cuppers Jan</v>
      </c>
      <c r="G46" s="215" t="str">
        <f>IF(Invoer_per__4!E263,"gespeeld","open")</f>
        <v>open</v>
      </c>
      <c r="H46" s="214" t="str">
        <f>Invoer_per__4!B284</f>
        <v>BouwmeesterJohan</v>
      </c>
      <c r="I46" s="215" t="str">
        <f>IF(Invoer_per__4!E284,"gespeeld","open")</f>
        <v>open</v>
      </c>
      <c r="J46" s="214" t="str">
        <f>Invoer_per__4!B305</f>
        <v>Cattier Theo</v>
      </c>
      <c r="K46" s="215" t="str">
        <f>IF(Invoer_per__4!E2915,"gespeeld","open")</f>
        <v>open</v>
      </c>
    </row>
    <row r="47" spans="1:11" ht="17.25" customHeight="1">
      <c r="A47" s="209">
        <v>9</v>
      </c>
      <c r="B47" s="214" t="str">
        <f>Invoer_per__4!B222</f>
        <v>Bennie Beerten Z</v>
      </c>
      <c r="C47" s="215" t="str">
        <f>IF(Invoer_per__4!E222,"gespeeld","open")</f>
        <v>open</v>
      </c>
      <c r="D47" s="214" t="str">
        <f>Invoer_per__4!B243</f>
        <v>Cuppers Jan</v>
      </c>
      <c r="E47" s="215" t="str">
        <f>IF(Invoer_per__4!E243,"gespeeld","open")</f>
        <v>open</v>
      </c>
      <c r="F47" s="214" t="str">
        <f>Invoer_per__4!B264</f>
        <v>BouwmeesterJohan</v>
      </c>
      <c r="G47" s="215" t="str">
        <f>IF(Invoer_per__4!E264,"gespeeld","open")</f>
        <v>open</v>
      </c>
      <c r="H47" s="214" t="str">
        <f>Invoer_per__4!B285</f>
        <v>Cattier Theo</v>
      </c>
      <c r="I47" s="215" t="str">
        <f>IF(Invoer_per__4!E285,"gespeeld","open")</f>
        <v>open</v>
      </c>
      <c r="J47" s="214" t="str">
        <f>Invoer_per__4!B306</f>
        <v>Huinink Jan</v>
      </c>
      <c r="K47" s="215" t="str">
        <f>IF(Invoer_per__4!E2916,"gespeeld","open")</f>
        <v>open</v>
      </c>
    </row>
    <row r="48" spans="1:11" ht="17.25" customHeight="1">
      <c r="A48" s="209">
        <v>10</v>
      </c>
      <c r="B48" s="214" t="str">
        <f>Invoer_per__4!B223</f>
        <v>Cuppers Jan</v>
      </c>
      <c r="C48" s="215" t="str">
        <f>IF(Invoer_per__4!E223,"gespeeld","open")</f>
        <v>open</v>
      </c>
      <c r="D48" s="214" t="str">
        <f>Invoer_per__4!B244</f>
        <v>BouwmeesterJohan</v>
      </c>
      <c r="E48" s="215" t="str">
        <f>IF(Invoer_per__4!E244,"gespeeld","open")</f>
        <v>open</v>
      </c>
      <c r="F48" s="214" t="str">
        <f>Invoer_per__4!B265</f>
        <v>Cattier Theo</v>
      </c>
      <c r="G48" s="215" t="str">
        <f>IF(Invoer_per__4!E265,"gespeeld","open")</f>
        <v>open</v>
      </c>
      <c r="H48" s="214" t="str">
        <f>Invoer_per__4!B286</f>
        <v>Huinink Jan</v>
      </c>
      <c r="I48" s="215" t="str">
        <f>IF(Invoer_per__4!E286,"gespeeld","open")</f>
        <v>open</v>
      </c>
      <c r="J48" s="214" t="str">
        <f>Invoer_per__4!B307</f>
        <v>Koppele Theo</v>
      </c>
      <c r="K48" s="215" t="str">
        <f>IF(Invoer_per__4!E2917,"gespeeld","open")</f>
        <v>open</v>
      </c>
    </row>
    <row r="49" spans="1:11" ht="17.25" customHeight="1">
      <c r="A49" s="209">
        <v>11</v>
      </c>
      <c r="B49" s="214" t="str">
        <f>Invoer_per__4!B224</f>
        <v>BouwmeesterJohan</v>
      </c>
      <c r="C49" s="215" t="str">
        <f>IF(Invoer_per__4!E224,"gespeeld","open")</f>
        <v>open</v>
      </c>
      <c r="D49" s="214" t="str">
        <f>Invoer_per__4!B245</f>
        <v>Cattier Theo</v>
      </c>
      <c r="E49" s="215" t="str">
        <f>IF(Invoer_per__4!E245,"gespeeld","open")</f>
        <v>open</v>
      </c>
      <c r="F49" s="214" t="str">
        <f>Invoer_per__4!B266</f>
        <v>Huinink Jan</v>
      </c>
      <c r="G49" s="215" t="str">
        <f>IF(Invoer_per__4!E266,"gespeeld","open")</f>
        <v>open</v>
      </c>
      <c r="H49" s="214" t="str">
        <f>Invoer_per__4!B287</f>
        <v>Koppele Theo</v>
      </c>
      <c r="I49" s="215" t="str">
        <f>IF(Invoer_per__4!E287,"gespeeld","open")</f>
        <v>open</v>
      </c>
      <c r="J49" s="214" t="str">
        <f>Invoer_per__4!B308</f>
        <v>Melgers Willy</v>
      </c>
      <c r="K49" s="215" t="str">
        <f>IF(Invoer_per__4!E2918,"gespeeld","open")</f>
        <v>open</v>
      </c>
    </row>
    <row r="50" spans="1:11" ht="17.25" customHeight="1">
      <c r="A50" s="209">
        <v>12</v>
      </c>
      <c r="B50" s="214" t="str">
        <f>Invoer_per__4!B225</f>
        <v>Cattier Theo</v>
      </c>
      <c r="C50" s="215" t="str">
        <f>IF(Invoer_per__4!E225,"gespeeld","open")</f>
        <v>open</v>
      </c>
      <c r="D50" s="214" t="str">
        <f>Invoer_per__4!B246</f>
        <v>Huinink Jan</v>
      </c>
      <c r="E50" s="215" t="str">
        <f>IF(Invoer_per__4!E246,"gespeeld","open")</f>
        <v>open</v>
      </c>
      <c r="F50" s="214" t="str">
        <f>Invoer_per__4!B267</f>
        <v>Koppele Theo</v>
      </c>
      <c r="G50" s="215" t="str">
        <f>IF(Invoer_per__4!E267,"gespeeld","open")</f>
        <v>open</v>
      </c>
      <c r="H50" s="214" t="str">
        <f>Invoer_per__4!B288</f>
        <v>Melgers Willy</v>
      </c>
      <c r="I50" s="215" t="str">
        <f>IF(Invoer_per__4!E288,"gespeeld","open")</f>
        <v>open</v>
      </c>
      <c r="J50" s="214" t="str">
        <f>Invoer_per__4!B309</f>
        <v>Piepers Arnold</v>
      </c>
      <c r="K50" s="215" t="str">
        <f>IF(Invoer_per__4!E2919,"gespeeld","open")</f>
        <v>open</v>
      </c>
    </row>
    <row r="51" spans="1:11" ht="17.25" customHeight="1">
      <c r="A51" s="209">
        <v>13</v>
      </c>
      <c r="B51" s="214" t="str">
        <f>Invoer_per__4!B226</f>
        <v>Huinink Jan</v>
      </c>
      <c r="C51" s="215" t="str">
        <f>IF(Invoer_per__4!E226,"gespeeld","open")</f>
        <v>open</v>
      </c>
      <c r="D51" s="214" t="str">
        <f>Invoer_per__4!B247</f>
        <v>Koppele Theo</v>
      </c>
      <c r="E51" s="215" t="str">
        <f>IF(Invoer_per__4!E247,"gespeeld","open")</f>
        <v>open</v>
      </c>
      <c r="F51" s="214" t="str">
        <f>Invoer_per__4!B268</f>
        <v>Melgers Willy</v>
      </c>
      <c r="G51" s="215" t="str">
        <f>IF(Invoer_per__4!E268,"gespeeld","open")</f>
        <v>open</v>
      </c>
      <c r="H51" s="214" t="str">
        <f>Invoer_per__4!B289</f>
        <v>Piepers Arnold</v>
      </c>
      <c r="I51" s="215" t="str">
        <f>IF(Invoer_per__4!E289,"gespeeld","open")</f>
        <v>open</v>
      </c>
      <c r="J51" s="214" t="str">
        <f>Invoer_per__4!B310</f>
        <v>Jos Stortelder</v>
      </c>
      <c r="K51" s="215" t="str">
        <f>IF(Invoer_per__4!E2920,"gespeeld","open")</f>
        <v>open</v>
      </c>
    </row>
    <row r="52" spans="1:11" ht="17.25" customHeight="1">
      <c r="A52" s="209">
        <v>14</v>
      </c>
      <c r="B52" s="214" t="str">
        <f>Invoer_per__4!B227</f>
        <v>Koppele Theo</v>
      </c>
      <c r="C52" s="215" t="str">
        <f>IF(Invoer_per__4!E227,"gespeeld","open")</f>
        <v>open</v>
      </c>
      <c r="D52" s="214" t="str">
        <f>Invoer_per__4!B248</f>
        <v>Melgers Willy</v>
      </c>
      <c r="E52" s="215" t="str">
        <f>IF(Invoer_per__4!E248,"gespeeld","open")</f>
        <v>open</v>
      </c>
      <c r="F52" s="214" t="str">
        <f>Invoer_per__4!B269</f>
        <v>Piepers Arnold</v>
      </c>
      <c r="G52" s="215" t="str">
        <f>IF(Invoer_per__4!E269,"gespeeld","open")</f>
        <v>open</v>
      </c>
      <c r="H52" s="214" t="str">
        <f>Invoer_per__4!B290</f>
        <v>Jos Stortelder</v>
      </c>
      <c r="I52" s="215" t="str">
        <f>IF(Invoer_per__4!E290,"gespeeld","open")</f>
        <v>open</v>
      </c>
      <c r="J52" s="214" t="str">
        <f>Invoer_per__4!B311</f>
        <v>Rots Jan</v>
      </c>
      <c r="K52" s="215" t="str">
        <f>IF(Invoer_per__4!E2921,"gespeeld","open")</f>
        <v>open</v>
      </c>
    </row>
    <row r="53" spans="1:11" ht="17.25" customHeight="1">
      <c r="A53" s="209">
        <v>15</v>
      </c>
      <c r="B53" s="214" t="str">
        <f>Invoer_per__4!B228</f>
        <v>Melgers Willy</v>
      </c>
      <c r="C53" s="215" t="str">
        <f>IF(Invoer_per__4!E228,"gespeeld","open")</f>
        <v>open</v>
      </c>
      <c r="D53" s="214" t="str">
        <f>Invoer_per__4!B249</f>
        <v>Piepers Arnold</v>
      </c>
      <c r="E53" s="215" t="str">
        <f>IF(Invoer_per__4!E249,"gespeeld","open")</f>
        <v>open</v>
      </c>
      <c r="F53" s="214" t="str">
        <f>Invoer_per__4!B270</f>
        <v>Jos Stortelder</v>
      </c>
      <c r="G53" s="215" t="str">
        <f>IF(Invoer_per__4!E270,"gespeeld","open")</f>
        <v>open</v>
      </c>
      <c r="H53" s="214" t="str">
        <f>Invoer_per__4!B291</f>
        <v>Rots Jan</v>
      </c>
      <c r="I53" s="215" t="str">
        <f>IF(Invoer_per__4!E291,"gespeeld","open")</f>
        <v>open</v>
      </c>
      <c r="J53" s="214" t="str">
        <f>Invoer_per__4!B312</f>
        <v>Rouwhorst Bennie</v>
      </c>
      <c r="K53" s="215" t="str">
        <f>IF(Invoer_per__4!E2922,"gespeeld","open")</f>
        <v>open</v>
      </c>
    </row>
    <row r="54" spans="1:11" ht="17.25" customHeight="1">
      <c r="A54" s="209">
        <v>16</v>
      </c>
      <c r="B54" s="214" t="str">
        <f>Invoer_per__4!B229</f>
        <v>Piepers Arnold</v>
      </c>
      <c r="C54" s="215" t="str">
        <f>IF(Invoer_per__4!E229,"gespeeld","open")</f>
        <v>open</v>
      </c>
      <c r="D54" s="214" t="str">
        <f>Invoer_per__4!B250</f>
        <v>Jos Stortelder</v>
      </c>
      <c r="E54" s="215" t="str">
        <f>IF(Invoer_per__4!E250,"gespeeld","open")</f>
        <v>open</v>
      </c>
      <c r="F54" s="214" t="str">
        <f>Invoer_per__4!B271</f>
        <v>Rots Jan</v>
      </c>
      <c r="G54" s="215" t="str">
        <f>IF(Invoer_per__4!E271,"gespeeld","open")</f>
        <v>open</v>
      </c>
      <c r="H54" s="214" t="str">
        <f>Invoer_per__4!B292</f>
        <v>Rouwhorst Bennie</v>
      </c>
      <c r="I54" s="215" t="str">
        <f>IF(Invoer_per__4!E292,"gespeeld","open")</f>
        <v>open</v>
      </c>
      <c r="J54" s="214" t="str">
        <f>Invoer_per__4!B313</f>
        <v>Wittenbernds B</v>
      </c>
      <c r="K54" s="215" t="str">
        <f>IF(Invoer_per__4!E2923,"gespeeld","open")</f>
        <v>open</v>
      </c>
    </row>
    <row r="55" spans="1:11" ht="17.25" customHeight="1">
      <c r="A55" s="209">
        <v>17</v>
      </c>
      <c r="B55" s="208" t="str">
        <f>Invoer_per__4!B230</f>
        <v>Jos Stortelder</v>
      </c>
      <c r="C55" s="215" t="str">
        <f>IF(Invoer_per__4!E230,"gespeeld","open")</f>
        <v>open</v>
      </c>
      <c r="D55" s="208" t="str">
        <f>Invoer_per__4!B251</f>
        <v>Rots Jan</v>
      </c>
      <c r="E55" s="215" t="str">
        <f>IF(Invoer_per__4!E251,"gespeeld","open")</f>
        <v>open</v>
      </c>
      <c r="F55" s="208" t="str">
        <f>Invoer_per__4!B272</f>
        <v>Rouwhorst Bennie</v>
      </c>
      <c r="G55" s="215" t="str">
        <f>IF(Invoer_per__4!E272,"gespeeld","open")</f>
        <v>open</v>
      </c>
      <c r="H55" s="208" t="str">
        <f>Invoer_per__4!B293</f>
        <v>Wittenbernds B</v>
      </c>
      <c r="I55" s="215" t="str">
        <f>IF(Invoer_per__4!E293,"gespeeld","open")</f>
        <v>open</v>
      </c>
      <c r="J55" s="208" t="str">
        <f>Invoer_per__4!B314</f>
        <v>Spieker Leo</v>
      </c>
      <c r="K55" s="215" t="str">
        <f>IF(Invoer_per__4!E2924,"gespeeld","open")</f>
        <v>open</v>
      </c>
    </row>
    <row r="56" spans="1:11" ht="17.25" customHeight="1">
      <c r="C56" s="215"/>
      <c r="E56" s="215"/>
      <c r="G56" s="215"/>
      <c r="I56" s="215"/>
      <c r="K56" s="215"/>
    </row>
    <row r="57" spans="1:11" ht="17.25" customHeight="1">
      <c r="A57" s="209">
        <v>1</v>
      </c>
      <c r="B57" s="213" t="str">
        <f>Invoer_per__4!B319</f>
        <v>Wolterink Harrie</v>
      </c>
      <c r="C57" s="215"/>
      <c r="D57" s="213" t="str">
        <f>Invoer_per__4!B339</f>
        <v>Vermue Jack</v>
      </c>
      <c r="E57" s="216"/>
      <c r="F57" s="216"/>
      <c r="G57" s="216"/>
      <c r="H57" s="216"/>
      <c r="I57" s="216"/>
      <c r="J57" s="216"/>
      <c r="K57" s="216"/>
    </row>
    <row r="58" spans="1:11" ht="17.25" customHeight="1">
      <c r="A58" s="209">
        <v>2</v>
      </c>
      <c r="B58" s="214" t="str">
        <f>Invoer_per__4!B320</f>
        <v>Vermue Jack</v>
      </c>
      <c r="C58" s="215" t="str">
        <f>IF(Invoer_per__4!E320,"gespeeld","open")</f>
        <v>open</v>
      </c>
      <c r="D58" s="216" t="str">
        <f>Invoer_per__4!B340</f>
        <v>Slot Guus</v>
      </c>
      <c r="E58" s="215" t="str">
        <f>IF(Invoer_per__4!E340,"gespeeld","open")</f>
        <v>open</v>
      </c>
      <c r="F58" s="216"/>
      <c r="G58" s="216"/>
      <c r="H58" s="216"/>
      <c r="I58" s="216"/>
      <c r="J58" s="216"/>
      <c r="K58" s="216"/>
    </row>
    <row r="59" spans="1:11" ht="17.25" customHeight="1">
      <c r="A59" s="209">
        <v>3</v>
      </c>
      <c r="B59" s="214" t="str">
        <f>Invoer_per__4!B321</f>
        <v>Slot Guus</v>
      </c>
      <c r="C59" s="215" t="str">
        <f>IF(Invoer_per__4!E321,"gespeeld","open")</f>
        <v>open</v>
      </c>
      <c r="D59" s="214" t="str">
        <f>Invoer_per__4!B341</f>
        <v>Bennie Beerten Z</v>
      </c>
      <c r="E59" s="215" t="str">
        <f>IF(Invoer_per__4!E341,"gespeeld","open")</f>
        <v>open</v>
      </c>
      <c r="F59" s="216"/>
      <c r="G59" s="216"/>
      <c r="H59" s="216"/>
      <c r="I59" s="216"/>
      <c r="J59" s="216"/>
      <c r="K59" s="216"/>
    </row>
    <row r="60" spans="1:11" ht="17.25" customHeight="1">
      <c r="A60" s="209">
        <v>4</v>
      </c>
      <c r="B60" s="214" t="str">
        <f>Invoer_per__4!B322</f>
        <v>Bennie Beerten Z</v>
      </c>
      <c r="C60" s="215" t="str">
        <f>IF(Invoer_per__4!E322,"gespeeld","open")</f>
        <v>open</v>
      </c>
      <c r="D60" s="216" t="str">
        <f>Invoer_per__4!B342</f>
        <v>Cuppers Jan</v>
      </c>
      <c r="E60" s="215" t="str">
        <f>IF(Invoer_per__4!E342,"gespeeld","open")</f>
        <v>open</v>
      </c>
      <c r="F60" s="216"/>
      <c r="G60" s="216"/>
      <c r="H60" s="216"/>
      <c r="I60" s="216"/>
      <c r="J60" s="216"/>
      <c r="K60" s="216"/>
    </row>
    <row r="61" spans="1:11" ht="17.25" customHeight="1">
      <c r="A61" s="209">
        <v>5</v>
      </c>
      <c r="B61" s="214" t="str">
        <f>Invoer_per__4!B323</f>
        <v>Cuppers Jan</v>
      </c>
      <c r="C61" s="215" t="str">
        <f>IF(Invoer_per__4!E323,"gespeeld","open")</f>
        <v>open</v>
      </c>
      <c r="D61" s="214" t="str">
        <f>Invoer_per__4!B343</f>
        <v>BouwmeesterJohan</v>
      </c>
      <c r="E61" s="215" t="str">
        <f>IF(Invoer_per__4!E343,"gespeeld","open")</f>
        <v>open</v>
      </c>
      <c r="F61" s="216"/>
      <c r="G61" s="216"/>
      <c r="H61" s="216"/>
      <c r="I61" s="216"/>
      <c r="J61" s="216"/>
      <c r="K61" s="216"/>
    </row>
    <row r="62" spans="1:11" ht="17.25" customHeight="1">
      <c r="A62" s="209">
        <v>6</v>
      </c>
      <c r="B62" s="214" t="str">
        <f>Invoer_per__4!B324</f>
        <v>BouwmeesterJohan</v>
      </c>
      <c r="C62" s="215" t="str">
        <f>IF(Invoer_per__4!E324,"gespeeld","open")</f>
        <v>open</v>
      </c>
      <c r="D62" s="214" t="str">
        <f>Invoer_per__4!B344</f>
        <v>Cattier Theo</v>
      </c>
      <c r="E62" s="215" t="str">
        <f>IF(Invoer_per__4!E344,"gespeeld","open")</f>
        <v>open</v>
      </c>
      <c r="F62" s="216"/>
      <c r="G62" s="216"/>
      <c r="H62" s="216"/>
      <c r="I62" s="216"/>
      <c r="J62" s="216"/>
      <c r="K62" s="216"/>
    </row>
    <row r="63" spans="1:11" ht="17.25" customHeight="1">
      <c r="A63" s="209">
        <v>7</v>
      </c>
      <c r="B63" s="214" t="str">
        <f>Invoer_per__4!B325</f>
        <v>Cattier Theo</v>
      </c>
      <c r="C63" s="215" t="str">
        <f>IF(Invoer_per__4!E325,"gespeeld","open")</f>
        <v>open</v>
      </c>
      <c r="D63" s="214" t="str">
        <f>Invoer_per__4!B345</f>
        <v>Huinink Jan</v>
      </c>
      <c r="E63" s="215" t="str">
        <f>IF(Invoer_per__4!E345,"gespeeld","open")</f>
        <v>open</v>
      </c>
      <c r="F63" s="216"/>
      <c r="G63" s="216"/>
      <c r="H63" s="216"/>
      <c r="I63" s="216"/>
      <c r="J63" s="216"/>
      <c r="K63" s="216"/>
    </row>
    <row r="64" spans="1:11" ht="17.25" customHeight="1">
      <c r="A64" s="209">
        <v>8</v>
      </c>
      <c r="B64" s="214" t="str">
        <f>Invoer_per__4!B326</f>
        <v>Huinink Jan</v>
      </c>
      <c r="C64" s="215" t="str">
        <f>IF(Invoer_per__4!E326,"gespeeld","open")</f>
        <v>open</v>
      </c>
      <c r="D64" s="214" t="str">
        <f>Invoer_per__4!B346</f>
        <v>Koppele Theo</v>
      </c>
      <c r="E64" s="215" t="str">
        <f>IF(Invoer_per__4!E346,"gespeeld","open")</f>
        <v>open</v>
      </c>
      <c r="F64" s="216"/>
      <c r="G64" s="216"/>
      <c r="H64" s="216"/>
      <c r="I64" s="216"/>
      <c r="J64" s="216"/>
      <c r="K64" s="216"/>
    </row>
    <row r="65" spans="1:11" ht="17.25" customHeight="1">
      <c r="A65" s="209">
        <v>9</v>
      </c>
      <c r="B65" s="214" t="str">
        <f>Invoer_per__4!B327</f>
        <v>Koppele Theo</v>
      </c>
      <c r="C65" s="215" t="str">
        <f>IF(Invoer_per__4!E327,"gespeeld","open")</f>
        <v>gespeeld</v>
      </c>
      <c r="D65" s="214" t="str">
        <f>Invoer_per__4!B347</f>
        <v>Melgers Willy</v>
      </c>
      <c r="E65" s="215" t="str">
        <f>IF(Invoer_per__4!E347,"gespeeld","open")</f>
        <v>open</v>
      </c>
      <c r="F65" s="216"/>
      <c r="G65" s="216"/>
      <c r="H65" s="216"/>
      <c r="I65" s="216"/>
      <c r="J65" s="216"/>
      <c r="K65" s="216"/>
    </row>
    <row r="66" spans="1:11" ht="17.25" customHeight="1">
      <c r="A66" s="209">
        <v>10</v>
      </c>
      <c r="B66" s="214" t="str">
        <f>Invoer_per__4!B328</f>
        <v>Melgers Willy</v>
      </c>
      <c r="C66" s="215" t="str">
        <f>IF(Invoer_per__4!E328,"gespeeld","open")</f>
        <v>open</v>
      </c>
      <c r="D66" s="214" t="str">
        <f>Invoer_per__4!B348</f>
        <v>Piepers Arnold</v>
      </c>
      <c r="E66" s="215" t="str">
        <f>IF(Invoer_per__4!E348,"gespeeld","open")</f>
        <v>open</v>
      </c>
      <c r="F66" s="216"/>
      <c r="G66" s="216"/>
      <c r="H66" s="216"/>
      <c r="I66" s="216"/>
      <c r="J66" s="216"/>
      <c r="K66" s="216"/>
    </row>
    <row r="67" spans="1:11" ht="17.25" customHeight="1">
      <c r="A67" s="209">
        <v>11</v>
      </c>
      <c r="B67" s="214" t="str">
        <f>Invoer_per__4!B329</f>
        <v>Piepers Arnold</v>
      </c>
      <c r="C67" s="215" t="str">
        <f>IF(Invoer_per__4!E329,"gespeeld","open")</f>
        <v>open</v>
      </c>
      <c r="D67" s="214" t="str">
        <f>Invoer_per__4!B349</f>
        <v>Jos Stortelder</v>
      </c>
      <c r="E67" s="215" t="str">
        <f>IF(Invoer_per__4!E349,"gespeeld","open")</f>
        <v>open</v>
      </c>
      <c r="F67" s="216"/>
      <c r="G67" s="216"/>
      <c r="H67" s="216"/>
      <c r="I67" s="216"/>
      <c r="J67" s="216"/>
      <c r="K67" s="216"/>
    </row>
    <row r="68" spans="1:11" ht="17.25" customHeight="1">
      <c r="A68" s="209">
        <v>12</v>
      </c>
      <c r="B68" s="214" t="str">
        <f>Invoer_per__4!B330</f>
        <v>Jos Stortelder</v>
      </c>
      <c r="C68" s="215" t="str">
        <f>IF(Invoer_per__4!E330,"gespeeld","open")</f>
        <v>open</v>
      </c>
      <c r="D68" s="214" t="str">
        <f>Invoer_per__4!B350</f>
        <v>Rots Jan</v>
      </c>
      <c r="E68" s="215" t="str">
        <f>IF(Invoer_per__4!E350,"gespeeld","open")</f>
        <v>open</v>
      </c>
      <c r="F68" s="216"/>
      <c r="G68" s="216"/>
      <c r="H68" s="216"/>
      <c r="I68" s="216"/>
      <c r="J68" s="216"/>
      <c r="K68" s="216"/>
    </row>
    <row r="69" spans="1:11" ht="17.25" customHeight="1">
      <c r="A69" s="209">
        <v>13</v>
      </c>
      <c r="B69" s="214" t="str">
        <f>Invoer_per__4!B331</f>
        <v>Rots Jan</v>
      </c>
      <c r="C69" s="215" t="str">
        <f>IF(Invoer_per__4!E331,"gespeeld","open")</f>
        <v>open</v>
      </c>
      <c r="D69" s="214" t="str">
        <f>Invoer_per__4!B351</f>
        <v>Rouwhorst Bennie</v>
      </c>
      <c r="E69" s="215" t="str">
        <f>IF(Invoer_per__4!E351,"gespeeld","open")</f>
        <v>open</v>
      </c>
      <c r="F69" s="216"/>
      <c r="G69" s="216"/>
      <c r="H69" s="216"/>
      <c r="I69" s="216"/>
      <c r="J69" s="216"/>
      <c r="K69" s="216"/>
    </row>
    <row r="70" spans="1:11" ht="17.25" customHeight="1">
      <c r="A70" s="209">
        <v>14</v>
      </c>
      <c r="B70" s="214" t="str">
        <f>Invoer_per__4!B332</f>
        <v>Rouwhorst Bennie</v>
      </c>
      <c r="C70" s="215" t="str">
        <f>IF(Invoer_per__4!E332,"gespeeld","open")</f>
        <v>open</v>
      </c>
      <c r="D70" s="214" t="str">
        <f>Invoer_per__4!B352</f>
        <v>Wittenbernds B</v>
      </c>
      <c r="E70" s="215" t="str">
        <f>IF(Invoer_per__4!E352,"gespeeld","open")</f>
        <v>open</v>
      </c>
      <c r="F70" s="216"/>
      <c r="G70" s="216"/>
      <c r="H70" s="216"/>
      <c r="I70" s="216"/>
      <c r="J70" s="216"/>
      <c r="K70" s="216"/>
    </row>
    <row r="71" spans="1:11" ht="17.25" customHeight="1">
      <c r="A71" s="209">
        <v>15</v>
      </c>
      <c r="B71" s="214" t="str">
        <f>Invoer_per__4!B333</f>
        <v>Wittenbernds B</v>
      </c>
      <c r="C71" s="215" t="str">
        <f>IF(Invoer_per__4!E333,"gespeeld","open")</f>
        <v>open</v>
      </c>
      <c r="D71" s="214" t="str">
        <f>Invoer_per__4!B353</f>
        <v>Spieker Leo</v>
      </c>
      <c r="E71" s="215" t="str">
        <f>IF(Invoer_per__4!E353,"gespeeld","open")</f>
        <v>open</v>
      </c>
      <c r="F71" s="216"/>
      <c r="G71" s="216"/>
      <c r="H71" s="216"/>
      <c r="I71" s="216"/>
      <c r="J71" s="216"/>
      <c r="K71" s="216"/>
    </row>
    <row r="72" spans="1:11" ht="17.25" customHeight="1">
      <c r="A72" s="209">
        <v>16</v>
      </c>
      <c r="B72" s="214" t="str">
        <f>Invoer_per__4!B334</f>
        <v>Spieker Leo</v>
      </c>
      <c r="C72" s="215" t="str">
        <f>IF(Invoer_per__4!E334,"gespeeld","open")</f>
        <v>open</v>
      </c>
      <c r="D72" s="214" t="str">
        <f>Invoer_per__4!B354</f>
        <v>v.Schie Leo</v>
      </c>
      <c r="E72" s="215" t="str">
        <f>IF(Invoer_per__4!E354,"gespeeld","open")</f>
        <v>open</v>
      </c>
      <c r="F72" s="216"/>
      <c r="G72" s="216"/>
      <c r="H72" s="216"/>
      <c r="I72" s="216"/>
      <c r="J72" s="216"/>
      <c r="K72" s="216"/>
    </row>
    <row r="73" spans="1:11" ht="13.5" customHeight="1">
      <c r="A73" s="209">
        <v>17</v>
      </c>
      <c r="B73" s="214" t="str">
        <f>Invoer_per__4!B335</f>
        <v>v.Schie Leo</v>
      </c>
      <c r="C73" s="215" t="str">
        <f>IF(Invoer_per__4!E335,"gespeeld","open")</f>
        <v>open</v>
      </c>
      <c r="D73" s="214" t="str">
        <f>Invoer_per__4!B355</f>
        <v>Wolterink Harrie</v>
      </c>
      <c r="E73" s="215" t="str">
        <f>IF(Invoer_per__4!E355,"gespeeld","open")</f>
        <v>open</v>
      </c>
      <c r="F73" s="216"/>
      <c r="G73" s="216"/>
      <c r="H73" s="216"/>
      <c r="I73" s="216"/>
      <c r="J73" s="216"/>
      <c r="K73" s="216"/>
    </row>
    <row r="76" spans="1:11" ht="27.75" customHeight="1">
      <c r="B76" s="1234" t="s">
        <v>0</v>
      </c>
      <c r="C76" s="1234"/>
    </row>
  </sheetData>
  <mergeCells count="2">
    <mergeCell ref="A1:B1"/>
    <mergeCell ref="B76:C76"/>
  </mergeCells>
  <conditionalFormatting sqref="C4:C19 E4:E19 G4:G19 I4:I19 K4:K19 C22:C37 E22:E37 G22:G37 I22:I37 K22:K37 E40:E56 G40:G56 I40:I56 K40:K56 C40:C73 E58:E73">
    <cfRule type="expression" dxfId="0" priority="4" stopIfTrue="1">
      <formula>NOT(ISERROR(SEARCH("open",C4)))</formula>
    </cfRule>
  </conditionalFormatting>
  <hyperlinks>
    <hyperlink ref="B76" location="Hoofdmenu!A1" display="Hoofdmenu" xr:uid="{00000000-0004-0000-1500-000000000000}"/>
  </hyperlinks>
  <printOptions horizontalCentered="1"/>
  <pageMargins left="0.11811023622047202" right="0.11811023622047202" top="1.2401574803149611" bottom="1.2401574803149611" header="0.8464566929133861" footer="0.8464566929133861"/>
  <pageSetup paperSize="0" scale="80" fitToWidth="0" fitToHeight="0" pageOrder="overThenDown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116"/>
  <sheetViews>
    <sheetView workbookViewId="0">
      <selection activeCell="S14" sqref="S14"/>
    </sheetView>
  </sheetViews>
  <sheetFormatPr defaultRowHeight="12.75" customHeight="1"/>
  <cols>
    <col min="1" max="1" width="5.7109375" style="13" customWidth="1"/>
    <col min="2" max="2" width="18.5703125" customWidth="1"/>
    <col min="3" max="3" width="9.5703125" style="13" customWidth="1"/>
    <col min="4" max="4" width="14" style="13" customWidth="1"/>
    <col min="5" max="5" width="9.5703125" style="13" customWidth="1"/>
    <col min="6" max="6" width="10.5703125" style="13" customWidth="1"/>
    <col min="7" max="7" width="13.28515625" style="13" customWidth="1"/>
    <col min="8" max="8" width="12.28515625" style="13" customWidth="1"/>
    <col min="9" max="9" width="8.7109375" style="13" customWidth="1"/>
    <col min="10" max="10" width="12.85546875" style="13" customWidth="1"/>
    <col min="11" max="11" width="11" style="13" customWidth="1"/>
    <col min="12" max="12" width="10.28515625" style="13" customWidth="1"/>
    <col min="13" max="13" width="9" style="13" customWidth="1"/>
    <col min="14" max="14" width="8.28515625" style="13" customWidth="1"/>
    <col min="15" max="15" width="10.7109375" style="74" customWidth="1"/>
    <col min="16" max="257" width="11.42578125" customWidth="1"/>
    <col min="258" max="258" width="9.140625" customWidth="1"/>
  </cols>
  <sheetData>
    <row r="1" spans="1:19" ht="12.75" customHeight="1">
      <c r="A1" s="1260"/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</row>
    <row r="2" spans="1:19" ht="9" customHeight="1">
      <c r="A2" s="1260"/>
      <c r="B2" s="1260"/>
      <c r="C2" s="1260"/>
      <c r="D2" s="1260"/>
      <c r="E2" s="1260"/>
      <c r="F2" s="1260"/>
      <c r="G2" s="1260"/>
      <c r="H2" s="1260"/>
      <c r="I2" s="1260"/>
      <c r="J2" s="1260"/>
      <c r="K2" s="1260"/>
      <c r="L2" s="1260"/>
    </row>
    <row r="3" spans="1:19" ht="12.75" hidden="1" customHeight="1"/>
    <row r="4" spans="1:19" ht="31.5" customHeight="1">
      <c r="A4" s="26"/>
      <c r="B4" s="1261" t="s">
        <v>227</v>
      </c>
      <c r="C4" s="1261"/>
      <c r="D4" s="1261"/>
      <c r="E4" s="1261"/>
      <c r="F4" s="1261"/>
      <c r="G4" s="1261"/>
      <c r="H4" s="169">
        <f ca="1">TODAY()</f>
        <v>45316</v>
      </c>
      <c r="I4" s="1259"/>
      <c r="J4" s="1259"/>
      <c r="K4" s="1259"/>
      <c r="L4" s="1259"/>
      <c r="M4" s="113"/>
      <c r="N4" s="113"/>
      <c r="O4" s="91"/>
      <c r="P4" s="53"/>
      <c r="Q4" s="53"/>
      <c r="R4" s="55"/>
      <c r="S4" s="55"/>
    </row>
    <row r="5" spans="1:19" ht="21.75" customHeight="1">
      <c r="A5" s="26"/>
      <c r="B5" s="15" t="s">
        <v>215</v>
      </c>
      <c r="C5" s="91" t="s">
        <v>117</v>
      </c>
      <c r="D5" s="91" t="s">
        <v>95</v>
      </c>
      <c r="E5" s="91" t="s">
        <v>96</v>
      </c>
      <c r="F5" s="91" t="s">
        <v>128</v>
      </c>
      <c r="G5" s="91" t="s">
        <v>95</v>
      </c>
      <c r="H5" s="91" t="s">
        <v>129</v>
      </c>
      <c r="I5" s="91" t="s">
        <v>130</v>
      </c>
      <c r="J5" s="91" t="s">
        <v>101</v>
      </c>
      <c r="K5" s="91">
        <v>10</v>
      </c>
      <c r="O5" s="91" t="s">
        <v>172</v>
      </c>
      <c r="P5" s="53"/>
      <c r="Q5" s="53"/>
      <c r="R5" s="55"/>
      <c r="S5" s="55"/>
    </row>
    <row r="6" spans="1:19" ht="22.5" customHeight="1">
      <c r="A6" s="15" t="s">
        <v>36</v>
      </c>
      <c r="B6" s="170" t="s">
        <v>137</v>
      </c>
      <c r="C6" s="91" t="s">
        <v>126</v>
      </c>
      <c r="D6" s="171" t="s">
        <v>107</v>
      </c>
      <c r="E6" s="171" t="s">
        <v>109</v>
      </c>
      <c r="F6" s="91" t="s">
        <v>109</v>
      </c>
      <c r="G6" s="91" t="s">
        <v>110</v>
      </c>
      <c r="H6" s="91" t="s">
        <v>79</v>
      </c>
      <c r="I6" s="91" t="s">
        <v>127</v>
      </c>
      <c r="J6" s="91" t="s">
        <v>114</v>
      </c>
      <c r="K6" s="91" t="s">
        <v>113</v>
      </c>
      <c r="L6" s="172" t="s">
        <v>173</v>
      </c>
      <c r="M6" s="173" t="s">
        <v>174</v>
      </c>
      <c r="N6" s="172" t="s">
        <v>175</v>
      </c>
      <c r="O6" s="91" t="s">
        <v>119</v>
      </c>
      <c r="P6" s="53"/>
      <c r="Q6" s="53"/>
    </row>
    <row r="7" spans="1:19" ht="22.5" customHeight="1">
      <c r="A7" s="15">
        <v>1</v>
      </c>
      <c r="B7" s="367" t="str">
        <f>Leden!B10</f>
        <v>Koppele Theo</v>
      </c>
      <c r="C7" s="368">
        <f>Leden!D10</f>
        <v>56</v>
      </c>
      <c r="D7" s="369">
        <f>SUM($D$34+$D$55+$D$79+$D$102)</f>
        <v>37</v>
      </c>
      <c r="E7" s="369">
        <f>SUM($E$34+$E$55+$E$79+$E$102)</f>
        <v>2072</v>
      </c>
      <c r="F7" s="369">
        <f>SUM($F$34+$F$55+$F$79+$F$102)</f>
        <v>1727</v>
      </c>
      <c r="G7" s="369">
        <f>SUM($G$34+$G$55+$G$79+$G$102)</f>
        <v>980</v>
      </c>
      <c r="H7" s="370">
        <f t="shared" ref="H7:H23" si="0">SUM(F7/G7)</f>
        <v>1.7622448979591836</v>
      </c>
      <c r="I7" s="369">
        <f>MAX($I$34+$I$55+$I$79+$I$102)</f>
        <v>41</v>
      </c>
      <c r="J7" s="320">
        <f t="shared" ref="J7:J23" si="1">IF(ISBLANK(F7),"",F7/E7)</f>
        <v>0.83349420849420852</v>
      </c>
      <c r="K7" s="369">
        <f>SUM($K$34+$K$55+$K$79+$K$102)</f>
        <v>290</v>
      </c>
      <c r="L7" s="369">
        <f>SUM($L$34+$L$55+$L$79+$L$102)</f>
        <v>11</v>
      </c>
      <c r="M7" s="369">
        <f>SUM($M$34+$M$55+$M$79+$M$102)</f>
        <v>26</v>
      </c>
      <c r="N7" s="369">
        <f>SUM($N$34+$N$55+$N$79+$N$102)</f>
        <v>0</v>
      </c>
      <c r="O7" s="371">
        <f>VLOOKUP(H7,Tabellen!$B$7:$C$46,2)</f>
        <v>56</v>
      </c>
      <c r="P7" s="53"/>
      <c r="Q7" s="53"/>
    </row>
    <row r="8" spans="1:19" ht="22.5" customHeight="1">
      <c r="A8" s="15">
        <v>2</v>
      </c>
      <c r="B8" s="367" t="str">
        <f>Leden!B18</f>
        <v>v.Schie Leo</v>
      </c>
      <c r="C8" s="368">
        <f>Leden!D18</f>
        <v>80</v>
      </c>
      <c r="D8" s="369">
        <f>SUM($D$41+$D$62+$D$86+$D$109)</f>
        <v>36</v>
      </c>
      <c r="E8" s="369">
        <f>SUM($E$41+$E$62+$E$86+$E$109)</f>
        <v>2825</v>
      </c>
      <c r="F8" s="369">
        <f>SUM($F$41+$F$62+$F$86+$F$109)</f>
        <v>2594</v>
      </c>
      <c r="G8" s="369">
        <f>SUM($G$41+$G$62+$G$86+$G$109)</f>
        <v>957</v>
      </c>
      <c r="H8" s="370">
        <f t="shared" si="0"/>
        <v>2.7105538140020897</v>
      </c>
      <c r="I8" s="369">
        <f>SUM($I$41+$I$62+$I$86+$I$109)</f>
        <v>70</v>
      </c>
      <c r="J8" s="320">
        <f t="shared" si="1"/>
        <v>0.91823008849557519</v>
      </c>
      <c r="K8" s="369">
        <f>SUM($K$41+$K$62+$K$86+$K$109)</f>
        <v>316</v>
      </c>
      <c r="L8" s="369">
        <f>SUM($L$41+$L$62+$L$86+$L$109)</f>
        <v>21</v>
      </c>
      <c r="M8" s="369">
        <f>SUM($M$41+$M$62+$M$86+$M$109)</f>
        <v>13</v>
      </c>
      <c r="N8" s="369">
        <f>SUM($N$41+$N$62+$N$86+$N$109)</f>
        <v>2</v>
      </c>
      <c r="O8" s="371">
        <f>VLOOKUP(H8,Tabellen!$B$7:$C$46,2)</f>
        <v>75</v>
      </c>
    </row>
    <row r="9" spans="1:19" ht="22.5" customHeight="1">
      <c r="A9" s="15">
        <v>3</v>
      </c>
      <c r="B9" s="367" t="str">
        <f>Leden!B16</f>
        <v>Wittenbernds B</v>
      </c>
      <c r="C9" s="368">
        <f>Leden!D16</f>
        <v>50</v>
      </c>
      <c r="D9" s="369">
        <f>SUM($D$43+$D$64+$D$88+$D$111)</f>
        <v>34</v>
      </c>
      <c r="E9" s="369">
        <f>SUM($E$43+$E$64+$E$88+$E$111)</f>
        <v>1754</v>
      </c>
      <c r="F9" s="369">
        <f>SUM($F$43+$F$64+$F$88+$F$111)</f>
        <v>1380</v>
      </c>
      <c r="G9" s="369">
        <f>SUM($G$43+$G$64+$G$88+$G$111)</f>
        <v>903</v>
      </c>
      <c r="H9" s="370">
        <f t="shared" si="0"/>
        <v>1.5282392026578073</v>
      </c>
      <c r="I9" s="369">
        <f>SUM($I$43+$I$64+$I$88+$I$111)</f>
        <v>37</v>
      </c>
      <c r="J9" s="320">
        <f t="shared" si="1"/>
        <v>0.78677309007981755</v>
      </c>
      <c r="K9" s="369">
        <f>SUM($K$43+$K$64+$K$88+$K$111)</f>
        <v>262</v>
      </c>
      <c r="L9" s="369">
        <f>SUM($L$43+$L$64+$L$88+$L$111)</f>
        <v>16</v>
      </c>
      <c r="M9" s="369">
        <f>SUM($M$43+$M$64+$M$88+$M$111)</f>
        <v>16</v>
      </c>
      <c r="N9" s="369">
        <f>SUM($N$43+$N$64+$N$88+$N$111)</f>
        <v>1</v>
      </c>
      <c r="O9" s="371">
        <f>VLOOKUP(H9,Tabellen!$B$7:$C$46,2)</f>
        <v>50</v>
      </c>
    </row>
    <row r="10" spans="1:19" ht="22.5" customHeight="1">
      <c r="A10" s="15">
        <v>4</v>
      </c>
      <c r="B10" s="367" t="str">
        <f>Leden!B12</f>
        <v>Piepers Arnold</v>
      </c>
      <c r="C10" s="368">
        <f>Leden!D12</f>
        <v>62</v>
      </c>
      <c r="D10" s="369">
        <f>SUM($D$36+$D$57+$D$81+$D$104)</f>
        <v>33</v>
      </c>
      <c r="E10" s="369">
        <f>SUM($E$36+$E$57+$E$81+$E$104)</f>
        <v>2067</v>
      </c>
      <c r="F10" s="369">
        <f>SUM($F$36+$F$57+$F$81+$F$104)</f>
        <v>1872</v>
      </c>
      <c r="G10" s="369">
        <f>SUM($G$36+$G$57+$G$81+$G$104)</f>
        <v>882</v>
      </c>
      <c r="H10" s="370">
        <f t="shared" si="0"/>
        <v>2.1224489795918369</v>
      </c>
      <c r="I10" s="369">
        <f>SUM($I$36+$I$57+$I$81+$I$104)</f>
        <v>45</v>
      </c>
      <c r="J10" s="320">
        <f t="shared" si="1"/>
        <v>0.90566037735849059</v>
      </c>
      <c r="K10" s="369">
        <f>SUM($K$36+$K$57+$K$81+$K$104)</f>
        <v>292</v>
      </c>
      <c r="L10" s="369">
        <f>SUM($L$36+$L$57+$L$81+$L$104)</f>
        <v>20</v>
      </c>
      <c r="M10" s="369">
        <f>SUM($M$36+$M$57+$M$81+$M$104)</f>
        <v>13</v>
      </c>
      <c r="N10" s="369">
        <f>SUM($N$36+$N$57+$N$81+$N$104)</f>
        <v>0</v>
      </c>
      <c r="O10" s="371">
        <f>VLOOKUP(H10,Tabellen!$B$7:$C$46,2)</f>
        <v>65</v>
      </c>
    </row>
    <row r="11" spans="1:19" ht="22.5" customHeight="1">
      <c r="A11" s="15">
        <v>5</v>
      </c>
      <c r="B11" s="367" t="str">
        <f>Leden!B17</f>
        <v>Spieker Leo</v>
      </c>
      <c r="C11" s="368">
        <f>Leden!D17</f>
        <v>85</v>
      </c>
      <c r="D11" s="369">
        <f>SUM($D$40+$D$61+$D$85+$D$108)</f>
        <v>35</v>
      </c>
      <c r="E11" s="369">
        <f>SUM($E$40+$E$61+$E$85+$E$108)</f>
        <v>3125</v>
      </c>
      <c r="F11" s="369">
        <f>SUM($F$40+$F$61+$F$85+$F$108)</f>
        <v>2611</v>
      </c>
      <c r="G11" s="369">
        <f>SUM($G$40+$G$61+$G$85+$G$108)</f>
        <v>758</v>
      </c>
      <c r="H11" s="370">
        <f t="shared" si="0"/>
        <v>3.4445910290237469</v>
      </c>
      <c r="I11" s="369">
        <f>SUM($I$40+$I$61+$I$85+$I$108)</f>
        <v>98</v>
      </c>
      <c r="J11" s="320">
        <f t="shared" si="1"/>
        <v>0.83552000000000004</v>
      </c>
      <c r="K11" s="369">
        <f>SUM($K$40+$K$61+$K$85+$K$108)</f>
        <v>282</v>
      </c>
      <c r="L11" s="369">
        <f>SUM($L$40+$L$61+$L$85+$L$108)</f>
        <v>16</v>
      </c>
      <c r="M11" s="369">
        <f>SUM($M$40+$M$61+$M$85+$M$108)</f>
        <v>14</v>
      </c>
      <c r="N11" s="369">
        <f>SUM($N$40+$N$61+$N$85+$N$108)</f>
        <v>4</v>
      </c>
      <c r="O11" s="371">
        <f>VLOOKUP(H11,Tabellen!$B$7:$C$46,2)</f>
        <v>90</v>
      </c>
    </row>
    <row r="12" spans="1:19" ht="22.5" customHeight="1">
      <c r="A12" s="15">
        <v>6</v>
      </c>
      <c r="B12" s="367" t="str">
        <f>Leden!B8</f>
        <v>Cattier Theo</v>
      </c>
      <c r="C12" s="368">
        <f>Leden!D8</f>
        <v>50</v>
      </c>
      <c r="D12" s="369">
        <f>SUM($D$30+$D$51+$D$75+$D$98)</f>
        <v>34</v>
      </c>
      <c r="E12" s="369">
        <f>SUM($E$30+$E$51+$E$75+$E$98)</f>
        <v>1700</v>
      </c>
      <c r="F12" s="369">
        <f>SUM($F$30+$F$51+$F$75+$F$98)</f>
        <v>1425</v>
      </c>
      <c r="G12" s="369">
        <f>SUM($G$30+$G$51+$G$75+$G$98)</f>
        <v>985</v>
      </c>
      <c r="H12" s="370">
        <f t="shared" si="0"/>
        <v>1.4467005076142132</v>
      </c>
      <c r="I12" s="369">
        <f>SUM($I$30+$I$51+$I$75+$I$98)</f>
        <v>33</v>
      </c>
      <c r="J12" s="320">
        <f t="shared" si="1"/>
        <v>0.83823529411764708</v>
      </c>
      <c r="K12" s="369">
        <f>SUM($K$30+$K$51+$K$75+$K$98)</f>
        <v>266</v>
      </c>
      <c r="L12" s="369">
        <f>SUM($L$30+$L$51+$L$75+$L$98)</f>
        <v>12</v>
      </c>
      <c r="M12" s="369">
        <f>SUM($M$30+$M$51+$M$75+$M$98)</f>
        <v>20</v>
      </c>
      <c r="N12" s="369">
        <f>SUM($N$30+$N$51+$N$75+$N$98)</f>
        <v>2</v>
      </c>
      <c r="O12" s="371">
        <f>VLOOKUP(H12,Tabellen!$B$7:$C$46,2)</f>
        <v>47</v>
      </c>
    </row>
    <row r="13" spans="1:19" ht="22.5" customHeight="1">
      <c r="A13" s="15">
        <v>7</v>
      </c>
      <c r="B13" s="367" t="str">
        <f>Leden!B7</f>
        <v>BouwmeesterJohan</v>
      </c>
      <c r="C13" s="368">
        <f>Leden!D7</f>
        <v>65</v>
      </c>
      <c r="D13" s="369">
        <f>SUM($D$29+$D$50+$D$74+$D$97)</f>
        <v>33</v>
      </c>
      <c r="E13" s="369">
        <f>SUM($E$29+$E$50+$E$74+$E$97)</f>
        <v>2185</v>
      </c>
      <c r="F13" s="369">
        <f>SUM($F$29+$F$50+$F$74+$F$97)</f>
        <v>1858</v>
      </c>
      <c r="G13" s="369">
        <f>SUM($G$29+$G$50+$G$74+$G$97)</f>
        <v>785</v>
      </c>
      <c r="H13" s="370">
        <f t="shared" si="0"/>
        <v>2.3668789808917197</v>
      </c>
      <c r="I13" s="369">
        <f>SUM($I$29+$I$50+$I$74+$I$97)</f>
        <v>56</v>
      </c>
      <c r="J13" s="320">
        <f t="shared" si="1"/>
        <v>0.85034324942791761</v>
      </c>
      <c r="K13" s="369">
        <f>SUM($K$29+$K$50+$K$74+$K$97)</f>
        <v>272</v>
      </c>
      <c r="L13" s="369">
        <f>SUM(L34+L55+L79+L102)</f>
        <v>11</v>
      </c>
      <c r="M13" s="369">
        <f>SUM($M$29+$M$50+$M$74+$M$97)</f>
        <v>17</v>
      </c>
      <c r="N13" s="369">
        <f>SUM($N$29+$N$50+$N$74+$N$97)</f>
        <v>2</v>
      </c>
      <c r="O13" s="371">
        <f>VLOOKUP(H13,Tabellen!$B$7:$C$46,2)</f>
        <v>70</v>
      </c>
    </row>
    <row r="14" spans="1:19" ht="22.5" customHeight="1">
      <c r="A14" s="15">
        <v>8</v>
      </c>
      <c r="B14" s="367" t="str">
        <f>Leden!B4</f>
        <v>Slot Guus</v>
      </c>
      <c r="C14" s="368">
        <f>Leden!D4</f>
        <v>85</v>
      </c>
      <c r="D14" s="369">
        <f>SUM($D$39+$D$60+$D$84+$D$107)</f>
        <v>36</v>
      </c>
      <c r="E14" s="369">
        <f>SUM($E$39+$E$60+$E$84+$E$107)</f>
        <v>3210</v>
      </c>
      <c r="F14" s="369">
        <f>SUM($F$39+$F$60+$F$84+$F$107)</f>
        <v>2931</v>
      </c>
      <c r="G14" s="369">
        <f>SUM($G$39+$G$60+$G$84+$G$107)</f>
        <v>880</v>
      </c>
      <c r="H14" s="370">
        <f t="shared" si="0"/>
        <v>3.3306818181818181</v>
      </c>
      <c r="I14" s="369">
        <f>SUM($I$39+$I$60+$I$84+$I$107)</f>
        <v>84</v>
      </c>
      <c r="J14" s="320">
        <f t="shared" si="1"/>
        <v>0.91308411214953267</v>
      </c>
      <c r="K14" s="369">
        <f>SUM($K$39+$K$60+$K$84+$K$107)</f>
        <v>323</v>
      </c>
      <c r="L14" s="369">
        <f>SUM($L$39+$L$60+$L$84+$L$107)</f>
        <v>18</v>
      </c>
      <c r="M14" s="369">
        <f>SUM($M$39+$M$60+$M$84+$M$107)</f>
        <v>16</v>
      </c>
      <c r="N14" s="369">
        <f>SUM($N$39+$N$60+$N$84+$N$107)</f>
        <v>2</v>
      </c>
      <c r="O14" s="371">
        <f>VLOOKUP(H14,Tabellen!$B$7:$C$46,2)</f>
        <v>90</v>
      </c>
    </row>
    <row r="15" spans="1:19" ht="22.5" customHeight="1">
      <c r="A15" s="15">
        <v>9</v>
      </c>
      <c r="B15" s="367" t="str">
        <f>Leden!B9</f>
        <v>Huinink Jan</v>
      </c>
      <c r="C15" s="368">
        <f>Leden!D9</f>
        <v>56</v>
      </c>
      <c r="D15" s="369">
        <f>SUM($D$32+$D$53+D81+$D$100)</f>
        <v>32</v>
      </c>
      <c r="E15" s="369">
        <f>SUM($E$32+$E$53+$E$77+$E$100)</f>
        <v>1456</v>
      </c>
      <c r="F15" s="369">
        <f>SUM($F$32+$F$53+$F$77+$F$100)</f>
        <v>1172</v>
      </c>
      <c r="G15" s="369">
        <f>SUM($G$32+$G$53+$G$77+$G$100)</f>
        <v>687</v>
      </c>
      <c r="H15" s="370">
        <f t="shared" si="0"/>
        <v>1.7059679767103348</v>
      </c>
      <c r="I15" s="369">
        <f>SUM($I$32+$I$53+$I$77+$I$100)</f>
        <v>36</v>
      </c>
      <c r="J15" s="320">
        <f t="shared" si="1"/>
        <v>0.80494505494505497</v>
      </c>
      <c r="K15" s="369">
        <f>SUM($K$32+$K$53+$K$77+$K$100)</f>
        <v>201</v>
      </c>
      <c r="L15" s="369">
        <f>SUM($L$32+$L$53+$L$77+$L$100)</f>
        <v>10</v>
      </c>
      <c r="M15" s="369">
        <f>SUM($M$32+$M$53+$M$77+$M$100)</f>
        <v>15</v>
      </c>
      <c r="N15" s="369">
        <f>SUM($N$32+$N$53+$N$77+$N$100)</f>
        <v>1</v>
      </c>
      <c r="O15" s="371">
        <f>VLOOKUP(H15,Tabellen!$B$7:$C$46,2)</f>
        <v>56</v>
      </c>
    </row>
    <row r="16" spans="1:19" ht="22.5" customHeight="1">
      <c r="A16" s="15">
        <v>10</v>
      </c>
      <c r="B16" s="367" t="str">
        <f>Leden!B19</f>
        <v>Wolterink Harrie</v>
      </c>
      <c r="C16" s="368">
        <f>Leden!D19</f>
        <v>90</v>
      </c>
      <c r="D16" s="369">
        <f>SUM($D$44+$D$65+$D$89+$D$112)</f>
        <v>36</v>
      </c>
      <c r="E16" s="369">
        <f>SUM($E$44+$E$65+$E$89+$E$112)</f>
        <v>3250</v>
      </c>
      <c r="F16" s="369">
        <f>SUM($F$44+$F$65+$F$89+$F$112)</f>
        <v>2906</v>
      </c>
      <c r="G16" s="369">
        <f>SUM($G$44+$G$65+$G$89+$G$112)</f>
        <v>849</v>
      </c>
      <c r="H16" s="370">
        <f t="shared" si="0"/>
        <v>3.4228504122497054</v>
      </c>
      <c r="I16" s="369">
        <f>SUM($I$44+$I$65+$I$89+$I$112)</f>
        <v>121</v>
      </c>
      <c r="J16" s="320">
        <f t="shared" si="1"/>
        <v>0.89415384615384619</v>
      </c>
      <c r="K16" s="369">
        <f>SUM($K$44+$K$65+$K$89+$K$112)</f>
        <v>315</v>
      </c>
      <c r="L16" s="369">
        <f>SUM($L$44+$L$65+$L$89+$L$112)</f>
        <v>19</v>
      </c>
      <c r="M16" s="369">
        <f>SUM($M$44+$M$65+$M$89+$M$112)</f>
        <v>16</v>
      </c>
      <c r="N16" s="369">
        <f>SUM($N$44+$N$65+$N$89+$N$112)</f>
        <v>1</v>
      </c>
      <c r="O16" s="371">
        <f>VLOOKUP(H16,Tabellen!$B$7:$C$46,2)</f>
        <v>90</v>
      </c>
    </row>
    <row r="17" spans="1:19" ht="22.5" customHeight="1">
      <c r="A17" s="15">
        <v>11</v>
      </c>
      <c r="B17" s="367" t="str">
        <f>Leden!B15</f>
        <v>Rouwhorst Bennie</v>
      </c>
      <c r="C17" s="368">
        <f>Leden!D15</f>
        <v>56</v>
      </c>
      <c r="D17" s="369">
        <f>SUM($D$38+$D$59+$D$83+$D$106)</f>
        <v>34</v>
      </c>
      <c r="E17" s="369">
        <f>SUM($E$38+$E$59+$E$83+$E$106)</f>
        <v>1934</v>
      </c>
      <c r="F17" s="369">
        <f>SUM($F$38+$F$59+$F$83+$F$106)</f>
        <v>1632</v>
      </c>
      <c r="G17" s="369">
        <f>SUM(G$38+G59+$G$83+$G$106)</f>
        <v>896</v>
      </c>
      <c r="H17" s="370">
        <f t="shared" si="0"/>
        <v>1.8214285714285714</v>
      </c>
      <c r="I17" s="369">
        <f>SUM($I$38+$I$59+$I$83+$I$106)</f>
        <v>47</v>
      </c>
      <c r="J17" s="320">
        <f t="shared" si="1"/>
        <v>0.84384694932781801</v>
      </c>
      <c r="K17" s="369">
        <f>SUM($K$38+$K$59+$K$83+$K$106)</f>
        <v>267</v>
      </c>
      <c r="L17" s="369">
        <f>SUM($L$38+$L$59+$L$83+$L$106)</f>
        <v>11</v>
      </c>
      <c r="M17" s="369">
        <f>SUM($M$38+$M$59+$M$83+$M$106)</f>
        <v>22</v>
      </c>
      <c r="N17" s="369">
        <f>SUM($N$38+$N$59+$N$83+$N$106)</f>
        <v>1</v>
      </c>
      <c r="O17" s="371">
        <f>VLOOKUP(H17,Tabellen!$B$7:$C$46,2)</f>
        <v>59</v>
      </c>
    </row>
    <row r="18" spans="1:19" ht="22.5" customHeight="1">
      <c r="A18" s="15">
        <v>12</v>
      </c>
      <c r="B18" s="367" t="str">
        <f>Leden!B13</f>
        <v>Jos Stortelder</v>
      </c>
      <c r="C18" s="368">
        <f>Leden!D13</f>
        <v>120</v>
      </c>
      <c r="D18" s="369">
        <f>SUM($D$33+$D$54+$D$78+$D$101)</f>
        <v>37</v>
      </c>
      <c r="E18" s="369">
        <f>SUM($E$33+$E$54+$E$78+$E$101)</f>
        <v>4440</v>
      </c>
      <c r="F18" s="369">
        <f>SUM($F$33+$F$54+$F$78+$F$101)</f>
        <v>4078</v>
      </c>
      <c r="G18" s="369">
        <f>SUM($G$33+$G$54+$G$78+$G$101)</f>
        <v>823</v>
      </c>
      <c r="H18" s="370">
        <f t="shared" si="0"/>
        <v>4.9550425273390033</v>
      </c>
      <c r="I18" s="369">
        <f>SUM($I$33+$I$54+$I$78+$I$101)</f>
        <v>128</v>
      </c>
      <c r="J18" s="320">
        <f t="shared" si="1"/>
        <v>0.91846846846846841</v>
      </c>
      <c r="K18" s="369">
        <f>SUM($K$33+$K$54+$K$78+$K$101)</f>
        <v>334</v>
      </c>
      <c r="L18" s="369">
        <f>SUM($L$33+$L$54+$L$78+$L$101)</f>
        <v>22</v>
      </c>
      <c r="M18" s="369">
        <f>SUM($M$33+$M$54+$M$78+$M$101)</f>
        <v>15</v>
      </c>
      <c r="N18" s="369">
        <f>SUM($N$33+$N$54+$N$78+$N$101)</f>
        <v>0</v>
      </c>
      <c r="O18" s="371">
        <f>VLOOKUP(H18,Tabellen!$B$7:$C$46,2)</f>
        <v>120</v>
      </c>
    </row>
    <row r="19" spans="1:19" ht="22.5" customHeight="1">
      <c r="A19" s="15">
        <v>13</v>
      </c>
      <c r="B19" s="367" t="str">
        <f>Leden!B11</f>
        <v>Melgers Willy</v>
      </c>
      <c r="C19" s="368">
        <f>Leden!D11</f>
        <v>75</v>
      </c>
      <c r="D19" s="369">
        <f>SUM($D$35+$D$56+$D$80+$D$103)</f>
        <v>32</v>
      </c>
      <c r="E19" s="369">
        <f>SUM($E$35+$E$56+$E$80+$E$103)</f>
        <v>2385</v>
      </c>
      <c r="F19" s="369">
        <f>SUM($F$35+$F$56+$F$80+$F$103)</f>
        <v>2307</v>
      </c>
      <c r="G19" s="369">
        <f>SUM($G$35+$G$56+$G$80+$G$103)</f>
        <v>727</v>
      </c>
      <c r="H19" s="370">
        <f t="shared" si="0"/>
        <v>3.1733149931224207</v>
      </c>
      <c r="I19" s="369">
        <f>SUM($I$35+$I$56+$I$80+$I$103)</f>
        <v>69</v>
      </c>
      <c r="J19" s="320">
        <f t="shared" si="1"/>
        <v>0.96729559748427674</v>
      </c>
      <c r="K19" s="369">
        <f>SUM($K$35+$K$56+$K$80+$K$103)</f>
        <v>282</v>
      </c>
      <c r="L19" s="369">
        <f>SUM($L$35+$L$56+$L$80+$L$103)</f>
        <v>20</v>
      </c>
      <c r="M19" s="369">
        <f>SUM($M$35+$M$56+$M$80+$M$103)</f>
        <v>11</v>
      </c>
      <c r="N19" s="369">
        <f>SUM($N$35+$N$56+$N$80+$N$103)</f>
        <v>1</v>
      </c>
      <c r="O19" s="371">
        <f>VLOOKUP(H19,Tabellen!$B$7:$C$46,2)</f>
        <v>85</v>
      </c>
      <c r="P19" s="133"/>
      <c r="Q19" s="133"/>
      <c r="R19" s="133"/>
      <c r="S19" s="133"/>
    </row>
    <row r="20" spans="1:19" ht="22.5" customHeight="1">
      <c r="A20" s="15">
        <v>14</v>
      </c>
      <c r="B20" s="367" t="str">
        <f>Leden!B20</f>
        <v>Vermue Jack</v>
      </c>
      <c r="C20" s="368">
        <f>Leden!D20</f>
        <v>75</v>
      </c>
      <c r="D20" s="369">
        <f>SUM($D$42+$D$63+$D$87+$D$110)</f>
        <v>18</v>
      </c>
      <c r="E20" s="369">
        <f>SUM($E$42+$E$63+$E$87+$E$110)</f>
        <v>1400</v>
      </c>
      <c r="F20" s="369">
        <f>SUM($F$42+$F$63+$F$87+$F$110)</f>
        <v>1281</v>
      </c>
      <c r="G20" s="369">
        <f>SUM($G$42+$G$63+$G$87+$G$110)</f>
        <v>422</v>
      </c>
      <c r="H20" s="370">
        <f t="shared" si="0"/>
        <v>3.0355450236966823</v>
      </c>
      <c r="I20" s="369">
        <f>SUM($I$42+$I$63+$I$87+$I$110)</f>
        <v>45</v>
      </c>
      <c r="J20" s="320">
        <f t="shared" si="1"/>
        <v>0.91500000000000004</v>
      </c>
      <c r="K20" s="369">
        <f>SUM($K$42+$K$63+$K$87+$K$110)</f>
        <v>159</v>
      </c>
      <c r="L20" s="369">
        <f>SUM($L$42+$L$63+$L$87+$L$110)</f>
        <v>9</v>
      </c>
      <c r="M20" s="369">
        <f>SUM($M$42+$M$63+$M$87+$M$110)</f>
        <v>8</v>
      </c>
      <c r="N20" s="369">
        <f>SUM($N$42+$N$63+$N$87+$N$110)</f>
        <v>1</v>
      </c>
      <c r="O20" s="371">
        <f>VLOOKUP(H20,Tabellen!$B$7:$C$46,2)</f>
        <v>85</v>
      </c>
    </row>
    <row r="21" spans="1:19" ht="22.5" customHeight="1">
      <c r="A21" s="15">
        <v>15</v>
      </c>
      <c r="B21" s="367" t="str">
        <f>Leden!B6</f>
        <v>Cuppers Jan</v>
      </c>
      <c r="C21" s="368">
        <f>Leden!D6</f>
        <v>50</v>
      </c>
      <c r="D21" s="369">
        <f>SUM($D$31+$D$52+$D$76+$D$99)</f>
        <v>4</v>
      </c>
      <c r="E21" s="369">
        <f>SUM($E$31+$E$52+$E$76+$E$99)</f>
        <v>200</v>
      </c>
      <c r="F21" s="369">
        <f>SUM($F$31+$F$52+$F$76+$F$99)</f>
        <v>139</v>
      </c>
      <c r="G21" s="369">
        <f>SUM($G$31+$G$52+$G$76+$G$99)</f>
        <v>116</v>
      </c>
      <c r="H21" s="370">
        <f t="shared" si="0"/>
        <v>1.1982758620689655</v>
      </c>
      <c r="I21" s="369">
        <f>SUM($I$31+$I$52+$I$76+$I$99)</f>
        <v>10</v>
      </c>
      <c r="J21" s="320">
        <f t="shared" si="1"/>
        <v>0.69499999999999995</v>
      </c>
      <c r="K21" s="369">
        <f>SUM($K$31+$K$52+$K$76+$K$99)</f>
        <v>25</v>
      </c>
      <c r="L21" s="369">
        <f>SUM($L$31+$L$52+$L$76+$L$99)</f>
        <v>0</v>
      </c>
      <c r="M21" s="369">
        <f>SUM($M$31+$M$52+$M$76+$M$99)</f>
        <v>4</v>
      </c>
      <c r="N21" s="369">
        <f>SUM($N$31+$N$52+$N$76+$N$99)</f>
        <v>0</v>
      </c>
      <c r="O21" s="371">
        <f>VLOOKUP(H21,Tabellen!$B$7:$C$46,2)</f>
        <v>38</v>
      </c>
    </row>
    <row r="22" spans="1:19" ht="22.5" customHeight="1">
      <c r="A22" s="15">
        <v>16</v>
      </c>
      <c r="B22" s="367" t="str">
        <f>Leden!B14</f>
        <v>Rots Jan</v>
      </c>
      <c r="C22" s="368">
        <f>Leden!D14</f>
        <v>50</v>
      </c>
      <c r="D22" s="369">
        <f>SUM($D$37+$D$58+$D$82+$D$105)</f>
        <v>0</v>
      </c>
      <c r="E22" s="369">
        <f>SUM($E$37+$E$58+$E$82+$E$105)</f>
        <v>0</v>
      </c>
      <c r="F22" s="369">
        <f>SUM($F$37+$F$58+$F$82+$F$105)</f>
        <v>0</v>
      </c>
      <c r="G22" s="369">
        <f>SUM($G$37+$G$58+$G$82+$G$105)</f>
        <v>0</v>
      </c>
      <c r="H22" s="370" t="e">
        <f t="shared" si="0"/>
        <v>#DIV/0!</v>
      </c>
      <c r="I22" s="369">
        <f>SUM($I$37+$I$58+$I$82+$I$105)</f>
        <v>0</v>
      </c>
      <c r="J22" s="320" t="e">
        <f t="shared" si="1"/>
        <v>#DIV/0!</v>
      </c>
      <c r="K22" s="369">
        <f>SUM($K$37+$K$58+$K$82+$K$105)</f>
        <v>0</v>
      </c>
      <c r="L22" s="369">
        <f>SUM($L$37+$L$58+$L$82+$L$105)</f>
        <v>0</v>
      </c>
      <c r="M22" s="369">
        <f>SUM($M$37+$M$58+$M$82+$M$105)</f>
        <v>0</v>
      </c>
      <c r="N22" s="369">
        <f>SUM($N$37+$N$58+$N$82+$N$105)</f>
        <v>0</v>
      </c>
      <c r="O22" s="371" t="e">
        <f>VLOOKUP(H22,Tabellen!$B$7:$C$46,2)</f>
        <v>#DIV/0!</v>
      </c>
    </row>
    <row r="23" spans="1:19" ht="22.5" customHeight="1">
      <c r="A23" s="15">
        <v>17</v>
      </c>
      <c r="B23" s="367" t="str">
        <f>Leden!B5</f>
        <v>Bennie Beerten Z</v>
      </c>
      <c r="C23" s="368">
        <f>Leden!D5</f>
        <v>80</v>
      </c>
      <c r="D23" s="369">
        <f>SUM($D$28+$D$49+$D$73+$D$96)</f>
        <v>0</v>
      </c>
      <c r="E23" s="369">
        <f>SUM($E$28+$E$49+$E$73+$E$96)</f>
        <v>0</v>
      </c>
      <c r="F23" s="369">
        <f>SUM($F$28+$F$49+$F$73+$F$96)</f>
        <v>0</v>
      </c>
      <c r="G23" s="369">
        <f>SUM($G$28+$G$49+$G$73+$G$96)</f>
        <v>0</v>
      </c>
      <c r="H23" s="370" t="e">
        <f t="shared" si="0"/>
        <v>#DIV/0!</v>
      </c>
      <c r="I23" s="369">
        <f>MAX($I$28+$I$49+$I$73+$I$96)</f>
        <v>0</v>
      </c>
      <c r="J23" s="320" t="e">
        <f t="shared" si="1"/>
        <v>#DIV/0!</v>
      </c>
      <c r="K23" s="369">
        <f>SUM($K$28+$K$49+$K$73+$K$96)</f>
        <v>0</v>
      </c>
      <c r="L23" s="369">
        <f>SUM($L$28+$L$49+$L$73+$L$96)</f>
        <v>0</v>
      </c>
      <c r="M23" s="369">
        <f>SUM($M$28+$M$49+$M$73+$M$96)</f>
        <v>0</v>
      </c>
      <c r="N23" s="369">
        <f>SUM($N$28+$N$49+$N$73+$N$96)</f>
        <v>0</v>
      </c>
      <c r="O23" s="371" t="e">
        <f>VLOOKUP(H23,Tabellen!$B$7:$C$46,2)</f>
        <v>#DIV/0!</v>
      </c>
    </row>
    <row r="24" spans="1:19" ht="18.75" customHeight="1">
      <c r="A24"/>
      <c r="B24" s="176" t="s">
        <v>134</v>
      </c>
      <c r="C24" s="84">
        <f>SUM(C7:C23)</f>
        <v>1185</v>
      </c>
      <c r="D24" s="84">
        <f>SUM(D7:D23)</f>
        <v>471</v>
      </c>
      <c r="E24" s="84">
        <f>SUM(E7:E23)</f>
        <v>34003</v>
      </c>
      <c r="F24" s="84">
        <f>SUM(F7:F23)</f>
        <v>29913</v>
      </c>
      <c r="G24" s="84">
        <f>SUM(G7:G23)</f>
        <v>11650</v>
      </c>
      <c r="H24" s="370">
        <f t="shared" ref="H24" si="2">SUM(F24/G24)</f>
        <v>2.5676394849785407</v>
      </c>
      <c r="I24" s="84">
        <v>57</v>
      </c>
      <c r="J24" s="320">
        <f t="shared" ref="J24" si="3">IF(ISBLANK(F24),"",F24/E24)</f>
        <v>0.8797164956033291</v>
      </c>
      <c r="K24" s="84">
        <f>SUM(K7:K23)</f>
        <v>3886</v>
      </c>
      <c r="L24" s="84">
        <f>SUM(L7:L23)</f>
        <v>216</v>
      </c>
      <c r="M24" s="84">
        <f>SUM(M7:M23)</f>
        <v>226</v>
      </c>
      <c r="N24" s="84">
        <f>SUM(N7:N23)</f>
        <v>18</v>
      </c>
    </row>
    <row r="25" spans="1:19" ht="15.75" customHeight="1">
      <c r="B25" s="177"/>
      <c r="E25"/>
      <c r="F25"/>
      <c r="G25"/>
      <c r="K25"/>
      <c r="L25"/>
    </row>
    <row r="26" spans="1:19" ht="27.75" customHeight="1">
      <c r="A26" s="26"/>
      <c r="B26" s="18" t="s">
        <v>176</v>
      </c>
      <c r="C26" s="178" t="str">
        <f>Invoer_Periode1_!D3</f>
        <v>Te Maken</v>
      </c>
      <c r="D26" s="26"/>
      <c r="E26" s="26"/>
      <c r="F26" s="26"/>
      <c r="G26" s="26"/>
      <c r="H26" s="26"/>
      <c r="I26" s="26"/>
      <c r="J26" s="26"/>
      <c r="K26" s="25"/>
      <c r="L26" s="25"/>
      <c r="M26" s="26"/>
      <c r="N26" s="26"/>
      <c r="O26" s="91">
        <f>O47</f>
        <v>0</v>
      </c>
    </row>
    <row r="27" spans="1:19" ht="21.75" customHeight="1">
      <c r="A27" s="26"/>
      <c r="B27" s="22" t="s">
        <v>137</v>
      </c>
      <c r="C27" s="178" t="str">
        <f>Invoer_Periode1_!D4</f>
        <v>Car.Bols</v>
      </c>
      <c r="D27" s="179" t="s">
        <v>177</v>
      </c>
      <c r="E27" s="179" t="s">
        <v>178</v>
      </c>
      <c r="F27" s="179" t="s">
        <v>179</v>
      </c>
      <c r="G27" s="179" t="s">
        <v>180</v>
      </c>
      <c r="H27" s="179" t="s">
        <v>181</v>
      </c>
      <c r="I27" s="179" t="s">
        <v>182</v>
      </c>
      <c r="J27" s="179" t="s">
        <v>183</v>
      </c>
      <c r="K27" s="180" t="s">
        <v>184</v>
      </c>
      <c r="L27" s="179" t="s">
        <v>173</v>
      </c>
      <c r="M27" s="181" t="s">
        <v>174</v>
      </c>
      <c r="N27" s="179" t="s">
        <v>175</v>
      </c>
      <c r="O27" s="179" t="str">
        <f>O48</f>
        <v>Caramboles</v>
      </c>
    </row>
    <row r="28" spans="1:19" ht="21" customHeight="1">
      <c r="A28" s="26">
        <v>1</v>
      </c>
      <c r="B28" s="182" t="str">
        <f>Leden!B5</f>
        <v>Bennie Beerten Z</v>
      </c>
      <c r="C28" s="26">
        <f>Leden!D5</f>
        <v>80</v>
      </c>
      <c r="D28" s="26">
        <f>Invoer_Periode1_!C42</f>
        <v>0</v>
      </c>
      <c r="E28" s="26">
        <f>Invoer_Periode1_!D42</f>
        <v>0</v>
      </c>
      <c r="F28" s="26">
        <f>Invoer_Periode1_!E42</f>
        <v>0</v>
      </c>
      <c r="G28" s="26">
        <f>Invoer_Periode1_!F42</f>
        <v>0</v>
      </c>
      <c r="H28" s="370" t="e">
        <f t="shared" ref="H28:H41" si="4">SUM(F28/G28)</f>
        <v>#DIV/0!</v>
      </c>
      <c r="I28" s="26">
        <f>Invoer_Periode1_!H42</f>
        <v>0</v>
      </c>
      <c r="J28" s="40" t="e">
        <f>Invoer_Periode1_!I42</f>
        <v>#DIV/0!</v>
      </c>
      <c r="K28" s="26">
        <f>Invoer_Periode1_!J42</f>
        <v>0</v>
      </c>
      <c r="L28" s="133">
        <f>Invoer_Periode1_!K42</f>
        <v>0</v>
      </c>
      <c r="M28" s="133">
        <f>Invoer_Periode1_!L42</f>
        <v>0</v>
      </c>
      <c r="N28" s="133">
        <f>Invoer_Periode1_!M42</f>
        <v>0</v>
      </c>
      <c r="O28" s="175" t="e">
        <f>Invoer_Periode1_!N42</f>
        <v>#DIV/0!</v>
      </c>
    </row>
    <row r="29" spans="1:19" ht="21" customHeight="1">
      <c r="A29" s="26">
        <v>2</v>
      </c>
      <c r="B29" s="182" t="str">
        <f>Leden!B7</f>
        <v>BouwmeesterJohan</v>
      </c>
      <c r="C29" s="26">
        <f>Leden!D7</f>
        <v>65</v>
      </c>
      <c r="D29" s="26">
        <f>Invoer_Periode1_!C84</f>
        <v>12</v>
      </c>
      <c r="E29" s="26">
        <f>Invoer_Periode1_!D84</f>
        <v>780</v>
      </c>
      <c r="F29" s="26">
        <f>Invoer_Periode1_!E84</f>
        <v>713</v>
      </c>
      <c r="G29" s="26">
        <f>Invoer_Periode1_!F84</f>
        <v>295</v>
      </c>
      <c r="H29" s="370">
        <f t="shared" si="4"/>
        <v>2.4169491525423727</v>
      </c>
      <c r="I29" s="26">
        <f>Invoer_Periode1_!H84</f>
        <v>15</v>
      </c>
      <c r="J29" s="40">
        <f>Invoer_Periode1_!I84</f>
        <v>0.91410256410256407</v>
      </c>
      <c r="K29" s="26">
        <f>Invoer_Periode1_!J84</f>
        <v>107</v>
      </c>
      <c r="L29" s="133">
        <f>Invoer_Periode1_!K84</f>
        <v>7</v>
      </c>
      <c r="M29" s="133">
        <f>Invoer_Periode1_!L84</f>
        <v>4</v>
      </c>
      <c r="N29" s="133">
        <f>Invoer_Periode1_!M84</f>
        <v>1</v>
      </c>
      <c r="O29" s="175">
        <f>Invoer_Periode1_!N84</f>
        <v>70</v>
      </c>
    </row>
    <row r="30" spans="1:19" ht="21" customHeight="1">
      <c r="A30" s="26">
        <v>3</v>
      </c>
      <c r="B30" s="182" t="str">
        <f>Leden!B8</f>
        <v>Cattier Theo</v>
      </c>
      <c r="C30" s="26">
        <f>Leden!D8</f>
        <v>50</v>
      </c>
      <c r="D30" s="26">
        <f>Invoer_Periode1_!C105</f>
        <v>12</v>
      </c>
      <c r="E30" s="26">
        <f>Invoer_Periode1_!D105</f>
        <v>600</v>
      </c>
      <c r="F30" s="26">
        <f>Invoer_Periode1_!E105</f>
        <v>529</v>
      </c>
      <c r="G30" s="26">
        <f>Invoer_Periode1_!F105</f>
        <v>352</v>
      </c>
      <c r="H30" s="370">
        <f t="shared" si="4"/>
        <v>1.5028409090909092</v>
      </c>
      <c r="I30" s="26">
        <f>Invoer_Periode1_!H105</f>
        <v>11</v>
      </c>
      <c r="J30" s="40">
        <f>Invoer_Periode1_!I105</f>
        <v>0.88166666666666671</v>
      </c>
      <c r="K30" s="26">
        <f>Invoer_Periode1_!J105</f>
        <v>103</v>
      </c>
      <c r="L30" s="133">
        <f>Invoer_Periode1_!K105</f>
        <v>6</v>
      </c>
      <c r="M30" s="133">
        <f>Invoer_Periode1_!L105</f>
        <v>5</v>
      </c>
      <c r="N30" s="133">
        <f>Invoer_Periode1_!M105</f>
        <v>1</v>
      </c>
      <c r="O30" s="175">
        <f>Invoer_Periode1_!N105</f>
        <v>50</v>
      </c>
    </row>
    <row r="31" spans="1:19" ht="21" customHeight="1">
      <c r="A31" s="26">
        <v>4</v>
      </c>
      <c r="B31" s="182" t="str">
        <f>Leden!B6</f>
        <v>Cuppers Jan</v>
      </c>
      <c r="C31" s="26">
        <f>Leden!D6</f>
        <v>50</v>
      </c>
      <c r="D31" s="26">
        <f>Invoer_Periode1_!C63</f>
        <v>4</v>
      </c>
      <c r="E31" s="26">
        <f>Invoer_Periode1_!D63</f>
        <v>200</v>
      </c>
      <c r="F31" s="26">
        <f>Invoer_Periode1_!E63</f>
        <v>139</v>
      </c>
      <c r="G31" s="26">
        <f>Invoer_Periode1_!F63</f>
        <v>116</v>
      </c>
      <c r="H31" s="370">
        <f t="shared" si="4"/>
        <v>1.1982758620689655</v>
      </c>
      <c r="I31" s="26">
        <f>Invoer_Periode1_!H63</f>
        <v>10</v>
      </c>
      <c r="J31" s="40">
        <f>Invoer_Periode1_!I63</f>
        <v>0.69500000000000006</v>
      </c>
      <c r="K31" s="26">
        <f>Invoer_Periode1_!J63</f>
        <v>25</v>
      </c>
      <c r="L31" s="133">
        <f>Invoer_Periode1_!K63</f>
        <v>0</v>
      </c>
      <c r="M31" s="133">
        <f>Invoer_Periode1_!L63</f>
        <v>4</v>
      </c>
      <c r="N31" s="133">
        <f>Invoer_Periode1_!M63</f>
        <v>0</v>
      </c>
      <c r="O31" s="175">
        <f>Invoer_Periode1_!N63</f>
        <v>38</v>
      </c>
    </row>
    <row r="32" spans="1:19" ht="21" customHeight="1">
      <c r="A32" s="26">
        <v>5</v>
      </c>
      <c r="B32" s="182" t="str">
        <f>Leden!B9</f>
        <v>Huinink Jan</v>
      </c>
      <c r="C32" s="26">
        <f>Leden!D9</f>
        <v>56</v>
      </c>
      <c r="D32" s="26">
        <f>Invoer_Periode1_!C126</f>
        <v>12</v>
      </c>
      <c r="E32" s="26">
        <f>Invoer_Periode1_!D126</f>
        <v>672</v>
      </c>
      <c r="F32" s="26">
        <f>Invoer_Periode1_!E126</f>
        <v>539</v>
      </c>
      <c r="G32" s="26">
        <f>Invoer_Periode1_!F126</f>
        <v>299</v>
      </c>
      <c r="H32" s="370">
        <f t="shared" si="4"/>
        <v>1.8026755852842808</v>
      </c>
      <c r="I32" s="26">
        <f>Invoer_Periode1_!H126</f>
        <v>17</v>
      </c>
      <c r="J32" s="40">
        <f>Invoer_Periode1_!I126</f>
        <v>0.80208333333333315</v>
      </c>
      <c r="K32" s="26">
        <f>Invoer_Periode1_!J126</f>
        <v>92</v>
      </c>
      <c r="L32" s="133">
        <f>Invoer_Periode1_!K126</f>
        <v>5</v>
      </c>
      <c r="M32" s="133">
        <f>Invoer_Periode1_!L126</f>
        <v>7</v>
      </c>
      <c r="N32" s="133">
        <f>Invoer_Periode1_!M126</f>
        <v>0</v>
      </c>
      <c r="O32" s="175">
        <f>Invoer_Periode1_!N126</f>
        <v>59</v>
      </c>
    </row>
    <row r="33" spans="1:15" ht="21" customHeight="1">
      <c r="A33" s="26">
        <v>6</v>
      </c>
      <c r="B33" s="182" t="str">
        <f>Leden!B13</f>
        <v>Jos Stortelder</v>
      </c>
      <c r="C33" s="26">
        <f>Leden!D13</f>
        <v>120</v>
      </c>
      <c r="D33" s="26">
        <f>Invoer_Periode1_!C210</f>
        <v>13</v>
      </c>
      <c r="E33" s="26">
        <f>Invoer_Periode1_!D210</f>
        <v>1560</v>
      </c>
      <c r="F33" s="26">
        <f>Invoer_Periode1_!E210</f>
        <v>1421</v>
      </c>
      <c r="G33" s="26">
        <f>Invoer_Periode1_!F210</f>
        <v>317</v>
      </c>
      <c r="H33" s="370">
        <f t="shared" si="4"/>
        <v>4.482649842271293</v>
      </c>
      <c r="I33" s="26">
        <f>Invoer_Periode1_!H210</f>
        <v>33</v>
      </c>
      <c r="J33" s="40">
        <f>Invoer_Periode1_!I210</f>
        <v>0.91089743589743588</v>
      </c>
      <c r="K33" s="26">
        <f>Invoer_Periode1_!J210</f>
        <v>116</v>
      </c>
      <c r="L33" s="133">
        <f>Invoer_Periode1_!K210</f>
        <v>7</v>
      </c>
      <c r="M33" s="133">
        <f>Invoer_Periode1_!L210</f>
        <v>6</v>
      </c>
      <c r="N33" s="133">
        <f>Invoer_Periode1_!M210</f>
        <v>0</v>
      </c>
      <c r="O33" s="175">
        <f>Invoer_Periode1_!N210</f>
        <v>110</v>
      </c>
    </row>
    <row r="34" spans="1:15" ht="21" customHeight="1">
      <c r="A34" s="26">
        <v>7</v>
      </c>
      <c r="B34" s="182" t="str">
        <f>Leden!B10</f>
        <v>Koppele Theo</v>
      </c>
      <c r="C34" s="26">
        <f>Leden!D10</f>
        <v>56</v>
      </c>
      <c r="D34" s="26">
        <f>Invoer_Periode1_!C147</f>
        <v>12</v>
      </c>
      <c r="E34" s="26">
        <f>Invoer_Periode1_!D147</f>
        <v>672</v>
      </c>
      <c r="F34" s="26">
        <f>Invoer_Periode1_!E147</f>
        <v>585</v>
      </c>
      <c r="G34" s="26">
        <f>Invoer_Periode1_!F147</f>
        <v>333</v>
      </c>
      <c r="H34" s="370">
        <f t="shared" si="4"/>
        <v>1.7567567567567568</v>
      </c>
      <c r="I34" s="26">
        <f>Invoer_Periode1_!H147</f>
        <v>12</v>
      </c>
      <c r="J34" s="40">
        <f>Invoer_Periode1_!I147</f>
        <v>0.8705357142857143</v>
      </c>
      <c r="K34" s="26">
        <f>Invoer_Periode1_!J147</f>
        <v>100</v>
      </c>
      <c r="L34" s="133">
        <f>Invoer_Periode1_!K147</f>
        <v>6</v>
      </c>
      <c r="M34" s="133">
        <f>Invoer_Periode1_!L147</f>
        <v>6</v>
      </c>
      <c r="N34" s="133">
        <f>Invoer_Periode1_!M147</f>
        <v>0</v>
      </c>
      <c r="O34" s="175">
        <f>Invoer_Periode1_!N147</f>
        <v>56</v>
      </c>
    </row>
    <row r="35" spans="1:15" ht="21" customHeight="1">
      <c r="A35" s="26">
        <v>8</v>
      </c>
      <c r="B35" s="182" t="str">
        <f>Leden!B11</f>
        <v>Melgers Willy</v>
      </c>
      <c r="C35" s="26">
        <f>Leden!D11</f>
        <v>75</v>
      </c>
      <c r="D35" s="26">
        <f>Invoer_Periode1_!C168</f>
        <v>12</v>
      </c>
      <c r="E35" s="26">
        <f>Invoer_Periode1_!D168</f>
        <v>900</v>
      </c>
      <c r="F35" s="26">
        <f>Invoer_Periode1_!E168</f>
        <v>839</v>
      </c>
      <c r="G35" s="26">
        <f>Invoer_Periode1_!F168</f>
        <v>259</v>
      </c>
      <c r="H35" s="370">
        <f t="shared" si="4"/>
        <v>3.2393822393822393</v>
      </c>
      <c r="I35" s="26">
        <f>Invoer_Periode1_!H168</f>
        <v>21</v>
      </c>
      <c r="J35" s="40">
        <f>Invoer_Periode1_!I168</f>
        <v>0.93222222222222217</v>
      </c>
      <c r="K35" s="26">
        <f>Invoer_Periode1_!J168</f>
        <v>109</v>
      </c>
      <c r="L35" s="133">
        <f>Invoer_Periode1_!K168</f>
        <v>8</v>
      </c>
      <c r="M35" s="133">
        <f>Invoer_Periode1_!L168</f>
        <v>4</v>
      </c>
      <c r="N35" s="133">
        <f>Invoer_Periode1_!M168</f>
        <v>0</v>
      </c>
      <c r="O35" s="175">
        <f>Invoer_Periode1_!N168</f>
        <v>90</v>
      </c>
    </row>
    <row r="36" spans="1:15" ht="21" customHeight="1">
      <c r="A36" s="26">
        <v>9</v>
      </c>
      <c r="B36" s="182" t="str">
        <f>Leden!B12</f>
        <v>Piepers Arnold</v>
      </c>
      <c r="C36" s="26">
        <f>Leden!D12</f>
        <v>62</v>
      </c>
      <c r="D36" s="26">
        <f>Invoer_Periode1_!C189</f>
        <v>13</v>
      </c>
      <c r="E36" s="26">
        <f>Invoer_Periode1_!D189</f>
        <v>806</v>
      </c>
      <c r="F36" s="26">
        <f>Invoer_Periode1_!E189</f>
        <v>747</v>
      </c>
      <c r="G36" s="26">
        <f>Invoer_Periode1_!F189</f>
        <v>377</v>
      </c>
      <c r="H36" s="370">
        <f t="shared" si="4"/>
        <v>1.9814323607427056</v>
      </c>
      <c r="I36" s="26">
        <f>Invoer_Periode1_!H189</f>
        <v>16</v>
      </c>
      <c r="J36" s="40">
        <f>Invoer_Periode1_!I189</f>
        <v>0.92679900744416877</v>
      </c>
      <c r="K36" s="26">
        <f>Invoer_Periode1_!J189</f>
        <v>118</v>
      </c>
      <c r="L36" s="133">
        <f>Invoer_Periode1_!K189</f>
        <v>9</v>
      </c>
      <c r="M36" s="133">
        <f>Invoer_Periode1_!L189</f>
        <v>4</v>
      </c>
      <c r="N36" s="133">
        <f>Invoer_Periode1_!M189</f>
        <v>0</v>
      </c>
      <c r="O36" s="175">
        <f>Invoer_Periode1_!N189</f>
        <v>62</v>
      </c>
    </row>
    <row r="37" spans="1:15" ht="21" customHeight="1">
      <c r="A37" s="26">
        <v>10</v>
      </c>
      <c r="B37" s="182" t="str">
        <f>Leden!B14</f>
        <v>Rots Jan</v>
      </c>
      <c r="C37" s="26">
        <f>Leden!D14</f>
        <v>50</v>
      </c>
      <c r="D37" s="26">
        <f>Invoer_Periode1_!C231</f>
        <v>0</v>
      </c>
      <c r="E37" s="26">
        <f>Invoer_Periode1_!D231</f>
        <v>0</v>
      </c>
      <c r="F37" s="26">
        <f>Invoer_Periode1_!E231</f>
        <v>0</v>
      </c>
      <c r="G37" s="26">
        <f>Invoer_Periode1_!F231</f>
        <v>0</v>
      </c>
      <c r="H37" s="370" t="e">
        <f t="shared" si="4"/>
        <v>#DIV/0!</v>
      </c>
      <c r="I37" s="26">
        <f>Invoer_Periode1_!H231</f>
        <v>0</v>
      </c>
      <c r="J37" s="40" t="e">
        <f>Invoer_Periode1_!I231</f>
        <v>#DIV/0!</v>
      </c>
      <c r="K37" s="26">
        <f>Invoer_Periode1_!J231</f>
        <v>0</v>
      </c>
      <c r="L37" s="133">
        <f>Invoer_Periode1_!K231</f>
        <v>0</v>
      </c>
      <c r="M37" s="133">
        <f>Invoer_Periode1_!L231</f>
        <v>0</v>
      </c>
      <c r="N37" s="133">
        <f>Invoer_Periode1_!M231</f>
        <v>0</v>
      </c>
      <c r="O37" s="175" t="e">
        <f>Invoer_Periode1_!N231</f>
        <v>#DIV/0!</v>
      </c>
    </row>
    <row r="38" spans="1:15" ht="21" customHeight="1">
      <c r="A38" s="26">
        <v>11</v>
      </c>
      <c r="B38" s="182" t="str">
        <f>Leden!B15</f>
        <v>Rouwhorst Bennie</v>
      </c>
      <c r="C38" s="26">
        <f>Leden!D15</f>
        <v>56</v>
      </c>
      <c r="D38" s="26">
        <f>Invoer_Periode1_!C252</f>
        <v>11</v>
      </c>
      <c r="E38" s="26">
        <f>Invoer_Periode1_!D252</f>
        <v>616</v>
      </c>
      <c r="F38" s="26">
        <f>Invoer_Periode1_!E252</f>
        <v>514</v>
      </c>
      <c r="G38" s="26">
        <f>Invoer_Periode1_!F252</f>
        <v>297</v>
      </c>
      <c r="H38" s="370">
        <f t="shared" si="4"/>
        <v>1.7306397306397305</v>
      </c>
      <c r="I38" s="26">
        <f>Invoer_Periode1_!H252</f>
        <v>13</v>
      </c>
      <c r="J38" s="40">
        <f>Invoer_Periode1_!I252</f>
        <v>0.83441558441558439</v>
      </c>
      <c r="K38" s="26">
        <f>Invoer_Periode1_!J252</f>
        <v>88</v>
      </c>
      <c r="L38" s="133">
        <f>Invoer_Periode1_!K252</f>
        <v>2</v>
      </c>
      <c r="M38" s="133">
        <f>Invoer_Periode1_!L252</f>
        <v>8</v>
      </c>
      <c r="N38" s="133">
        <f>Invoer_Periode1_!M252</f>
        <v>1</v>
      </c>
      <c r="O38" s="175">
        <f>Invoer_Periode1_!N252</f>
        <v>56</v>
      </c>
    </row>
    <row r="39" spans="1:15" ht="21" customHeight="1">
      <c r="A39" s="26">
        <v>12</v>
      </c>
      <c r="B39" s="182" t="str">
        <f>Leden!B4</f>
        <v>Slot Guus</v>
      </c>
      <c r="C39" s="17">
        <f>Leden!D4</f>
        <v>85</v>
      </c>
      <c r="D39" s="26">
        <f>Invoer_Periode1_!C21</f>
        <v>13</v>
      </c>
      <c r="E39" s="26">
        <f>Invoer_Periode1_!D21</f>
        <v>1105</v>
      </c>
      <c r="F39" s="26">
        <f>Invoer_Periode1_!E21</f>
        <v>945</v>
      </c>
      <c r="G39" s="26">
        <f>Invoer_Periode1_!F21</f>
        <v>332</v>
      </c>
      <c r="H39" s="370">
        <f t="shared" si="4"/>
        <v>2.8463855421686746</v>
      </c>
      <c r="I39" s="26">
        <f>Invoer_Periode1_!H21</f>
        <v>25</v>
      </c>
      <c r="J39" s="40">
        <f>Invoer_Periode1_!I21</f>
        <v>0.85520361990950222</v>
      </c>
      <c r="K39" s="26">
        <f>Invoer_Periode1_!J21</f>
        <v>108</v>
      </c>
      <c r="L39" s="133">
        <f>Invoer_Periode1_!K21</f>
        <v>4</v>
      </c>
      <c r="M39" s="133">
        <f>Invoer_Periode1_!L21</f>
        <v>9</v>
      </c>
      <c r="N39" s="133">
        <f>Invoer_Periode1_!M21</f>
        <v>0</v>
      </c>
      <c r="O39" s="175">
        <f>Invoer_Periode1_!N21</f>
        <v>80</v>
      </c>
    </row>
    <row r="40" spans="1:15" ht="21" customHeight="1">
      <c r="A40" s="26">
        <v>13</v>
      </c>
      <c r="B40" s="182" t="str">
        <f>Leden!B17</f>
        <v>Spieker Leo</v>
      </c>
      <c r="C40" s="26">
        <f>Leden!D17</f>
        <v>85</v>
      </c>
      <c r="D40" s="26">
        <f>Invoer_Periode1_!C294</f>
        <v>12</v>
      </c>
      <c r="E40" s="26">
        <f>Invoer_Periode1_!D294</f>
        <v>1020</v>
      </c>
      <c r="F40" s="26">
        <f>Invoer_Periode1_!E294</f>
        <v>868</v>
      </c>
      <c r="G40" s="26">
        <f>Invoer_Periode1_!F294</f>
        <v>278</v>
      </c>
      <c r="H40" s="370">
        <f t="shared" si="4"/>
        <v>3.1223021582733814</v>
      </c>
      <c r="I40" s="26">
        <f>Invoer_Periode1_!H294</f>
        <v>26</v>
      </c>
      <c r="J40" s="40">
        <f>Invoer_Periode1_!I294</f>
        <v>0.85098039215686272</v>
      </c>
      <c r="K40" s="26">
        <f>Invoer_Periode1_!J294</f>
        <v>98</v>
      </c>
      <c r="L40" s="133">
        <f>Invoer_Periode1_!K294</f>
        <v>5</v>
      </c>
      <c r="M40" s="133">
        <f>Invoer_Periode1_!L294</f>
        <v>5</v>
      </c>
      <c r="N40" s="133">
        <f>Invoer_Periode1_!M294</f>
        <v>2</v>
      </c>
      <c r="O40" s="175">
        <f>Invoer_Periode1_!N294</f>
        <v>85</v>
      </c>
    </row>
    <row r="41" spans="1:15" ht="21" customHeight="1">
      <c r="A41" s="26">
        <v>14</v>
      </c>
      <c r="B41" s="182" t="str">
        <f>Leden!B18</f>
        <v>v.Schie Leo</v>
      </c>
      <c r="C41" s="26">
        <f>Leden!D18</f>
        <v>80</v>
      </c>
      <c r="D41" s="26">
        <f>Invoer_Periode1_!C315</f>
        <v>12</v>
      </c>
      <c r="E41" s="26">
        <f>Invoer_Periode1_!D315</f>
        <v>960</v>
      </c>
      <c r="F41" s="26">
        <f>Invoer_Periode1_!E315</f>
        <v>888</v>
      </c>
      <c r="G41" s="26">
        <f>Invoer_Periode1_!F315</f>
        <v>320</v>
      </c>
      <c r="H41" s="370">
        <f t="shared" si="4"/>
        <v>2.7749999999999999</v>
      </c>
      <c r="I41" s="26">
        <f>Invoer_Periode1_!H315</f>
        <v>26</v>
      </c>
      <c r="J41" s="40">
        <f>Invoer_Periode1_!I315</f>
        <v>0.92500000000000016</v>
      </c>
      <c r="K41" s="26">
        <f>Invoer_Periode1_!J315</f>
        <v>110</v>
      </c>
      <c r="L41" s="133">
        <f>Invoer_Periode1_!K315</f>
        <v>8</v>
      </c>
      <c r="M41" s="133">
        <f>Invoer_Periode1_!L315</f>
        <v>4</v>
      </c>
      <c r="N41" s="133">
        <f>Invoer_Periode1_!M315</f>
        <v>0</v>
      </c>
      <c r="O41" s="175">
        <f>Invoer_Periode1_!N315</f>
        <v>80</v>
      </c>
    </row>
    <row r="42" spans="1:15" ht="21" customHeight="1">
      <c r="A42" s="26">
        <v>15</v>
      </c>
      <c r="B42" s="182" t="str">
        <f>Leden!B20</f>
        <v>Vermue Jack</v>
      </c>
      <c r="C42" s="26">
        <f>Leden!D20</f>
        <v>75</v>
      </c>
      <c r="D42" s="26">
        <f>Invoer_Periode1_!C356</f>
        <v>0</v>
      </c>
      <c r="E42" s="26">
        <f>Invoer_Periode1_!D356</f>
        <v>0</v>
      </c>
      <c r="F42" s="26">
        <f>Invoer_Periode1_!E356</f>
        <v>0</v>
      </c>
      <c r="G42" s="26">
        <f>Invoer_Periode1_!F356</f>
        <v>0</v>
      </c>
      <c r="H42" s="24" t="e">
        <f>Invoer_Periode1_!G356</f>
        <v>#DIV/0!</v>
      </c>
      <c r="I42" s="26">
        <f>Invoer_Periode1_!H356</f>
        <v>0</v>
      </c>
      <c r="J42" s="559" t="e">
        <f>Invoer_Periode1_!I356</f>
        <v>#DIV/0!</v>
      </c>
      <c r="K42" s="26">
        <f>Invoer_Periode1_!J356</f>
        <v>0</v>
      </c>
      <c r="L42" s="26">
        <f>Invoer_Periode1_!K356</f>
        <v>0</v>
      </c>
      <c r="M42" s="26">
        <f>Invoer_Periode1_!L356</f>
        <v>0</v>
      </c>
      <c r="N42" s="26">
        <f>Invoer_Periode1_!M356</f>
        <v>0</v>
      </c>
      <c r="O42" s="91" t="e">
        <f>Invoer_Periode1_!N356</f>
        <v>#DIV/0!</v>
      </c>
    </row>
    <row r="43" spans="1:15" ht="23.25" customHeight="1">
      <c r="A43" s="26">
        <v>16</v>
      </c>
      <c r="B43" s="182" t="str">
        <f>Leden!B16</f>
        <v>Wittenbernds B</v>
      </c>
      <c r="C43" s="26">
        <f>Leden!D16</f>
        <v>50</v>
      </c>
      <c r="D43" s="26">
        <f>Invoer_Periode1_!C273</f>
        <v>12</v>
      </c>
      <c r="E43" s="26">
        <f>Invoer_Periode1_!D273</f>
        <v>600</v>
      </c>
      <c r="F43" s="26">
        <f>Invoer_Periode1_!E273</f>
        <v>481</v>
      </c>
      <c r="G43" s="26">
        <f>Invoer_Periode1_!F273</f>
        <v>327</v>
      </c>
      <c r="H43" s="370">
        <f>SUM(F43/G43)</f>
        <v>1.4709480122324159</v>
      </c>
      <c r="I43" s="26">
        <f>Invoer_Periode1_!H273</f>
        <v>17</v>
      </c>
      <c r="J43" s="40">
        <f>Invoer_Periode1_!I273</f>
        <v>0.80166666666666664</v>
      </c>
      <c r="K43" s="26">
        <f>Invoer_Periode1_!J273</f>
        <v>94</v>
      </c>
      <c r="L43" s="133">
        <f>Invoer_Periode1_!K273</f>
        <v>5</v>
      </c>
      <c r="M43" s="133">
        <f>Invoer_Periode1_!L273</f>
        <v>7</v>
      </c>
      <c r="N43" s="133">
        <f>Invoer_Periode1_!M273</f>
        <v>0</v>
      </c>
      <c r="O43" s="175">
        <f>Invoer_Periode1_!N273</f>
        <v>47</v>
      </c>
    </row>
    <row r="44" spans="1:15" ht="23.25" customHeight="1">
      <c r="A44" s="26">
        <v>17</v>
      </c>
      <c r="B44" s="182" t="str">
        <f>Leden!B19</f>
        <v>Wolterink Harrie</v>
      </c>
      <c r="C44" s="26">
        <f>Leden!D19</f>
        <v>90</v>
      </c>
      <c r="D44" s="13">
        <f>Invoer_Periode1_!C336</f>
        <v>12</v>
      </c>
      <c r="E44" s="13">
        <f>Invoer_Periode1_!D336</f>
        <v>1080</v>
      </c>
      <c r="F44" s="13">
        <f>Invoer_Periode1_!E336</f>
        <v>992</v>
      </c>
      <c r="G44" s="13">
        <f>Invoer_Periode1_!F336</f>
        <v>295</v>
      </c>
      <c r="H44" s="555">
        <f>SUM(F44/G44)</f>
        <v>3.3627118644067795</v>
      </c>
      <c r="I44" s="192">
        <f>Invoer_Periode1_!H336</f>
        <v>28</v>
      </c>
      <c r="J44" s="556">
        <f>Invoer_Periode1_!I336</f>
        <v>0.91851851851851851</v>
      </c>
      <c r="K44" s="13">
        <f>Invoer_Periode1_!J336</f>
        <v>107</v>
      </c>
      <c r="L44" s="557">
        <f>Invoer_Periode1_!K336</f>
        <v>4</v>
      </c>
      <c r="M44" s="557">
        <f>Invoer_Periode1_!L336</f>
        <v>7</v>
      </c>
      <c r="N44" s="557">
        <f>Invoer_Periode1_!M336</f>
        <v>1</v>
      </c>
      <c r="O44" s="558">
        <f>Invoer_Periode1_!N336</f>
        <v>90</v>
      </c>
    </row>
    <row r="45" spans="1:15" ht="17.25" customHeight="1">
      <c r="B45" s="170"/>
      <c r="C45" s="15"/>
      <c r="D45" s="15">
        <f>SUM(D28:D44)</f>
        <v>162</v>
      </c>
      <c r="E45" s="15">
        <f t="shared" ref="E45:G45" si="5">SUM(E28:E44)</f>
        <v>11571</v>
      </c>
      <c r="F45" s="15">
        <f t="shared" si="5"/>
        <v>10200</v>
      </c>
      <c r="G45" s="15">
        <f t="shared" si="5"/>
        <v>4197</v>
      </c>
      <c r="H45" s="184" t="e">
        <f>AVERAGE(H28:H41)</f>
        <v>#DIV/0!</v>
      </c>
      <c r="I45" s="15">
        <f>MAX(I28:I44)</f>
        <v>33</v>
      </c>
      <c r="J45" s="185" t="e">
        <f>AVERAGE(J28:J41)</f>
        <v>#DIV/0!</v>
      </c>
      <c r="K45" s="15">
        <f>SUM(K28:K44)</f>
        <v>1375</v>
      </c>
      <c r="L45" s="15">
        <f t="shared" ref="L45:N45" si="6">SUM(L28:L44)</f>
        <v>76</v>
      </c>
      <c r="M45" s="15">
        <f t="shared" si="6"/>
        <v>80</v>
      </c>
      <c r="N45" s="15">
        <f t="shared" si="6"/>
        <v>6</v>
      </c>
      <c r="O45" s="175"/>
    </row>
    <row r="46" spans="1:15" ht="27.75" customHeight="1">
      <c r="A46" s="26"/>
      <c r="B46" s="22" t="s">
        <v>185</v>
      </c>
      <c r="C46" s="26"/>
      <c r="D46" s="26"/>
      <c r="E46" s="186"/>
      <c r="F46" s="187"/>
      <c r="G46" s="188"/>
      <c r="H46" s="26"/>
      <c r="I46" s="127"/>
      <c r="J46" s="26"/>
      <c r="K46" s="186"/>
      <c r="L46" s="188"/>
      <c r="M46" s="26"/>
      <c r="N46" s="26"/>
      <c r="O46" s="91"/>
    </row>
    <row r="47" spans="1:15" ht="21.75" customHeight="1">
      <c r="A47" s="26"/>
      <c r="B47" s="182">
        <f>Leden!B2</f>
        <v>0</v>
      </c>
      <c r="C47" s="178" t="str">
        <f>Invoer_Periode1_!D24</f>
        <v>Te Maken</v>
      </c>
      <c r="D47" s="26"/>
      <c r="E47" s="26"/>
      <c r="F47" s="26"/>
      <c r="G47" s="26"/>
      <c r="H47" s="26"/>
      <c r="I47" s="26"/>
      <c r="J47" s="26"/>
      <c r="K47" s="25"/>
      <c r="L47" s="25"/>
      <c r="M47" s="26"/>
      <c r="N47" s="26"/>
      <c r="O47" s="91"/>
    </row>
    <row r="48" spans="1:15" ht="21.75" customHeight="1">
      <c r="A48" s="26"/>
      <c r="B48" s="28" t="str">
        <f>Leden!B3</f>
        <v>Naam</v>
      </c>
      <c r="C48" s="170" t="str">
        <f>Invoer_Periode1_!D25</f>
        <v>Car.Bols</v>
      </c>
      <c r="D48" s="431" t="s">
        <v>177</v>
      </c>
      <c r="E48" s="431" t="s">
        <v>178</v>
      </c>
      <c r="F48" s="431" t="s">
        <v>179</v>
      </c>
      <c r="G48" s="431" t="s">
        <v>180</v>
      </c>
      <c r="H48" s="431" t="s">
        <v>181</v>
      </c>
      <c r="I48" s="431" t="s">
        <v>182</v>
      </c>
      <c r="J48" s="431" t="s">
        <v>183</v>
      </c>
      <c r="K48" s="432" t="s">
        <v>184</v>
      </c>
      <c r="L48" s="431" t="s">
        <v>173</v>
      </c>
      <c r="M48" s="433" t="s">
        <v>174</v>
      </c>
      <c r="N48" s="431" t="s">
        <v>175</v>
      </c>
      <c r="O48" s="431" t="s">
        <v>120</v>
      </c>
    </row>
    <row r="49" spans="1:15" ht="21.75" customHeight="1">
      <c r="A49" s="26">
        <v>1</v>
      </c>
      <c r="B49" s="28" t="str">
        <f>Leden!B5</f>
        <v>Bennie Beerten Z</v>
      </c>
      <c r="C49" s="110">
        <f>Leden!G5</f>
        <v>80</v>
      </c>
      <c r="D49" s="26">
        <f>Invoer_periode_2!C42</f>
        <v>0</v>
      </c>
      <c r="E49" s="26">
        <f>Invoer_periode_2!D42</f>
        <v>0</v>
      </c>
      <c r="F49" s="26">
        <f>Invoer_periode_2!E42</f>
        <v>0</v>
      </c>
      <c r="G49" s="26">
        <f>Invoer_periode_2!F42</f>
        <v>0</v>
      </c>
      <c r="H49" s="370" t="e">
        <f>SUM(F49/G49)</f>
        <v>#DIV/0!</v>
      </c>
      <c r="I49" s="26">
        <f>Invoer_periode_2!H42</f>
        <v>0</v>
      </c>
      <c r="J49" s="40" t="e">
        <f>Invoer_periode_2!I42</f>
        <v>#DIV/0!</v>
      </c>
      <c r="K49" s="26">
        <f>Invoer_periode_2!J42</f>
        <v>0</v>
      </c>
      <c r="L49" s="26">
        <f>Invoer_periode_2!K42</f>
        <v>0</v>
      </c>
      <c r="M49" s="26">
        <f>Invoer_periode_2!L42</f>
        <v>0</v>
      </c>
      <c r="N49" s="26">
        <f>Invoer_periode_2!M42</f>
        <v>0</v>
      </c>
      <c r="O49" s="371" t="e">
        <f>Invoer_periode_2!N42</f>
        <v>#DIV/0!</v>
      </c>
    </row>
    <row r="50" spans="1:15" ht="21.75" customHeight="1">
      <c r="A50" s="26">
        <v>2</v>
      </c>
      <c r="B50" s="28" t="str">
        <f>Leden!B7</f>
        <v>BouwmeesterJohan</v>
      </c>
      <c r="C50" s="110">
        <f>Leden!G7</f>
        <v>65</v>
      </c>
      <c r="D50" s="26">
        <f>Invoer_periode_2!C84</f>
        <v>13</v>
      </c>
      <c r="E50" s="26">
        <f>Invoer_periode_2!D84</f>
        <v>845</v>
      </c>
      <c r="F50" s="26">
        <f>Invoer_periode_2!E84</f>
        <v>714</v>
      </c>
      <c r="G50" s="26">
        <f>Invoer_periode_2!F84</f>
        <v>301</v>
      </c>
      <c r="H50" s="183">
        <f>Invoer_periode_2!G84</f>
        <v>2.3720930232558142</v>
      </c>
      <c r="I50" s="26">
        <f>Invoer_periode_2!H84</f>
        <v>26</v>
      </c>
      <c r="J50" s="40">
        <f>Invoer_periode_2!I84</f>
        <v>0.84497041420118346</v>
      </c>
      <c r="K50" s="26">
        <f>Invoer_periode_2!J84</f>
        <v>105</v>
      </c>
      <c r="L50" s="110">
        <f>Invoer_periode_2!K84</f>
        <v>5</v>
      </c>
      <c r="M50" s="26">
        <f>Invoer_periode_2!L84</f>
        <v>8</v>
      </c>
      <c r="N50" s="26">
        <f>Invoer_periode_2!M84</f>
        <v>0</v>
      </c>
      <c r="O50" s="371">
        <f>Invoer_periode_2!N84</f>
        <v>70</v>
      </c>
    </row>
    <row r="51" spans="1:15" ht="21" customHeight="1">
      <c r="A51" s="26">
        <v>3</v>
      </c>
      <c r="B51" s="28" t="str">
        <f>Leden!B8</f>
        <v>Cattier Theo</v>
      </c>
      <c r="C51" s="110">
        <f>Leden!G8</f>
        <v>50</v>
      </c>
      <c r="D51" s="26">
        <f>Invoer_periode_2!C105</f>
        <v>13</v>
      </c>
      <c r="E51" s="26">
        <f>Invoer_periode_2!D105</f>
        <v>650</v>
      </c>
      <c r="F51" s="26">
        <f>Invoer_periode_2!E105</f>
        <v>537</v>
      </c>
      <c r="G51" s="26">
        <f>Invoer_periode_2!F105</f>
        <v>381</v>
      </c>
      <c r="H51" s="183">
        <f>Invoer_periode_2!G105</f>
        <v>1.4094488188976377</v>
      </c>
      <c r="I51" s="26">
        <f>Invoer_periode_2!H105</f>
        <v>10</v>
      </c>
      <c r="J51" s="40">
        <f>Invoer_periode_2!I105</f>
        <v>0.82615384615384613</v>
      </c>
      <c r="K51" s="26">
        <f>Invoer_periode_2!J105</f>
        <v>94</v>
      </c>
      <c r="L51" s="26">
        <f>Invoer_periode_2!K105</f>
        <v>2</v>
      </c>
      <c r="M51" s="26">
        <f>Invoer_periode_2!L105</f>
        <v>10</v>
      </c>
      <c r="N51" s="26">
        <f>Invoer_periode_2!M105</f>
        <v>1</v>
      </c>
      <c r="O51" s="371">
        <f>Invoer_periode_2!N105</f>
        <v>47</v>
      </c>
    </row>
    <row r="52" spans="1:15" ht="21" customHeight="1">
      <c r="A52" s="26">
        <v>4</v>
      </c>
      <c r="B52" s="28" t="str">
        <f>Leden!B6</f>
        <v>Cuppers Jan</v>
      </c>
      <c r="C52" s="110">
        <f>Leden!G6</f>
        <v>50</v>
      </c>
      <c r="D52" s="26">
        <f>Invoer_periode_2!C63</f>
        <v>0</v>
      </c>
      <c r="E52" s="26">
        <f>Invoer_periode_2!D63</f>
        <v>0</v>
      </c>
      <c r="F52" s="26">
        <f>Invoer_periode_2!E63</f>
        <v>0</v>
      </c>
      <c r="G52" s="26">
        <f>Invoer_periode_2!F63</f>
        <v>0</v>
      </c>
      <c r="H52" s="183" t="e">
        <f>Invoer_periode_2!G63</f>
        <v>#DIV/0!</v>
      </c>
      <c r="I52" s="26">
        <f>Invoer_periode_2!H63</f>
        <v>0</v>
      </c>
      <c r="J52" s="40" t="e">
        <f>Invoer_periode_2!I63</f>
        <v>#DIV/0!</v>
      </c>
      <c r="K52" s="26">
        <f>Invoer_periode_2!J63</f>
        <v>0</v>
      </c>
      <c r="L52" s="26">
        <f>Invoer_periode_2!K63</f>
        <v>0</v>
      </c>
      <c r="M52" s="26">
        <f>Invoer_periode_2!L63</f>
        <v>0</v>
      </c>
      <c r="N52" s="26">
        <f>Invoer_periode_2!M63</f>
        <v>0</v>
      </c>
      <c r="O52" s="371" t="e">
        <f>Invoer_periode_2!N63</f>
        <v>#DIV/0!</v>
      </c>
    </row>
    <row r="53" spans="1:15" ht="21" customHeight="1">
      <c r="A53" s="26">
        <v>5</v>
      </c>
      <c r="B53" s="28" t="str">
        <f>Leden!B9</f>
        <v>Huinink Jan</v>
      </c>
      <c r="C53" s="110">
        <f>Leden!G9</f>
        <v>65</v>
      </c>
      <c r="D53" s="26">
        <f>Invoer_periode_2!C126</f>
        <v>13</v>
      </c>
      <c r="E53" s="26">
        <f>Invoer_periode_2!D126</f>
        <v>728</v>
      </c>
      <c r="F53" s="26">
        <f>Invoer_periode_2!E126</f>
        <v>596</v>
      </c>
      <c r="G53" s="26">
        <f>Invoer_periode_2!F126</f>
        <v>355</v>
      </c>
      <c r="H53" s="183">
        <f>Invoer_periode_2!G126</f>
        <v>1.6788732394366197</v>
      </c>
      <c r="I53" s="26">
        <f>Invoer_periode_2!H126</f>
        <v>13</v>
      </c>
      <c r="J53" s="40">
        <f>Invoer_periode_2!I126</f>
        <v>0.81868131868131877</v>
      </c>
      <c r="K53" s="26">
        <f>Invoer_periode_2!J126</f>
        <v>103</v>
      </c>
      <c r="L53" s="26">
        <f>Invoer_periode_2!K126</f>
        <v>5</v>
      </c>
      <c r="M53" s="26">
        <f>Invoer_periode_2!L126</f>
        <v>7</v>
      </c>
      <c r="N53" s="26">
        <f>Invoer_periode_2!M126</f>
        <v>1</v>
      </c>
      <c r="O53" s="371">
        <f>Invoer_periode_2!N126</f>
        <v>53</v>
      </c>
    </row>
    <row r="54" spans="1:15" ht="21" customHeight="1">
      <c r="A54" s="26">
        <v>6</v>
      </c>
      <c r="B54" s="28" t="str">
        <f>Leden!B13</f>
        <v>Jos Stortelder</v>
      </c>
      <c r="C54" s="110">
        <f>Leden!G13</f>
        <v>120</v>
      </c>
      <c r="D54" s="26">
        <f>Invoer_periode_2!C210</f>
        <v>13</v>
      </c>
      <c r="E54" s="26">
        <f>Invoer_periode_2!D210</f>
        <v>1560</v>
      </c>
      <c r="F54" s="26">
        <f>Invoer_periode_2!E210</f>
        <v>1430</v>
      </c>
      <c r="G54" s="26">
        <f>Invoer_periode_2!F210</f>
        <v>300</v>
      </c>
      <c r="H54" s="183">
        <f>Invoer_periode_2!G210</f>
        <v>4.7666666666666666</v>
      </c>
      <c r="I54" s="26">
        <f>Invoer_periode_2!H210</f>
        <v>53</v>
      </c>
      <c r="J54" s="40">
        <f>Invoer_periode_2!I210</f>
        <v>0.91666666666666663</v>
      </c>
      <c r="K54" s="26">
        <f>Invoer_periode_2!J210</f>
        <v>117</v>
      </c>
      <c r="L54" s="26">
        <f>Invoer_periode_2!K210</f>
        <v>8</v>
      </c>
      <c r="M54" s="26">
        <f>Invoer_periode_2!L210</f>
        <v>5</v>
      </c>
      <c r="N54" s="26">
        <f>Invoer_periode_2!M210</f>
        <v>0</v>
      </c>
      <c r="O54" s="371">
        <f>Invoer_periode_2!N210</f>
        <v>120</v>
      </c>
    </row>
    <row r="55" spans="1:15" ht="21" customHeight="1">
      <c r="A55" s="26">
        <v>7</v>
      </c>
      <c r="B55" s="28" t="str">
        <f>Leden!B10</f>
        <v>Koppele Theo</v>
      </c>
      <c r="C55" s="110">
        <f>Leden!G10</f>
        <v>56</v>
      </c>
      <c r="D55" s="26">
        <f>Invoer_periode_2!C147</f>
        <v>13</v>
      </c>
      <c r="E55" s="26">
        <f>Invoer_periode_2!D147</f>
        <v>728</v>
      </c>
      <c r="F55" s="26">
        <f>Invoer_periode_2!E147</f>
        <v>598</v>
      </c>
      <c r="G55" s="26">
        <f>Invoer_periode_2!F147</f>
        <v>338</v>
      </c>
      <c r="H55" s="183">
        <f>Invoer_periode_2!G147</f>
        <v>1.7692307692307692</v>
      </c>
      <c r="I55" s="26">
        <f>Invoer_periode_2!H147</f>
        <v>11</v>
      </c>
      <c r="J55" s="40">
        <f>Invoer_periode_2!I147</f>
        <v>0.82142857142857129</v>
      </c>
      <c r="K55" s="26">
        <f>Invoer_periode_2!J147</f>
        <v>99</v>
      </c>
      <c r="L55" s="26">
        <f>Invoer_periode_2!K147</f>
        <v>2</v>
      </c>
      <c r="M55" s="26">
        <f>Invoer_periode_2!L147</f>
        <v>11</v>
      </c>
      <c r="N55" s="26">
        <f>Invoer_periode_2!M147</f>
        <v>0</v>
      </c>
      <c r="O55" s="371">
        <f>Invoer_periode_2!N147</f>
        <v>56</v>
      </c>
    </row>
    <row r="56" spans="1:15" ht="21" customHeight="1">
      <c r="A56" s="26">
        <v>8</v>
      </c>
      <c r="B56" s="28" t="str">
        <f>Leden!B11</f>
        <v>Melgers Willy</v>
      </c>
      <c r="C56" s="110">
        <f>Leden!G11</f>
        <v>75</v>
      </c>
      <c r="D56" s="17">
        <f>Invoer_periode_2!C168</f>
        <v>13</v>
      </c>
      <c r="E56" s="17">
        <f>Invoer_periode_2!D168</f>
        <v>975</v>
      </c>
      <c r="F56" s="17">
        <f>Invoer_periode_2!E168</f>
        <v>905</v>
      </c>
      <c r="G56" s="17">
        <f>Invoer_periode_2!F168</f>
        <v>287</v>
      </c>
      <c r="H56" s="552">
        <f>Invoer_periode_2!G168</f>
        <v>3.2119984763520231</v>
      </c>
      <c r="I56" s="17">
        <f>Invoer_periode_2!H168</f>
        <v>20</v>
      </c>
      <c r="J56" s="320">
        <f>Invoer_periode_2!I168</f>
        <v>0.92820512820512824</v>
      </c>
      <c r="K56" s="255">
        <f>Invoer_periode_2!J168</f>
        <v>118</v>
      </c>
      <c r="L56" s="321">
        <f>Invoer_periode_2!K168</f>
        <v>7</v>
      </c>
      <c r="M56" s="17">
        <f>Invoer_periode_2!L168</f>
        <v>5</v>
      </c>
      <c r="N56" s="44">
        <f>Invoer_periode_2!M168</f>
        <v>1</v>
      </c>
      <c r="O56" s="369">
        <f>Invoer_periode_2!N168</f>
        <v>85</v>
      </c>
    </row>
    <row r="57" spans="1:15" ht="21" customHeight="1">
      <c r="A57" s="26">
        <v>9</v>
      </c>
      <c r="B57" s="28" t="str">
        <f>Leden!B12</f>
        <v>Piepers Arnold</v>
      </c>
      <c r="C57" s="133">
        <f>Leden!G12</f>
        <v>65</v>
      </c>
      <c r="D57" s="17">
        <f>Invoer_periode_2!C189</f>
        <v>13</v>
      </c>
      <c r="E57" s="17">
        <f>Invoer_periode_2!D189</f>
        <v>806</v>
      </c>
      <c r="F57" s="17">
        <f>Invoer_periode_2!E189</f>
        <v>732</v>
      </c>
      <c r="G57" s="17">
        <f>Invoer_periode_2!F189</f>
        <v>337</v>
      </c>
      <c r="H57" s="189">
        <f>Invoer_periode_2!G189</f>
        <v>2.172106824925816</v>
      </c>
      <c r="I57" s="17">
        <f>Invoer_periode_2!H189</f>
        <v>12</v>
      </c>
      <c r="J57" s="190">
        <f>Invoer_periode_2!I189</f>
        <v>0.90818858560794036</v>
      </c>
      <c r="K57" s="17">
        <f>Invoer_periode_2!J189</f>
        <v>115</v>
      </c>
      <c r="L57" s="17">
        <f>Invoer_periode_2!K189</f>
        <v>6</v>
      </c>
      <c r="M57" s="17">
        <f>Invoer_periode_2!L189</f>
        <v>7</v>
      </c>
      <c r="N57" s="17">
        <f>Invoer_periode_2!M189</f>
        <v>0</v>
      </c>
      <c r="O57" s="424">
        <f>Invoer_periode_2!N189</f>
        <v>65</v>
      </c>
    </row>
    <row r="58" spans="1:15" ht="21" customHeight="1">
      <c r="A58" s="26">
        <v>10</v>
      </c>
      <c r="B58" s="28" t="str">
        <f>Leden!B14</f>
        <v>Rots Jan</v>
      </c>
      <c r="C58" s="110">
        <f>Leden!G14</f>
        <v>50</v>
      </c>
      <c r="D58" s="26">
        <f>Invoer_periode_2!C231</f>
        <v>0</v>
      </c>
      <c r="E58" s="26">
        <f>Invoer_periode_2!D231</f>
        <v>0</v>
      </c>
      <c r="F58" s="26">
        <f>Invoer_periode_2!E231</f>
        <v>0</v>
      </c>
      <c r="G58" s="26">
        <f>Invoer_periode_2!F231</f>
        <v>0</v>
      </c>
      <c r="H58" s="183" t="e">
        <f>Invoer_periode_2!G231</f>
        <v>#DIV/0!</v>
      </c>
      <c r="I58" s="26">
        <f>Invoer_periode_2!H231</f>
        <v>0</v>
      </c>
      <c r="J58" s="40" t="e">
        <f>Invoer_periode_2!I231</f>
        <v>#DIV/0!</v>
      </c>
      <c r="K58" s="26">
        <f>Invoer_periode_2!J231</f>
        <v>0</v>
      </c>
      <c r="L58" s="26">
        <f>Invoer_periode_2!K231</f>
        <v>0</v>
      </c>
      <c r="M58" s="26">
        <f>Invoer_periode_2!L231</f>
        <v>0</v>
      </c>
      <c r="N58" s="26">
        <f>Invoer_periode_2!M231</f>
        <v>0</v>
      </c>
      <c r="O58" s="371" t="e">
        <f>Invoer_periode_2!N231</f>
        <v>#DIV/0!</v>
      </c>
    </row>
    <row r="59" spans="1:15" ht="21" customHeight="1">
      <c r="A59" s="26">
        <v>11</v>
      </c>
      <c r="B59" s="28" t="str">
        <f>Leden!B15</f>
        <v>Rouwhorst Bennie</v>
      </c>
      <c r="C59" s="110">
        <f>Leden!G15</f>
        <v>56</v>
      </c>
      <c r="D59" s="26">
        <f>Invoer_periode_2!C252</f>
        <v>13</v>
      </c>
      <c r="E59" s="26">
        <f>Invoer_periode_2!D252</f>
        <v>728</v>
      </c>
      <c r="F59" s="26">
        <f>Invoer_periode_2!E252</f>
        <v>644</v>
      </c>
      <c r="G59" s="26">
        <f>Invoer_periode_2!F252</f>
        <v>352</v>
      </c>
      <c r="H59" s="183">
        <f>Invoer_periode_2!G252</f>
        <v>1.8295454545454546</v>
      </c>
      <c r="I59" s="26">
        <f>Invoer_periode_2!H252</f>
        <v>13</v>
      </c>
      <c r="J59" s="40">
        <f>Invoer_periode_2!I252</f>
        <v>0.88461538461538458</v>
      </c>
      <c r="K59" s="26">
        <f>Invoer_periode_2!J252</f>
        <v>101</v>
      </c>
      <c r="L59" s="26">
        <f>Invoer_periode_2!K252</f>
        <v>5</v>
      </c>
      <c r="M59" s="26">
        <f>Invoer_periode_2!L252</f>
        <v>8</v>
      </c>
      <c r="N59" s="26">
        <f>Invoer_periode_2!M252</f>
        <v>0</v>
      </c>
      <c r="O59" s="371">
        <f>Invoer_periode_2!N252</f>
        <v>59</v>
      </c>
    </row>
    <row r="60" spans="1:15" ht="21" customHeight="1">
      <c r="A60" s="26">
        <v>12</v>
      </c>
      <c r="B60" s="28" t="str">
        <f>Leden!B4</f>
        <v>Slot Guus</v>
      </c>
      <c r="C60" s="110">
        <f>Leden!G4</f>
        <v>85</v>
      </c>
      <c r="D60" s="26">
        <f>Invoer_periode_2!C21</f>
        <v>13</v>
      </c>
      <c r="E60" s="26">
        <f>Invoer_periode_2!D21</f>
        <v>1105</v>
      </c>
      <c r="F60" s="26">
        <f>Invoer_periode_2!E21</f>
        <v>1099</v>
      </c>
      <c r="G60" s="26">
        <f>Invoer_periode_2!F21</f>
        <v>291</v>
      </c>
      <c r="H60" s="183">
        <f>Invoer_periode_2!G21</f>
        <v>3.7766323024054982</v>
      </c>
      <c r="I60" s="26">
        <f>Invoer_periode_2!H21</f>
        <v>27</v>
      </c>
      <c r="J60" s="40">
        <f>Invoer_periode_2!I21</f>
        <v>0.99457013574660635</v>
      </c>
      <c r="K60" s="26">
        <f>Invoer_periode_2!J21</f>
        <v>128</v>
      </c>
      <c r="L60" s="26">
        <f>Invoer_periode_2!K21</f>
        <v>10</v>
      </c>
      <c r="M60" s="26">
        <f>Invoer_periode_2!L21</f>
        <v>2</v>
      </c>
      <c r="N60" s="26">
        <f>Invoer_periode_2!M21</f>
        <v>1</v>
      </c>
      <c r="O60" s="371">
        <f>Invoer_periode_2!N21</f>
        <v>100</v>
      </c>
    </row>
    <row r="61" spans="1:15" ht="21" customHeight="1">
      <c r="A61" s="26">
        <v>13</v>
      </c>
      <c r="B61" s="28" t="str">
        <f>Leden!B17</f>
        <v>Spieker Leo</v>
      </c>
      <c r="C61" s="110">
        <f>Leden!G17</f>
        <v>85</v>
      </c>
      <c r="D61" s="17">
        <f>Invoer_periode_2!C294</f>
        <v>13</v>
      </c>
      <c r="E61" s="17">
        <f>Invoer_periode_2!D294</f>
        <v>1105</v>
      </c>
      <c r="F61" s="17">
        <f>Invoer_periode_2!E294</f>
        <v>955</v>
      </c>
      <c r="G61" s="17">
        <f>Invoer_periode_2!F294</f>
        <v>270</v>
      </c>
      <c r="H61" s="552">
        <f>Invoer_periode_2!G294</f>
        <v>3.5370370370370372</v>
      </c>
      <c r="I61" s="17">
        <f>Invoer_periode_2!H294</f>
        <v>30</v>
      </c>
      <c r="J61" s="320">
        <f>Invoer_periode_2!I294</f>
        <v>0.86425339366515841</v>
      </c>
      <c r="K61" s="255">
        <f>Invoer_periode_2!J294</f>
        <v>108</v>
      </c>
      <c r="L61" s="553">
        <f>Invoer_periode_2!K294</f>
        <v>6</v>
      </c>
      <c r="M61" s="133">
        <f>Invoer_periode_2!L294</f>
        <v>6</v>
      </c>
      <c r="N61" s="554">
        <f>Invoer_periode_2!M294</f>
        <v>1</v>
      </c>
      <c r="O61" s="369">
        <f>Invoer_periode_2!N294</f>
        <v>100</v>
      </c>
    </row>
    <row r="62" spans="1:15" ht="21" customHeight="1">
      <c r="A62" s="26">
        <v>14</v>
      </c>
      <c r="B62" s="28" t="str">
        <f>Leden!B18</f>
        <v>v.Schie Leo</v>
      </c>
      <c r="C62" s="110">
        <f>Leden!G18</f>
        <v>80</v>
      </c>
      <c r="D62" s="26">
        <f>Invoer_periode_2!C315</f>
        <v>13</v>
      </c>
      <c r="E62" s="26">
        <f>Invoer_periode_2!D315</f>
        <v>1040</v>
      </c>
      <c r="F62" s="26">
        <f>Invoer_periode_2!E315</f>
        <v>951</v>
      </c>
      <c r="G62" s="26">
        <f>Invoer_periode_2!F315</f>
        <v>369</v>
      </c>
      <c r="H62" s="183">
        <f>Invoer_periode_2!G315</f>
        <v>2.5772357723577235</v>
      </c>
      <c r="I62" s="26">
        <f>Invoer_periode_2!H315</f>
        <v>19</v>
      </c>
      <c r="J62" s="40">
        <f>Invoer_periode_2!I315</f>
        <v>0.91442307692307689</v>
      </c>
      <c r="K62" s="26">
        <f>Invoer_periode_2!J315</f>
        <v>117</v>
      </c>
      <c r="L62" s="26">
        <f>Invoer_periode_2!K315</f>
        <v>7</v>
      </c>
      <c r="M62" s="26">
        <f>Invoer_periode_2!L315</f>
        <v>4</v>
      </c>
      <c r="N62" s="26">
        <f>Invoer_periode_2!M315</f>
        <v>2</v>
      </c>
      <c r="O62" s="371">
        <f>Invoer_periode_2!N315</f>
        <v>75</v>
      </c>
    </row>
    <row r="63" spans="1:15" ht="21" customHeight="1">
      <c r="A63" s="26">
        <v>15</v>
      </c>
      <c r="B63" s="28" t="str">
        <f>Leden!B20</f>
        <v>Vermue Jack</v>
      </c>
      <c r="C63" s="110">
        <f>Leden!G20</f>
        <v>75</v>
      </c>
      <c r="D63" s="26">
        <f>Invoer_periode_2!C356</f>
        <v>13</v>
      </c>
      <c r="E63" s="26">
        <f>Invoer_periode_2!D356</f>
        <v>975</v>
      </c>
      <c r="F63" s="26">
        <f>Invoer_periode_2!E356</f>
        <v>910</v>
      </c>
      <c r="G63" s="26">
        <f>Invoer_periode_2!F356</f>
        <v>290</v>
      </c>
      <c r="H63" s="183">
        <f>Invoer_periode_2!G356</f>
        <v>3.1379310344827585</v>
      </c>
      <c r="I63" s="26">
        <f>Invoer_periode_2!H356</f>
        <v>20</v>
      </c>
      <c r="J63" s="40">
        <f>Invoer_periode_2!I356</f>
        <v>0.93333333333333335</v>
      </c>
      <c r="K63" s="26">
        <f>Invoer_periode_2!J356</f>
        <v>118</v>
      </c>
      <c r="L63" s="26">
        <f>Invoer_periode_2!K356</f>
        <v>7</v>
      </c>
      <c r="M63" s="26">
        <f>Invoer_periode_2!L356</f>
        <v>6</v>
      </c>
      <c r="N63" s="26">
        <f>Invoer_periode_2!M356</f>
        <v>0</v>
      </c>
      <c r="O63" s="371">
        <f>Invoer_periode_2!N356</f>
        <v>85</v>
      </c>
    </row>
    <row r="64" spans="1:15" ht="21" customHeight="1">
      <c r="A64" s="26">
        <v>16</v>
      </c>
      <c r="B64" s="28" t="str">
        <f>Leden!B16</f>
        <v>Wittenbernds B</v>
      </c>
      <c r="C64" s="110">
        <f>Leden!G16</f>
        <v>50</v>
      </c>
      <c r="D64" s="17">
        <f>Invoer_periode_2!C273</f>
        <v>13</v>
      </c>
      <c r="E64" s="17">
        <f>Invoer_periode_2!D273</f>
        <v>650</v>
      </c>
      <c r="F64" s="17">
        <f>Invoer_periode_2!E273</f>
        <v>593</v>
      </c>
      <c r="G64" s="17">
        <f>Invoer_periode_2!F273</f>
        <v>342</v>
      </c>
      <c r="H64" s="552">
        <f>Invoer_periode_2!G273</f>
        <v>1.7339181286549707</v>
      </c>
      <c r="I64" s="17">
        <f>Invoer_periode_2!H273</f>
        <v>11</v>
      </c>
      <c r="J64" s="320">
        <f>Invoer_periode_2!I273</f>
        <v>0.91230769230769226</v>
      </c>
      <c r="K64" s="255">
        <f>Invoer_periode_2!J273</f>
        <v>116</v>
      </c>
      <c r="L64" s="553">
        <f>Invoer_periode_2!K273</f>
        <v>9</v>
      </c>
      <c r="M64" s="133">
        <f>Invoer_periode_2!L273</f>
        <v>4</v>
      </c>
      <c r="N64" s="554">
        <f>Invoer_periode_2!M273</f>
        <v>0</v>
      </c>
      <c r="O64" s="369">
        <f>Invoer_periode_2!N273</f>
        <v>56</v>
      </c>
    </row>
    <row r="65" spans="1:15" ht="21" customHeight="1">
      <c r="A65" s="26">
        <v>17</v>
      </c>
      <c r="B65" s="28" t="str">
        <f>Leden!B19</f>
        <v>Wolterink Harrie</v>
      </c>
      <c r="C65" s="110">
        <f>Leden!G19</f>
        <v>90</v>
      </c>
      <c r="D65" s="26">
        <f>Invoer_periode_2!C336</f>
        <v>13</v>
      </c>
      <c r="E65" s="26">
        <f>Invoer_periode_2!D336</f>
        <v>1170</v>
      </c>
      <c r="F65" s="26">
        <f>Invoer_periode_2!E336</f>
        <v>965</v>
      </c>
      <c r="G65" s="26">
        <f>Invoer_periode_2!F336</f>
        <v>285</v>
      </c>
      <c r="H65" s="183">
        <f>Invoer_periode_2!G336</f>
        <v>3.4328788209693029</v>
      </c>
      <c r="I65" s="110">
        <f>Invoer_periode_2!H336</f>
        <v>24</v>
      </c>
      <c r="J65" s="40">
        <f>Invoer_periode_2!I336</f>
        <v>0.82478632478632463</v>
      </c>
      <c r="K65" s="26">
        <f>Invoer_periode_2!J336</f>
        <v>104</v>
      </c>
      <c r="L65" s="26">
        <f>Invoer_periode_2!K336</f>
        <v>7</v>
      </c>
      <c r="M65" s="26">
        <f>Invoer_periode_2!L336</f>
        <v>6</v>
      </c>
      <c r="N65" s="26">
        <f>Invoer_periode_2!M336</f>
        <v>0</v>
      </c>
      <c r="O65" s="371">
        <f>Invoer_periode_2!N336</f>
        <v>90</v>
      </c>
    </row>
    <row r="66" spans="1:15" ht="21" hidden="1" customHeight="1">
      <c r="A66" s="26">
        <v>18</v>
      </c>
      <c r="B66" s="28" t="str">
        <f>Leden!B22</f>
        <v>Hier boven niet sorteren</v>
      </c>
      <c r="C66"/>
      <c r="D66"/>
      <c r="E66"/>
      <c r="F66"/>
      <c r="G66"/>
      <c r="H66" s="183">
        <f>Invoer_periode_2!G333</f>
        <v>1.3529411764705883</v>
      </c>
      <c r="I66"/>
      <c r="J66" s="40">
        <f>Invoer_periode_2!I333</f>
        <v>0.25555555555555554</v>
      </c>
      <c r="K66"/>
      <c r="L66"/>
      <c r="M66"/>
      <c r="N66"/>
      <c r="O66" s="84"/>
    </row>
    <row r="67" spans="1:15" ht="18.75" customHeight="1">
      <c r="A67" s="15"/>
      <c r="B67" s="170" t="str">
        <f>Einduitslag_per_2!B24</f>
        <v>Totaal</v>
      </c>
      <c r="C67" s="15"/>
      <c r="D67" s="15">
        <f>SUM(D49:D65)</f>
        <v>182</v>
      </c>
      <c r="E67" s="15">
        <f t="shared" ref="E67:G67" si="7">SUM(E49:E65)</f>
        <v>13065</v>
      </c>
      <c r="F67" s="15">
        <f t="shared" si="7"/>
        <v>11629</v>
      </c>
      <c r="G67" s="15">
        <f t="shared" si="7"/>
        <v>4498</v>
      </c>
      <c r="H67" s="183">
        <f>Invoer_periode_2!G334</f>
        <v>2.4285714285714284</v>
      </c>
      <c r="I67" s="15">
        <f>MAX(I49:I65)</f>
        <v>53</v>
      </c>
      <c r="J67" s="40">
        <f>Invoer_periode_2!I334</f>
        <v>0.18888888888888888</v>
      </c>
      <c r="K67" s="15">
        <f>SUM(K49:K65)</f>
        <v>1543</v>
      </c>
      <c r="L67" s="15">
        <f t="shared" ref="L67:N67" si="8">SUM(L49:L65)</f>
        <v>86</v>
      </c>
      <c r="M67" s="15">
        <f t="shared" si="8"/>
        <v>89</v>
      </c>
      <c r="N67" s="15">
        <f t="shared" si="8"/>
        <v>7</v>
      </c>
      <c r="O67" s="19"/>
    </row>
    <row r="68" spans="1:15" ht="18" customHeight="1">
      <c r="A68" s="26"/>
      <c r="B68" s="1262" t="s">
        <v>186</v>
      </c>
      <c r="C68" s="26"/>
      <c r="D68" s="26"/>
      <c r="E68" s="1259"/>
      <c r="F68" s="1259"/>
      <c r="G68" s="1259"/>
      <c r="H68" s="26"/>
      <c r="I68" s="1259"/>
      <c r="J68" s="26"/>
      <c r="K68" s="1259"/>
      <c r="L68" s="1259"/>
      <c r="M68" s="26"/>
      <c r="N68" s="26"/>
      <c r="O68" s="91"/>
    </row>
    <row r="69" spans="1:15" ht="20.25" customHeight="1">
      <c r="A69" s="26"/>
      <c r="B69" s="1262"/>
      <c r="C69" s="26"/>
      <c r="D69" s="26"/>
      <c r="E69" s="1259"/>
      <c r="F69" s="1259"/>
      <c r="G69" s="1259"/>
      <c r="H69" s="26"/>
      <c r="I69" s="1259"/>
      <c r="J69" s="26"/>
      <c r="K69" s="1259"/>
      <c r="L69" s="1259"/>
      <c r="M69" s="26"/>
      <c r="N69" s="26"/>
      <c r="O69" s="91">
        <f>O47</f>
        <v>0</v>
      </c>
    </row>
    <row r="70" spans="1:15" ht="21" customHeight="1">
      <c r="A70" s="26"/>
      <c r="B70" s="18" t="s">
        <v>137</v>
      </c>
    </row>
    <row r="71" spans="1:15" ht="21" customHeight="1">
      <c r="A71" s="26"/>
      <c r="C71"/>
      <c r="D71" s="26"/>
      <c r="E71" s="26"/>
      <c r="F71" s="26"/>
      <c r="G71" s="26"/>
      <c r="H71" s="26"/>
      <c r="I71" s="26"/>
      <c r="J71" s="26"/>
      <c r="K71" s="25"/>
      <c r="L71" s="25"/>
      <c r="M71" s="26"/>
      <c r="N71" s="26"/>
      <c r="O71" s="91"/>
    </row>
    <row r="72" spans="1:15" ht="21" customHeight="1">
      <c r="A72" s="26"/>
      <c r="B72" s="182" t="str">
        <f>Leden!B27</f>
        <v>Naam</v>
      </c>
      <c r="C72" s="178" t="str">
        <f>Invoer_Periode1_!D49</f>
        <v/>
      </c>
      <c r="D72" s="179" t="s">
        <v>177</v>
      </c>
      <c r="E72" s="179" t="s">
        <v>178</v>
      </c>
      <c r="F72" s="179" t="s">
        <v>179</v>
      </c>
      <c r="G72" s="179" t="s">
        <v>180</v>
      </c>
      <c r="H72" s="179" t="s">
        <v>181</v>
      </c>
      <c r="I72" s="179" t="s">
        <v>182</v>
      </c>
      <c r="J72" s="179" t="s">
        <v>183</v>
      </c>
      <c r="K72" s="180" t="s">
        <v>184</v>
      </c>
      <c r="L72" s="179" t="s">
        <v>173</v>
      </c>
      <c r="M72" s="181" t="s">
        <v>174</v>
      </c>
      <c r="N72" s="179" t="s">
        <v>175</v>
      </c>
      <c r="O72" s="179" t="s">
        <v>120</v>
      </c>
    </row>
    <row r="73" spans="1:15" ht="21" customHeight="1">
      <c r="A73" s="26">
        <v>1</v>
      </c>
      <c r="B73" s="28" t="str">
        <f>Leden!H5</f>
        <v>Bennie Beerten Z</v>
      </c>
      <c r="C73" s="110">
        <f>Leden!J5</f>
        <v>80</v>
      </c>
      <c r="D73" s="425">
        <f>Invoer_periode_3!C42</f>
        <v>0</v>
      </c>
      <c r="E73" s="425">
        <f>Invoer_periode_3!D42</f>
        <v>0</v>
      </c>
      <c r="F73" s="17">
        <f>Invoer_periode_3!E42</f>
        <v>0</v>
      </c>
      <c r="G73" s="17">
        <f>Invoer_periode_3!F42</f>
        <v>0</v>
      </c>
      <c r="H73" s="189" t="e">
        <f>Invoer_periode_3!G42</f>
        <v>#DIV/0!</v>
      </c>
      <c r="I73" s="17">
        <f>Invoer_periode_3!H42</f>
        <v>0</v>
      </c>
      <c r="J73" s="43" t="e">
        <f>Invoer_periode_3!I42</f>
        <v>#DIV/0!</v>
      </c>
      <c r="K73" s="17">
        <f>Invoer_periode_3!J42</f>
        <v>0</v>
      </c>
      <c r="L73" s="426">
        <f>Invoer_periode_3!K42</f>
        <v>0</v>
      </c>
      <c r="M73" s="427">
        <f>Invoer_periode_3!L42</f>
        <v>0</v>
      </c>
      <c r="N73" s="426">
        <f>Invoer_periode_3!M42</f>
        <v>0</v>
      </c>
      <c r="O73" s="19" t="e">
        <f>Invoer_periode_3!N42</f>
        <v>#DIV/0!</v>
      </c>
    </row>
    <row r="74" spans="1:15" ht="21" customHeight="1">
      <c r="A74" s="26">
        <v>2</v>
      </c>
      <c r="B74" s="28" t="str">
        <f>Leden!H7</f>
        <v>BouwmeesterJohan</v>
      </c>
      <c r="C74" s="110">
        <f>Leden!J7</f>
        <v>70</v>
      </c>
      <c r="D74" s="26">
        <f>Invoer_periode_3!C84</f>
        <v>8</v>
      </c>
      <c r="E74" s="26">
        <f>Invoer_periode_3!D84</f>
        <v>560</v>
      </c>
      <c r="F74" s="26">
        <f>Invoer_periode_3!E84</f>
        <v>431</v>
      </c>
      <c r="G74" s="26">
        <f>Invoer_periode_3!F84</f>
        <v>189</v>
      </c>
      <c r="H74" s="26">
        <f>Invoer_periode_3!G84</f>
        <v>2.2804232804232805</v>
      </c>
      <c r="I74" s="26">
        <f>Invoer_periode_3!H84</f>
        <v>15</v>
      </c>
      <c r="J74" s="26">
        <f>Invoer_periode_3!I84</f>
        <v>0.76964285714285707</v>
      </c>
      <c r="K74" s="26">
        <f>Invoer_periode_3!J84</f>
        <v>60</v>
      </c>
      <c r="L74" s="127">
        <f>Invoer_periode_3!K84</f>
        <v>2</v>
      </c>
      <c r="M74" s="127">
        <f>Invoer_periode_3!L84</f>
        <v>5</v>
      </c>
      <c r="N74" s="127">
        <f>Invoer_periode_3!M84</f>
        <v>1</v>
      </c>
      <c r="O74" s="26">
        <f>Invoer_periode_3!N84</f>
        <v>70</v>
      </c>
    </row>
    <row r="75" spans="1:15" ht="21" customHeight="1">
      <c r="A75" s="26">
        <v>3</v>
      </c>
      <c r="B75" s="28" t="str">
        <f>Leden!H8</f>
        <v>Cattier Theo</v>
      </c>
      <c r="C75" s="110">
        <f>Leden!J8</f>
        <v>56</v>
      </c>
      <c r="D75" s="26">
        <f>Invoer_periode_3!C105</f>
        <v>9</v>
      </c>
      <c r="E75" s="26">
        <f>Invoer_periode_3!D105</f>
        <v>450</v>
      </c>
      <c r="F75" s="26">
        <f>Invoer_periode_3!E105</f>
        <v>359</v>
      </c>
      <c r="G75" s="26">
        <f>Invoer_periode_3!F105</f>
        <v>252</v>
      </c>
      <c r="H75" s="183">
        <f>Invoer_periode_3!G105</f>
        <v>1.4246031746031746</v>
      </c>
      <c r="I75" s="26">
        <f>Invoer_periode_3!H105</f>
        <v>12</v>
      </c>
      <c r="J75" s="43">
        <f>Invoer_periode_3!I105</f>
        <v>0.7977777777777777</v>
      </c>
      <c r="K75" s="196">
        <f>Invoer_periode_3!J105</f>
        <v>69</v>
      </c>
      <c r="L75" s="26">
        <f>Invoer_periode_3!K105</f>
        <v>4</v>
      </c>
      <c r="M75" s="26">
        <f>Invoer_periode_3!L105</f>
        <v>5</v>
      </c>
      <c r="N75" s="26">
        <f>Invoer_periode_3!M105</f>
        <v>0</v>
      </c>
      <c r="O75" s="26">
        <f>Invoer_periode_3!N105</f>
        <v>47</v>
      </c>
    </row>
    <row r="76" spans="1:15" ht="21" customHeight="1">
      <c r="A76" s="26">
        <v>4</v>
      </c>
      <c r="B76" s="28" t="str">
        <f>Leden!H6</f>
        <v>Cuppers Jan</v>
      </c>
      <c r="C76" s="110">
        <f>Leden!J6</f>
        <v>50</v>
      </c>
      <c r="D76" s="26">
        <f>Invoer_periode_3!C63</f>
        <v>0</v>
      </c>
      <c r="E76" s="26">
        <f>Invoer_periode_3!D63</f>
        <v>0</v>
      </c>
      <c r="F76" s="26">
        <f>Invoer_periode_3!E63</f>
        <v>0</v>
      </c>
      <c r="G76" s="26">
        <f>Invoer_periode_3!F63</f>
        <v>0</v>
      </c>
      <c r="H76" s="183" t="e">
        <f>Invoer_periode_3!G63</f>
        <v>#DIV/0!</v>
      </c>
      <c r="I76" s="26">
        <f>Invoer_periode_3!H63</f>
        <v>0</v>
      </c>
      <c r="J76" s="43" t="e">
        <f>Invoer_periode_3!I63</f>
        <v>#DIV/0!</v>
      </c>
      <c r="K76" s="196">
        <f>Invoer_periode_3!J63</f>
        <v>0</v>
      </c>
      <c r="L76" s="26">
        <f>Invoer_periode_3!K63</f>
        <v>0</v>
      </c>
      <c r="M76" s="26">
        <f>Invoer_periode_3!L63</f>
        <v>0</v>
      </c>
      <c r="N76" s="26">
        <f>Invoer_periode_3!M63</f>
        <v>0</v>
      </c>
      <c r="O76" s="26" t="e">
        <f>Invoer_periode_3!N63</f>
        <v>#DIV/0!</v>
      </c>
    </row>
    <row r="77" spans="1:15" ht="21" customHeight="1">
      <c r="A77" s="26">
        <v>5</v>
      </c>
      <c r="B77" s="28" t="str">
        <f>Leden!H9</f>
        <v>Huinink Jan</v>
      </c>
      <c r="C77" s="110">
        <f>Leden!J9</f>
        <v>65</v>
      </c>
      <c r="D77" s="26">
        <f>Invoer_periode_3!C126</f>
        <v>1</v>
      </c>
      <c r="E77" s="26">
        <f>Invoer_periode_3!D126</f>
        <v>56</v>
      </c>
      <c r="F77" s="26">
        <f>Invoer_periode_3!E126</f>
        <v>37</v>
      </c>
      <c r="G77" s="26">
        <f>Invoer_periode_3!F126</f>
        <v>33</v>
      </c>
      <c r="H77" s="183">
        <f>Invoer_periode_3!G126</f>
        <v>1.1212121212121211</v>
      </c>
      <c r="I77" s="26">
        <f>Invoer_periode_3!H126</f>
        <v>6</v>
      </c>
      <c r="J77" s="43">
        <f>Invoer_periode_3!I126</f>
        <v>0.6607142857142857</v>
      </c>
      <c r="K77" s="196">
        <f>Invoer_periode_3!J126</f>
        <v>6</v>
      </c>
      <c r="L77" s="26">
        <f>Invoer_periode_3!K126</f>
        <v>0</v>
      </c>
      <c r="M77" s="26">
        <f>Invoer_periode_3!L126</f>
        <v>1</v>
      </c>
      <c r="N77" s="26">
        <f>Invoer_periode_3!M126</f>
        <v>0</v>
      </c>
      <c r="O77" s="26">
        <f>Invoer_periode_3!N126</f>
        <v>38</v>
      </c>
    </row>
    <row r="78" spans="1:15" ht="21" customHeight="1">
      <c r="A78" s="26">
        <v>6</v>
      </c>
      <c r="B78" s="28" t="str">
        <f>Leden!H13</f>
        <v>Jos Stortelder</v>
      </c>
      <c r="C78" s="110">
        <f>Leden!J13</f>
        <v>120</v>
      </c>
      <c r="D78" s="26">
        <f>Invoer_periode_3!C210</f>
        <v>11</v>
      </c>
      <c r="E78" s="26">
        <f>Invoer_periode_3!D210</f>
        <v>1320</v>
      </c>
      <c r="F78" s="26">
        <f>Invoer_periode_3!E210</f>
        <v>1227</v>
      </c>
      <c r="G78" s="26">
        <f>Invoer_periode_3!F210</f>
        <v>206</v>
      </c>
      <c r="H78" s="183">
        <f>Invoer_periode_3!G210</f>
        <v>5.9563106796116507</v>
      </c>
      <c r="I78" s="26">
        <f>Invoer_periode_3!H210</f>
        <v>42</v>
      </c>
      <c r="J78" s="43">
        <f>Invoer_periode_3!I210</f>
        <v>0.92954545454545467</v>
      </c>
      <c r="K78" s="196">
        <f>Invoer_periode_3!J210</f>
        <v>101</v>
      </c>
      <c r="L78" s="26">
        <f>Invoer_periode_3!K210</f>
        <v>7</v>
      </c>
      <c r="M78" s="26">
        <f>Invoer_periode_3!L210</f>
        <v>4</v>
      </c>
      <c r="N78" s="26">
        <f>Invoer_periode_3!M210</f>
        <v>0</v>
      </c>
      <c r="O78" s="26">
        <f>Invoer_periode_3!N210</f>
        <v>140</v>
      </c>
    </row>
    <row r="79" spans="1:15" ht="21" customHeight="1">
      <c r="A79" s="26">
        <v>7</v>
      </c>
      <c r="B79" s="28" t="str">
        <f>Leden!H10</f>
        <v>Koppele Theo</v>
      </c>
      <c r="C79" s="110">
        <f>Leden!J10</f>
        <v>56</v>
      </c>
      <c r="D79" s="26">
        <f>Invoer_periode_3!C147</f>
        <v>11</v>
      </c>
      <c r="E79" s="26">
        <f>Invoer_periode_3!D147</f>
        <v>616</v>
      </c>
      <c r="F79" s="26">
        <f>Invoer_periode_3!E147</f>
        <v>505</v>
      </c>
      <c r="G79" s="26">
        <f>Invoer_periode_3!F147</f>
        <v>293</v>
      </c>
      <c r="H79" s="183">
        <f>Invoer_periode_3!G147</f>
        <v>1.7235494880546076</v>
      </c>
      <c r="I79" s="26">
        <f>Invoer_periode_3!H147</f>
        <v>11</v>
      </c>
      <c r="J79" s="43">
        <f>Invoer_periode_3!I147</f>
        <v>0.81980519480519476</v>
      </c>
      <c r="K79" s="196">
        <f>Invoer_periode_3!J147</f>
        <v>85</v>
      </c>
      <c r="L79" s="26">
        <f>Invoer_periode_3!K147</f>
        <v>3</v>
      </c>
      <c r="M79" s="26">
        <f>Invoer_periode_3!L147</f>
        <v>8</v>
      </c>
      <c r="N79" s="26">
        <f>Invoer_periode_3!M147</f>
        <v>0</v>
      </c>
      <c r="O79" s="26">
        <f>Invoer_periode_3!N147</f>
        <v>56</v>
      </c>
    </row>
    <row r="80" spans="1:15" ht="21" customHeight="1">
      <c r="A80" s="26">
        <v>8</v>
      </c>
      <c r="B80" s="28" t="str">
        <f>Leden!H11</f>
        <v>Melgers Willy</v>
      </c>
      <c r="C80" s="110">
        <f>Leden!J11</f>
        <v>85</v>
      </c>
      <c r="D80" s="26">
        <f>Invoer_periode_3!C168</f>
        <v>7</v>
      </c>
      <c r="E80" s="26">
        <f>Invoer_periode_3!D168</f>
        <v>510</v>
      </c>
      <c r="F80" s="26">
        <f>Invoer_periode_3!E168</f>
        <v>563</v>
      </c>
      <c r="G80" s="26">
        <f>Invoer_periode_3!F168</f>
        <v>181</v>
      </c>
      <c r="H80" s="183">
        <f>Invoer_periode_3!G168</f>
        <v>3.0832933116266452</v>
      </c>
      <c r="I80" s="26">
        <f>Invoer_periode_3!H168</f>
        <v>28</v>
      </c>
      <c r="J80" s="43">
        <f>Invoer_periode_3!I168</f>
        <v>1.1039215686274511</v>
      </c>
      <c r="K80" s="196">
        <f>Invoer_periode_3!J168</f>
        <v>55</v>
      </c>
      <c r="L80" s="26">
        <f>Invoer_periode_3!K168</f>
        <v>5</v>
      </c>
      <c r="M80" s="26">
        <f>Invoer_periode_3!L168</f>
        <v>2</v>
      </c>
      <c r="N80" s="26">
        <f>Invoer_periode_3!M168</f>
        <v>0</v>
      </c>
      <c r="O80" s="26">
        <f>Invoer_periode_3!N168</f>
        <v>85</v>
      </c>
    </row>
    <row r="81" spans="1:29" ht="21" customHeight="1">
      <c r="A81" s="26">
        <v>9</v>
      </c>
      <c r="B81" s="28" t="str">
        <f>Leden!H12</f>
        <v>Piepers Arnold</v>
      </c>
      <c r="C81" s="110">
        <f>Leden!J12</f>
        <v>65</v>
      </c>
      <c r="D81" s="26">
        <f>Invoer_periode_3!C189</f>
        <v>7</v>
      </c>
      <c r="E81" s="26">
        <f>Invoer_periode_3!D189</f>
        <v>455</v>
      </c>
      <c r="F81" s="26">
        <f>Invoer_periode_3!E189</f>
        <v>393</v>
      </c>
      <c r="G81" s="26">
        <f>Invoer_periode_3!F189</f>
        <v>168</v>
      </c>
      <c r="H81" s="183">
        <f>Invoer_periode_3!G189</f>
        <v>2.3392857142857144</v>
      </c>
      <c r="I81" s="26">
        <f>Invoer_periode_3!H189</f>
        <v>17</v>
      </c>
      <c r="J81" s="43">
        <f>Invoer_periode_3!I189</f>
        <v>0.86373626373626367</v>
      </c>
      <c r="K81" s="196">
        <f>Invoer_periode_3!J189</f>
        <v>59</v>
      </c>
      <c r="L81" s="26">
        <f>Invoer_periode_3!K189</f>
        <v>5</v>
      </c>
      <c r="M81" s="26">
        <f>Invoer_periode_3!L189</f>
        <v>2</v>
      </c>
      <c r="N81" s="26">
        <f>Invoer_periode_3!M189</f>
        <v>0</v>
      </c>
      <c r="O81" s="26">
        <f>Invoer_periode_3!N189</f>
        <v>70</v>
      </c>
    </row>
    <row r="82" spans="1:29" ht="21" customHeight="1">
      <c r="A82" s="26">
        <v>10</v>
      </c>
      <c r="B82" s="28" t="str">
        <f>Leden!H14</f>
        <v>Rots Jan</v>
      </c>
      <c r="C82" s="110">
        <f>Leden!J14</f>
        <v>50</v>
      </c>
      <c r="D82" s="26">
        <f>Invoer_periode_3!C231</f>
        <v>0</v>
      </c>
      <c r="E82" s="26">
        <f>Invoer_periode_3!D231</f>
        <v>0</v>
      </c>
      <c r="F82" s="26">
        <f>Invoer_periode_3!E231</f>
        <v>0</v>
      </c>
      <c r="G82" s="26">
        <f>Invoer_periode_3!F231</f>
        <v>0</v>
      </c>
      <c r="H82" s="183" t="e">
        <f>Invoer_periode_3!G231</f>
        <v>#DIV/0!</v>
      </c>
      <c r="I82" s="26">
        <f>Invoer_periode_3!H231</f>
        <v>0</v>
      </c>
      <c r="J82" s="428" t="e">
        <f>Invoer_periode_3!I231</f>
        <v>#DIV/0!</v>
      </c>
      <c r="K82" s="26">
        <f>Invoer_periode_3!J231</f>
        <v>0</v>
      </c>
      <c r="L82" s="26">
        <f>Invoer_periode_3!K231</f>
        <v>0</v>
      </c>
      <c r="M82" s="26">
        <f>Invoer_periode_3!L231</f>
        <v>0</v>
      </c>
      <c r="N82" s="26">
        <f>Invoer_periode_3!M231</f>
        <v>0</v>
      </c>
      <c r="O82" s="26" t="e">
        <f>Invoer_periode_3!N231</f>
        <v>#DIV/0!</v>
      </c>
    </row>
    <row r="83" spans="1:29" ht="21" customHeight="1">
      <c r="A83" s="26">
        <v>11</v>
      </c>
      <c r="B83" s="28" t="str">
        <f>Leden!H15</f>
        <v>Rouwhorst Bennie</v>
      </c>
      <c r="C83" s="110">
        <f>Leden!J15</f>
        <v>59</v>
      </c>
      <c r="D83" s="26">
        <f>Invoer_periode_3!C252</f>
        <v>9</v>
      </c>
      <c r="E83" s="26">
        <f>Invoer_periode_3!D252</f>
        <v>531</v>
      </c>
      <c r="F83" s="26">
        <f>Invoer_periode_3!E252</f>
        <v>419</v>
      </c>
      <c r="G83" s="26">
        <f>Invoer_periode_3!F252</f>
        <v>215</v>
      </c>
      <c r="H83" s="183">
        <f>Invoer_periode_3!G252</f>
        <v>1.9488372093023256</v>
      </c>
      <c r="I83" s="26">
        <f>Invoer_periode_3!H252</f>
        <v>15</v>
      </c>
      <c r="J83" s="43">
        <f>Invoer_periode_3!I252</f>
        <v>0.78907721280602638</v>
      </c>
      <c r="K83" s="196">
        <f>Invoer_periode_3!J252</f>
        <v>69</v>
      </c>
      <c r="L83" s="26">
        <f>Invoer_periode_3!K252</f>
        <v>4</v>
      </c>
      <c r="M83" s="26">
        <f>Invoer_periode_3!L252</f>
        <v>5</v>
      </c>
      <c r="N83" s="26">
        <f>Invoer_periode_3!M252</f>
        <v>0</v>
      </c>
      <c r="O83" s="26">
        <f>Invoer_periode_3!N252</f>
        <v>62</v>
      </c>
    </row>
    <row r="84" spans="1:29" ht="21" customHeight="1">
      <c r="A84" s="26">
        <v>12</v>
      </c>
      <c r="B84" s="28" t="str">
        <f>Leden!H4</f>
        <v>Slot Guus</v>
      </c>
      <c r="C84" s="110">
        <f>Leden!J4</f>
        <v>100</v>
      </c>
      <c r="D84" s="133">
        <f>Invoer_periode_3!C21</f>
        <v>10</v>
      </c>
      <c r="E84" s="133">
        <f>Invoer_periode_3!D21</f>
        <v>1000</v>
      </c>
      <c r="F84" s="133">
        <f>Invoer_periode_3!E21</f>
        <v>887</v>
      </c>
      <c r="G84" s="133">
        <f>Invoer_periode_3!F21</f>
        <v>257</v>
      </c>
      <c r="H84" s="189">
        <f>Invoer_periode_3!G21</f>
        <v>3.4513618677042803</v>
      </c>
      <c r="I84" s="133">
        <f>Invoer_periode_3!H21</f>
        <v>32</v>
      </c>
      <c r="J84" s="423">
        <f>Invoer_periode_3!I21</f>
        <v>0.88700000000000001</v>
      </c>
      <c r="K84" s="133">
        <f>Invoer_periode_3!J21</f>
        <v>87</v>
      </c>
      <c r="L84" s="429">
        <f>Invoer_periode_3!K21</f>
        <v>4</v>
      </c>
      <c r="M84" s="430">
        <f>Invoer_periode_3!L21</f>
        <v>5</v>
      </c>
      <c r="N84" s="429">
        <f>Invoer_periode_3!M21</f>
        <v>1</v>
      </c>
      <c r="O84" s="133">
        <f>Invoer_periode_3!N21</f>
        <v>90</v>
      </c>
    </row>
    <row r="85" spans="1:29" ht="21" customHeight="1">
      <c r="A85" s="26">
        <v>13</v>
      </c>
      <c r="B85" s="28" t="str">
        <f>Leden!H17</f>
        <v>Spieker Leo</v>
      </c>
      <c r="C85" s="110">
        <f>Leden!J17</f>
        <v>100</v>
      </c>
      <c r="D85" s="26">
        <f>Invoer_periode_3!C294</f>
        <v>9</v>
      </c>
      <c r="E85" s="26">
        <f>Invoer_periode_3!D294</f>
        <v>900</v>
      </c>
      <c r="F85" s="26">
        <f>Invoer_periode_3!E294</f>
        <v>788</v>
      </c>
      <c r="G85" s="26">
        <f>Invoer_periode_3!F294</f>
        <v>210</v>
      </c>
      <c r="H85" s="183">
        <f>Invoer_periode_3!G294</f>
        <v>3.7523809523809524</v>
      </c>
      <c r="I85" s="26">
        <f>Invoer_periode_3!H294</f>
        <v>42</v>
      </c>
      <c r="J85" s="428">
        <f>Invoer_periode_3!I294</f>
        <v>0.87555555555555553</v>
      </c>
      <c r="K85" s="26">
        <f>Invoer_periode_3!J294</f>
        <v>76</v>
      </c>
      <c r="L85" s="26">
        <f>Invoer_periode_3!K294</f>
        <v>5</v>
      </c>
      <c r="M85" s="26">
        <f>Invoer_periode_3!L294</f>
        <v>3</v>
      </c>
      <c r="N85" s="26">
        <f>Invoer_periode_3!M294</f>
        <v>1</v>
      </c>
      <c r="O85" s="26">
        <f>Invoer_periode_3!N294</f>
        <v>100</v>
      </c>
    </row>
    <row r="86" spans="1:29" ht="21" customHeight="1">
      <c r="A86" s="26">
        <v>14</v>
      </c>
      <c r="B86" s="28" t="str">
        <f>Leden!H18</f>
        <v>v.Schie Leo</v>
      </c>
      <c r="C86" s="110">
        <f>Leden!J18</f>
        <v>75</v>
      </c>
      <c r="D86" s="26">
        <f>Invoer_periode_3!C315</f>
        <v>11</v>
      </c>
      <c r="E86" s="26">
        <f>Invoer_periode_3!D315</f>
        <v>825</v>
      </c>
      <c r="F86" s="26">
        <f>Invoer_periode_3!E315</f>
        <v>755</v>
      </c>
      <c r="G86" s="26">
        <f>Invoer_periode_3!F315</f>
        <v>268</v>
      </c>
      <c r="H86" s="183">
        <f>Invoer_periode_3!G315</f>
        <v>2.8171641791044775</v>
      </c>
      <c r="I86" s="26">
        <f>Invoer_periode_3!H315</f>
        <v>25</v>
      </c>
      <c r="J86" s="428">
        <f>Invoer_periode_3!I315</f>
        <v>0.91515151515151516</v>
      </c>
      <c r="K86" s="26">
        <f>Invoer_periode_3!J315</f>
        <v>89</v>
      </c>
      <c r="L86" s="26">
        <f>Invoer_periode_3!K315</f>
        <v>6</v>
      </c>
      <c r="M86" s="26">
        <f>Invoer_periode_3!L315</f>
        <v>5</v>
      </c>
      <c r="N86" s="26">
        <f>Invoer_periode_3!M315</f>
        <v>0</v>
      </c>
      <c r="O86" s="26">
        <f>Invoer_periode_3!N315</f>
        <v>80</v>
      </c>
    </row>
    <row r="87" spans="1:29" ht="21" customHeight="1">
      <c r="A87" s="26">
        <v>15</v>
      </c>
      <c r="B87" s="28" t="str">
        <f>Leden!H20</f>
        <v>Vermue Jack</v>
      </c>
      <c r="C87" s="110">
        <f>Leden!J20</f>
        <v>85</v>
      </c>
      <c r="D87" s="26">
        <f>Invoer_periode_3!C356</f>
        <v>5</v>
      </c>
      <c r="E87" s="26">
        <f>Invoer_periode_3!D356</f>
        <v>425</v>
      </c>
      <c r="F87" s="26">
        <f>Invoer_periode_3!E356</f>
        <v>371</v>
      </c>
      <c r="G87" s="26">
        <f>Invoer_periode_3!F356</f>
        <v>132</v>
      </c>
      <c r="H87" s="183">
        <f>Invoer_periode_3!G356</f>
        <v>7.9104766613109216</v>
      </c>
      <c r="I87" s="26">
        <f>Invoer_periode_3!H356</f>
        <v>25</v>
      </c>
      <c r="J87" s="43">
        <f>Invoer_periode_3!I356</f>
        <v>0.87294117647058811</v>
      </c>
      <c r="K87" s="196">
        <f>Invoer_periode_3!J356</f>
        <v>41</v>
      </c>
      <c r="L87" s="26">
        <f>Invoer_periode_3!K356</f>
        <v>2</v>
      </c>
      <c r="M87" s="26">
        <f>Invoer_periode_3!L356</f>
        <v>2</v>
      </c>
      <c r="N87" s="26">
        <f>Invoer_periode_3!M356</f>
        <v>1</v>
      </c>
      <c r="O87" s="110">
        <f>Invoer_periode_3!N356</f>
        <v>160</v>
      </c>
      <c r="Q87" s="192"/>
      <c r="R87" s="13"/>
      <c r="S87" s="13"/>
      <c r="T87" s="13"/>
      <c r="U87" s="13"/>
      <c r="V87" s="193"/>
      <c r="W87" s="13"/>
      <c r="X87" s="194"/>
      <c r="Y87" s="195"/>
      <c r="Z87" s="13"/>
      <c r="AA87" s="13"/>
      <c r="AB87" s="13"/>
      <c r="AC87" s="13"/>
    </row>
    <row r="88" spans="1:29" ht="21" customHeight="1">
      <c r="A88" s="26">
        <v>16</v>
      </c>
      <c r="B88" s="28" t="str">
        <f>Leden!H16</f>
        <v>Wittenbernds B</v>
      </c>
      <c r="C88" s="110">
        <f>Leden!J16</f>
        <v>56</v>
      </c>
      <c r="D88" s="26">
        <f>Invoer_periode_3!C273</f>
        <v>7</v>
      </c>
      <c r="E88" s="26">
        <f>Invoer_periode_3!D273</f>
        <v>392</v>
      </c>
      <c r="F88" s="26">
        <f>Invoer_periode_3!E273</f>
        <v>306</v>
      </c>
      <c r="G88" s="26">
        <f>Invoer_periode_3!F273</f>
        <v>202</v>
      </c>
      <c r="H88" s="183">
        <f>Invoer_periode_3!G273</f>
        <v>1.5148514851485149</v>
      </c>
      <c r="I88" s="26">
        <f>Invoer_periode_3!H273</f>
        <v>9</v>
      </c>
      <c r="J88" s="423">
        <f>Invoer_periode_3!I273</f>
        <v>0.78061224489795911</v>
      </c>
      <c r="K88" s="26">
        <f>Invoer_periode_3!J273</f>
        <v>52</v>
      </c>
      <c r="L88" s="26">
        <f>Invoer_periode_3!K273</f>
        <v>2</v>
      </c>
      <c r="M88" s="26">
        <f>Invoer_periode_3!L273</f>
        <v>5</v>
      </c>
      <c r="N88" s="26">
        <f>Invoer_periode_3!M273</f>
        <v>0</v>
      </c>
      <c r="O88" s="26">
        <f>Invoer_periode_3!N273</f>
        <v>50</v>
      </c>
    </row>
    <row r="89" spans="1:29" ht="21" customHeight="1">
      <c r="A89" s="26">
        <v>17</v>
      </c>
      <c r="B89" s="28" t="str">
        <f>Leden!H19</f>
        <v>Wolterink Harrie</v>
      </c>
      <c r="C89" s="110">
        <f>Leden!J19</f>
        <v>90</v>
      </c>
      <c r="D89" s="26">
        <f>Invoer_periode_3!C336</f>
        <v>10</v>
      </c>
      <c r="E89" s="26">
        <f>Invoer_periode_3!D336</f>
        <v>900</v>
      </c>
      <c r="F89" s="26">
        <f>Invoer_periode_3!E336</f>
        <v>859</v>
      </c>
      <c r="G89" s="26">
        <f>Invoer_periode_3!F336</f>
        <v>253</v>
      </c>
      <c r="H89" s="183">
        <f>Invoer_periode_3!G336</f>
        <v>3.5811488072322915</v>
      </c>
      <c r="I89" s="26">
        <f>Invoer_periode_3!H336</f>
        <v>45</v>
      </c>
      <c r="J89" s="428">
        <f>Invoer_periode_3!I336</f>
        <v>0.95444444444444443</v>
      </c>
      <c r="K89" s="26">
        <f>Invoer_periode_3!J336</f>
        <v>95</v>
      </c>
      <c r="L89" s="26">
        <f>Invoer_periode_3!K336</f>
        <v>7</v>
      </c>
      <c r="M89" s="26">
        <f>Invoer_periode_3!L336</f>
        <v>3</v>
      </c>
      <c r="N89" s="26">
        <f>Invoer_periode_3!M336</f>
        <v>0</v>
      </c>
      <c r="O89" s="26">
        <f>Invoer_periode_3!N336</f>
        <v>100</v>
      </c>
    </row>
    <row r="90" spans="1:29" ht="21" customHeight="1">
      <c r="B90" t="s">
        <v>134</v>
      </c>
      <c r="C90" s="84">
        <f>SUM(C73:C89)</f>
        <v>1262</v>
      </c>
      <c r="D90" s="84">
        <f t="shared" ref="D90:G90" si="9">SUM(D73:D89)</f>
        <v>115</v>
      </c>
      <c r="E90" s="84">
        <f t="shared" si="9"/>
        <v>8940</v>
      </c>
      <c r="F90" s="84">
        <f t="shared" si="9"/>
        <v>7900</v>
      </c>
      <c r="G90" s="84">
        <f t="shared" si="9"/>
        <v>2859</v>
      </c>
      <c r="H90" s="14"/>
      <c r="I90" s="84">
        <f>SUM(I73:I89)</f>
        <v>324</v>
      </c>
      <c r="J90" s="197"/>
      <c r="K90" s="84">
        <f>SUM(K73:K89)</f>
        <v>944</v>
      </c>
      <c r="L90" s="84">
        <f t="shared" ref="L90:N90" si="10">SUM(L73:L89)</f>
        <v>56</v>
      </c>
      <c r="M90" s="84">
        <f t="shared" si="10"/>
        <v>55</v>
      </c>
      <c r="N90" s="84">
        <f t="shared" si="10"/>
        <v>4</v>
      </c>
      <c r="O90" s="175"/>
    </row>
    <row r="91" spans="1:29" ht="14.25" customHeight="1"/>
    <row r="92" spans="1:29" ht="24" customHeight="1">
      <c r="A92" s="26"/>
      <c r="B92" s="1262" t="s">
        <v>187</v>
      </c>
      <c r="C92" s="26"/>
      <c r="D92" s="26"/>
      <c r="E92" s="1259"/>
      <c r="F92" s="1259"/>
      <c r="G92" s="1259"/>
      <c r="H92" s="26"/>
      <c r="I92" s="1259"/>
      <c r="J92" s="26"/>
      <c r="K92" s="1259"/>
      <c r="L92" s="1259"/>
      <c r="M92" s="26"/>
      <c r="N92" s="26"/>
      <c r="O92" s="91"/>
    </row>
    <row r="93" spans="1:29" ht="19.5" customHeight="1">
      <c r="A93" s="26"/>
      <c r="B93" s="1262"/>
      <c r="C93" s="26"/>
      <c r="D93" s="26"/>
      <c r="E93" s="1259"/>
      <c r="F93" s="1259"/>
      <c r="G93" s="1259"/>
      <c r="H93" s="26"/>
      <c r="I93" s="1259"/>
      <c r="J93" s="26"/>
      <c r="K93" s="1259"/>
      <c r="L93" s="1259"/>
      <c r="M93" s="26"/>
      <c r="N93" s="26"/>
      <c r="O93" s="91"/>
    </row>
    <row r="94" spans="1:29" ht="21.75" customHeight="1">
      <c r="A94" s="26"/>
      <c r="B94" s="25"/>
      <c r="C94" s="91" t="s">
        <v>117</v>
      </c>
      <c r="D94" s="91" t="s">
        <v>95</v>
      </c>
      <c r="E94" s="91" t="s">
        <v>96</v>
      </c>
      <c r="F94" s="91" t="s">
        <v>128</v>
      </c>
      <c r="G94" s="91" t="s">
        <v>95</v>
      </c>
      <c r="H94" s="91" t="s">
        <v>129</v>
      </c>
      <c r="I94" s="91" t="s">
        <v>130</v>
      </c>
      <c r="J94" s="91" t="s">
        <v>101</v>
      </c>
      <c r="K94" s="91">
        <v>10</v>
      </c>
      <c r="O94" s="91" t="s">
        <v>172</v>
      </c>
    </row>
    <row r="95" spans="1:29" ht="21.75" customHeight="1">
      <c r="A95" s="26"/>
      <c r="B95" s="170" t="s">
        <v>137</v>
      </c>
      <c r="C95" s="91" t="s">
        <v>126</v>
      </c>
      <c r="D95" s="171" t="s">
        <v>107</v>
      </c>
      <c r="E95" s="171" t="s">
        <v>109</v>
      </c>
      <c r="F95" s="91" t="s">
        <v>109</v>
      </c>
      <c r="G95" s="91" t="s">
        <v>110</v>
      </c>
      <c r="H95" s="91" t="s">
        <v>79</v>
      </c>
      <c r="I95" s="91" t="s">
        <v>127</v>
      </c>
      <c r="J95" s="91" t="s">
        <v>114</v>
      </c>
      <c r="K95" s="91" t="s">
        <v>113</v>
      </c>
      <c r="L95" s="179" t="s">
        <v>173</v>
      </c>
      <c r="M95" s="181" t="s">
        <v>174</v>
      </c>
      <c r="N95" s="179" t="s">
        <v>175</v>
      </c>
      <c r="O95" s="91" t="s">
        <v>119</v>
      </c>
    </row>
    <row r="96" spans="1:29" ht="21.75" customHeight="1">
      <c r="A96" s="26">
        <v>1</v>
      </c>
      <c r="B96" s="198" t="str">
        <f>Leden!K5</f>
        <v>Bennie Beerten Z</v>
      </c>
      <c r="C96" s="199">
        <f>Leden!M5</f>
        <v>80</v>
      </c>
      <c r="D96" s="112">
        <f>Invoer_per__4!C42</f>
        <v>0</v>
      </c>
      <c r="E96" s="113">
        <f>Invoer_per__4!D42</f>
        <v>0</v>
      </c>
      <c r="F96" s="112">
        <f>Invoer_per__4!E42</f>
        <v>0</v>
      </c>
      <c r="G96" s="112">
        <f>Invoer_per__4!F42</f>
        <v>0</v>
      </c>
      <c r="H96" s="200" t="e">
        <f>Invoer_per__4!G42</f>
        <v>#DIV/0!</v>
      </c>
      <c r="I96" s="112">
        <f>Invoer_per__4!H42</f>
        <v>0</v>
      </c>
      <c r="J96" s="201" t="e">
        <f>Invoer_per__4!I42</f>
        <v>#DIV/0!</v>
      </c>
      <c r="K96" s="202">
        <f>Invoer_per__4!J42</f>
        <v>0</v>
      </c>
      <c r="L96" s="26">
        <f>Invoer_per__4!K42</f>
        <v>0</v>
      </c>
      <c r="M96" s="26">
        <f>Invoer_per__4!L42</f>
        <v>0</v>
      </c>
      <c r="N96" s="26">
        <f>Invoer_per__4!M42</f>
        <v>0</v>
      </c>
      <c r="O96" s="371" t="e">
        <f>Invoer_per__4!N42</f>
        <v>#DIV/0!</v>
      </c>
    </row>
    <row r="97" spans="1:15" ht="21.75" customHeight="1">
      <c r="A97" s="26">
        <v>2</v>
      </c>
      <c r="B97" s="198" t="str">
        <f>Leden!K7</f>
        <v>BouwmeesterJohan</v>
      </c>
      <c r="C97" s="199">
        <f>Leden!M7</f>
        <v>70</v>
      </c>
      <c r="D97" s="113">
        <f>Invoer_per__4!C84</f>
        <v>0</v>
      </c>
      <c r="E97" s="113">
        <f>Invoer_per__4!D84</f>
        <v>0</v>
      </c>
      <c r="F97" s="113">
        <f>Invoer_per__4!E84</f>
        <v>0</v>
      </c>
      <c r="G97" s="113">
        <f>Invoer_per__4!F84</f>
        <v>0</v>
      </c>
      <c r="H97" s="200" t="e">
        <f>Invoer_per__4!G84</f>
        <v>#DIV/0!</v>
      </c>
      <c r="I97" s="113">
        <f>Invoer_per__4!H84</f>
        <v>0</v>
      </c>
      <c r="J97" s="201" t="e">
        <f>Invoer_per__4!I84</f>
        <v>#DIV/0!</v>
      </c>
      <c r="K97" s="202">
        <f>Invoer_per__4!J84</f>
        <v>0</v>
      </c>
      <c r="L97" s="26">
        <f>Invoer_per__4!K84</f>
        <v>0</v>
      </c>
      <c r="M97" s="26">
        <f>Invoer_per__4!L84</f>
        <v>0</v>
      </c>
      <c r="N97" s="26">
        <f>Invoer_per__4!M84</f>
        <v>0</v>
      </c>
      <c r="O97" s="371" t="e">
        <f>Invoer_per__4!N84</f>
        <v>#DIV/0!</v>
      </c>
    </row>
    <row r="98" spans="1:15" ht="21.75" customHeight="1">
      <c r="A98" s="26">
        <v>3</v>
      </c>
      <c r="B98" s="198" t="str">
        <f>Leden!K8</f>
        <v>Cattier Theo</v>
      </c>
      <c r="C98" s="199">
        <f>Leden!M8</f>
        <v>56</v>
      </c>
      <c r="D98" s="113">
        <f>Invoer_per__4!C105</f>
        <v>0</v>
      </c>
      <c r="E98" s="113">
        <f>Invoer_per__4!D105</f>
        <v>0</v>
      </c>
      <c r="F98" s="113">
        <f>Invoer_per__4!E105</f>
        <v>0</v>
      </c>
      <c r="G98" s="113">
        <f>Invoer_per__4!F105</f>
        <v>0</v>
      </c>
      <c r="H98" s="200" t="e">
        <f>Invoer_per__4!G105</f>
        <v>#DIV/0!</v>
      </c>
      <c r="I98" s="113">
        <f>Invoer_per__4!H105</f>
        <v>0</v>
      </c>
      <c r="J98" s="201" t="e">
        <f>Invoer_per__4!I105</f>
        <v>#DIV/0!</v>
      </c>
      <c r="K98" s="202">
        <f>Invoer_per__4!J105</f>
        <v>0</v>
      </c>
      <c r="L98" s="26">
        <f>Invoer_per__4!K105</f>
        <v>0</v>
      </c>
      <c r="M98" s="26">
        <f>Invoer_per__4!L105</f>
        <v>0</v>
      </c>
      <c r="N98" s="26">
        <f>Invoer_per__4!M105</f>
        <v>0</v>
      </c>
      <c r="O98" s="371" t="e">
        <f>Invoer_per__4!N105</f>
        <v>#DIV/0!</v>
      </c>
    </row>
    <row r="99" spans="1:15" ht="21.75" customHeight="1">
      <c r="A99" s="26">
        <v>4</v>
      </c>
      <c r="B99" s="198" t="str">
        <f>Leden!K6</f>
        <v>Cuppers Jan</v>
      </c>
      <c r="C99" s="199">
        <f>Leden!M6</f>
        <v>50</v>
      </c>
      <c r="D99" s="113">
        <f>Invoer_per__4!C63</f>
        <v>0</v>
      </c>
      <c r="E99" s="113">
        <f>Invoer_per__4!D63</f>
        <v>0</v>
      </c>
      <c r="F99" s="113">
        <f>Invoer_per__4!E63</f>
        <v>0</v>
      </c>
      <c r="G99" s="113">
        <f>Invoer_per__4!F63</f>
        <v>0</v>
      </c>
      <c r="H99" s="200" t="e">
        <f>Invoer_per__4!G63</f>
        <v>#DIV/0!</v>
      </c>
      <c r="I99" s="113">
        <f>Invoer_per__4!H63</f>
        <v>0</v>
      </c>
      <c r="J99" s="201" t="e">
        <f>Invoer_per__4!I63</f>
        <v>#DIV/0!</v>
      </c>
      <c r="K99" s="202">
        <f>Invoer_per__4!J63</f>
        <v>0</v>
      </c>
      <c r="L99" s="26">
        <f>Invoer_per__4!K63</f>
        <v>0</v>
      </c>
      <c r="M99" s="26">
        <f>Invoer_per__4!L63</f>
        <v>0</v>
      </c>
      <c r="N99" s="26">
        <f>Invoer_per__4!M63</f>
        <v>0</v>
      </c>
      <c r="O99" s="371" t="e">
        <f>Invoer_per__4!N63</f>
        <v>#DIV/0!</v>
      </c>
    </row>
    <row r="100" spans="1:15" ht="21.75" customHeight="1">
      <c r="A100" s="26">
        <v>5</v>
      </c>
      <c r="B100" s="198" t="str">
        <f>Leden!K9</f>
        <v>Huinink Jan</v>
      </c>
      <c r="C100" s="199">
        <f>Leden!M9</f>
        <v>65</v>
      </c>
      <c r="D100" s="113">
        <f>Invoer_per__4!C126</f>
        <v>0</v>
      </c>
      <c r="E100" s="113">
        <f>Invoer_per__4!D126</f>
        <v>0</v>
      </c>
      <c r="F100" s="113">
        <f>Invoer_per__4!E126</f>
        <v>0</v>
      </c>
      <c r="G100" s="113">
        <f>Invoer_per__4!F126</f>
        <v>0</v>
      </c>
      <c r="H100" s="200" t="e">
        <f>Invoer_per__4!G126</f>
        <v>#DIV/0!</v>
      </c>
      <c r="I100" s="113">
        <f>Invoer_per__4!H126</f>
        <v>0</v>
      </c>
      <c r="J100" s="201" t="e">
        <f>Invoer_per__4!I126</f>
        <v>#DIV/0!</v>
      </c>
      <c r="K100" s="202">
        <f>Invoer_per__4!J126</f>
        <v>0</v>
      </c>
      <c r="L100" s="26">
        <f>Invoer_per__4!K126</f>
        <v>0</v>
      </c>
      <c r="M100" s="26">
        <f>Invoer_per__4!L126</f>
        <v>0</v>
      </c>
      <c r="N100" s="26">
        <f>Invoer_per__4!M126</f>
        <v>0</v>
      </c>
      <c r="O100" s="371" t="e">
        <f>Invoer_per__4!N126</f>
        <v>#DIV/0!</v>
      </c>
    </row>
    <row r="101" spans="1:15" ht="21.75" customHeight="1">
      <c r="A101" s="26">
        <v>6</v>
      </c>
      <c r="B101" s="198" t="str">
        <f>Leden!K13</f>
        <v>Jos Stortelder</v>
      </c>
      <c r="C101" s="199">
        <f>Leden!M13</f>
        <v>120</v>
      </c>
      <c r="D101" s="113">
        <f>Invoer_per__4!C210</f>
        <v>0</v>
      </c>
      <c r="E101" s="113">
        <f>Invoer_per__4!D210</f>
        <v>0</v>
      </c>
      <c r="F101" s="113">
        <f>Invoer_per__4!E210</f>
        <v>0</v>
      </c>
      <c r="G101" s="113">
        <f>Invoer_per__4!F210</f>
        <v>0</v>
      </c>
      <c r="H101" s="200" t="e">
        <f>Invoer_per__4!G210</f>
        <v>#DIV/0!</v>
      </c>
      <c r="I101" s="113">
        <f>Invoer_per__4!H210</f>
        <v>0</v>
      </c>
      <c r="J101" s="201" t="e">
        <f>Invoer_per__4!I210</f>
        <v>#DIV/0!</v>
      </c>
      <c r="K101" s="202">
        <f>Invoer_per__4!J210</f>
        <v>0</v>
      </c>
      <c r="L101" s="26">
        <f>Invoer_per__4!K210</f>
        <v>0</v>
      </c>
      <c r="M101" s="26">
        <f>Invoer_per__4!L210</f>
        <v>0</v>
      </c>
      <c r="N101" s="26">
        <f>Invoer_per__4!M210</f>
        <v>0</v>
      </c>
      <c r="O101" s="371" t="e">
        <f>Invoer_per__4!N210</f>
        <v>#DIV/0!</v>
      </c>
    </row>
    <row r="102" spans="1:15" ht="21.75" customHeight="1">
      <c r="A102" s="26">
        <v>7</v>
      </c>
      <c r="B102" s="198" t="str">
        <f>Leden!K10</f>
        <v>Koppele Theo</v>
      </c>
      <c r="C102" s="199">
        <f>Leden!M10</f>
        <v>56</v>
      </c>
      <c r="D102" s="113">
        <f>Invoer_per__4!C147</f>
        <v>1</v>
      </c>
      <c r="E102" s="113">
        <f>Invoer_per__4!D147</f>
        <v>56</v>
      </c>
      <c r="F102" s="113">
        <f>Invoer_per__4!E147</f>
        <v>39</v>
      </c>
      <c r="G102" s="113">
        <f>Invoer_per__4!F147</f>
        <v>16</v>
      </c>
      <c r="H102" s="200">
        <f>Invoer_per__4!G147</f>
        <v>2.4375</v>
      </c>
      <c r="I102" s="113">
        <f>Invoer_per__4!H147</f>
        <v>7</v>
      </c>
      <c r="J102" s="201">
        <f>Invoer_per__4!I147</f>
        <v>0.6964285714285714</v>
      </c>
      <c r="K102" s="202">
        <f>Invoer_per__4!J147</f>
        <v>6</v>
      </c>
      <c r="L102" s="26">
        <f>Invoer_per__4!K147</f>
        <v>0</v>
      </c>
      <c r="M102" s="26">
        <f>Invoer_per__4!L147</f>
        <v>1</v>
      </c>
      <c r="N102" s="26">
        <f>Invoer_per__4!M147</f>
        <v>0</v>
      </c>
      <c r="O102" s="371">
        <f>Invoer_per__4!N147</f>
        <v>70</v>
      </c>
    </row>
    <row r="103" spans="1:15" ht="21.75" customHeight="1">
      <c r="A103" s="26">
        <v>8</v>
      </c>
      <c r="B103" s="198" t="str">
        <f>Leden!K11</f>
        <v>Melgers Willy</v>
      </c>
      <c r="C103" s="199">
        <f>Leden!M11</f>
        <v>85</v>
      </c>
      <c r="D103" s="113">
        <f>Invoer_per__4!C168</f>
        <v>0</v>
      </c>
      <c r="E103" s="113">
        <f>Invoer_per__4!D168</f>
        <v>0</v>
      </c>
      <c r="F103" s="113">
        <f>Invoer_per__4!E168</f>
        <v>0</v>
      </c>
      <c r="G103" s="113">
        <f>Invoer_per__4!F168</f>
        <v>0</v>
      </c>
      <c r="H103" s="200" t="e">
        <f>Invoer_per__4!G168</f>
        <v>#DIV/0!</v>
      </c>
      <c r="I103" s="113">
        <f>Invoer_per__4!H168</f>
        <v>0</v>
      </c>
      <c r="J103" s="201" t="e">
        <f>Invoer_per__4!I168</f>
        <v>#DIV/0!</v>
      </c>
      <c r="K103" s="202">
        <f>Invoer_per__4!J168</f>
        <v>0</v>
      </c>
      <c r="L103" s="26">
        <f>Invoer_per__4!K168</f>
        <v>0</v>
      </c>
      <c r="M103" s="26">
        <f>Invoer_per__4!L168</f>
        <v>0</v>
      </c>
      <c r="N103" s="26">
        <f>Invoer_per__4!M168</f>
        <v>0</v>
      </c>
      <c r="O103" s="371" t="e">
        <f>Invoer_per__4!N168</f>
        <v>#DIV/0!</v>
      </c>
    </row>
    <row r="104" spans="1:15" ht="21.75" customHeight="1">
      <c r="A104" s="26">
        <v>9</v>
      </c>
      <c r="B104" s="198" t="str">
        <f>Leden!K12</f>
        <v>Piepers Arnold</v>
      </c>
      <c r="C104" s="199">
        <f>Leden!M12</f>
        <v>65</v>
      </c>
      <c r="D104" s="113">
        <f>Invoer_per__4!C189</f>
        <v>0</v>
      </c>
      <c r="E104" s="113">
        <f>Invoer_per__4!D189</f>
        <v>0</v>
      </c>
      <c r="F104" s="113">
        <f>Invoer_per__4!E189</f>
        <v>0</v>
      </c>
      <c r="G104" s="113">
        <f>Invoer_per__4!F189</f>
        <v>0</v>
      </c>
      <c r="H104" s="200" t="e">
        <f>Invoer_per__4!G189</f>
        <v>#DIV/0!</v>
      </c>
      <c r="I104" s="113">
        <f>Invoer_per__4!H189</f>
        <v>0</v>
      </c>
      <c r="J104" s="201" t="e">
        <f>Invoer_per__4!I189</f>
        <v>#DIV/0!</v>
      </c>
      <c r="K104" s="202">
        <f>Invoer_per__4!J189</f>
        <v>0</v>
      </c>
      <c r="L104" s="26">
        <f>Invoer_per__4!K189</f>
        <v>0</v>
      </c>
      <c r="M104" s="26">
        <f>Invoer_per__4!L189</f>
        <v>0</v>
      </c>
      <c r="N104" s="26">
        <f>Invoer_per__4!M189</f>
        <v>0</v>
      </c>
      <c r="O104" s="371" t="e">
        <f>Invoer_per__4!N189</f>
        <v>#DIV/0!</v>
      </c>
    </row>
    <row r="105" spans="1:15" ht="21.75" customHeight="1">
      <c r="A105" s="26">
        <v>10</v>
      </c>
      <c r="B105" s="198" t="str">
        <f>Leden!K14</f>
        <v>Rots Jan</v>
      </c>
      <c r="C105" s="199">
        <f>Leden!M14</f>
        <v>53</v>
      </c>
      <c r="D105" s="113">
        <f>Invoer_per__4!C231</f>
        <v>0</v>
      </c>
      <c r="E105" s="113">
        <f>Invoer_per__4!D231</f>
        <v>0</v>
      </c>
      <c r="F105" s="113">
        <f>Invoer_per__4!E231</f>
        <v>0</v>
      </c>
      <c r="G105" s="113">
        <f>Invoer_per__4!F231</f>
        <v>0</v>
      </c>
      <c r="H105" s="200" t="e">
        <f>Invoer_per__4!G231</f>
        <v>#DIV/0!</v>
      </c>
      <c r="I105" s="113">
        <f>Invoer_per__4!H231</f>
        <v>0</v>
      </c>
      <c r="J105" s="201" t="e">
        <f>Invoer_per__4!I231</f>
        <v>#DIV/0!</v>
      </c>
      <c r="K105" s="202">
        <f>Invoer_per__4!J231</f>
        <v>0</v>
      </c>
      <c r="L105" s="26">
        <f>Invoer_per__4!K231</f>
        <v>0</v>
      </c>
      <c r="M105" s="26">
        <f>Invoer_per__4!L231</f>
        <v>0</v>
      </c>
      <c r="N105" s="26">
        <f>Invoer_per__4!M231</f>
        <v>0</v>
      </c>
      <c r="O105" s="371" t="e">
        <f>Invoer_per__4!N231</f>
        <v>#DIV/0!</v>
      </c>
    </row>
    <row r="106" spans="1:15" ht="21.75" customHeight="1">
      <c r="A106" s="26">
        <v>11</v>
      </c>
      <c r="B106" s="198" t="str">
        <f>Leden!K15</f>
        <v>Rouwhorst Bennie</v>
      </c>
      <c r="C106" s="199">
        <f>Leden!M15</f>
        <v>59</v>
      </c>
      <c r="D106" s="113">
        <f>Invoer_per__4!C252</f>
        <v>1</v>
      </c>
      <c r="E106" s="113">
        <f>Invoer_per__4!D252</f>
        <v>59</v>
      </c>
      <c r="F106" s="113">
        <f>Invoer_per__4!E252</f>
        <v>55</v>
      </c>
      <c r="G106" s="113">
        <f>Invoer_per__4!F252</f>
        <v>32</v>
      </c>
      <c r="H106" s="200">
        <f>Invoer_per__4!G252</f>
        <v>1.71875</v>
      </c>
      <c r="I106" s="113">
        <f>Invoer_per__4!H252</f>
        <v>6</v>
      </c>
      <c r="J106" s="201">
        <f>Invoer_per__4!I252</f>
        <v>0.93220338983050843</v>
      </c>
      <c r="K106" s="202">
        <f>Invoer_per__4!J252</f>
        <v>9</v>
      </c>
      <c r="L106" s="26">
        <f>Invoer_per__4!K252</f>
        <v>0</v>
      </c>
      <c r="M106" s="26">
        <f>Invoer_per__4!L252</f>
        <v>1</v>
      </c>
      <c r="N106" s="26">
        <f>Invoer_per__4!M252</f>
        <v>0</v>
      </c>
      <c r="O106" s="371">
        <f>Invoer_per__4!N252</f>
        <v>56</v>
      </c>
    </row>
    <row r="107" spans="1:15" ht="21.75" customHeight="1">
      <c r="A107" s="26">
        <v>12</v>
      </c>
      <c r="B107" s="198" t="str">
        <f>Leden!K4</f>
        <v>Slot Guus</v>
      </c>
      <c r="C107" s="199">
        <f>Leden!M4</f>
        <v>100</v>
      </c>
      <c r="D107" s="112">
        <f>Invoer_per__4!C21</f>
        <v>0</v>
      </c>
      <c r="E107" s="113">
        <f>Invoer_per__4!D21</f>
        <v>0</v>
      </c>
      <c r="F107" s="113">
        <f>Invoer_per__4!E21</f>
        <v>0</v>
      </c>
      <c r="G107" s="113">
        <f>Invoer_per__4!F21</f>
        <v>0</v>
      </c>
      <c r="H107" s="200" t="e">
        <f>Invoer_per__4!G21</f>
        <v>#DIV/0!</v>
      </c>
      <c r="I107" s="113">
        <f>Invoer_per__4!H21</f>
        <v>0</v>
      </c>
      <c r="J107" s="201" t="e">
        <f>Invoer_per__4!I21</f>
        <v>#DIV/0!</v>
      </c>
      <c r="K107" s="202">
        <f>Invoer_per__4!J21</f>
        <v>0</v>
      </c>
      <c r="L107" s="26">
        <f>Invoer_per__4!K21</f>
        <v>0</v>
      </c>
      <c r="M107" s="26">
        <f>Invoer_per__4!L21</f>
        <v>0</v>
      </c>
      <c r="N107" s="26">
        <f>Invoer_per__4!M21</f>
        <v>0</v>
      </c>
      <c r="O107" s="371" t="e">
        <f>Invoer_per__4!N21</f>
        <v>#DIV/0!</v>
      </c>
    </row>
    <row r="108" spans="1:15" ht="21.75" customHeight="1">
      <c r="A108" s="26">
        <v>13</v>
      </c>
      <c r="B108" s="198" t="str">
        <f>Leden!K17</f>
        <v>Spieker Leo</v>
      </c>
      <c r="C108" s="199">
        <f>Leden!M17</f>
        <v>100</v>
      </c>
      <c r="D108" s="113">
        <f>Invoer_per__4!C294</f>
        <v>1</v>
      </c>
      <c r="E108" s="113">
        <f>Invoer_per__4!D294</f>
        <v>100</v>
      </c>
      <c r="F108" s="113">
        <f>Invoer_per__4!E294</f>
        <v>0</v>
      </c>
      <c r="G108" s="113">
        <f>Invoer_per__4!F294</f>
        <v>0</v>
      </c>
      <c r="H108" s="200" t="e">
        <f>Invoer_per__4!G294</f>
        <v>#DIV/0!</v>
      </c>
      <c r="I108" s="113">
        <f>Invoer_per__4!H294</f>
        <v>0</v>
      </c>
      <c r="J108" s="201" t="e">
        <f>Invoer_per__4!I294</f>
        <v>#DIV/0!</v>
      </c>
      <c r="K108" s="202">
        <f>Invoer_per__4!J294</f>
        <v>0</v>
      </c>
      <c r="L108" s="26">
        <f>Invoer_per__4!K294</f>
        <v>0</v>
      </c>
      <c r="M108" s="26">
        <f>Invoer_per__4!L294</f>
        <v>0</v>
      </c>
      <c r="N108" s="26">
        <f>Invoer_per__4!M294</f>
        <v>0</v>
      </c>
      <c r="O108" s="371" t="e">
        <f>Invoer_per__4!N294</f>
        <v>#DIV/0!</v>
      </c>
    </row>
    <row r="109" spans="1:15" ht="21.75" customHeight="1">
      <c r="A109" s="26">
        <v>14</v>
      </c>
      <c r="B109" s="198" t="str">
        <f>Leden!K18</f>
        <v>v.Schie Leo</v>
      </c>
      <c r="C109" s="199">
        <f>Leden!M18</f>
        <v>75</v>
      </c>
      <c r="D109" s="113">
        <f>Invoer_per__4!C315</f>
        <v>0</v>
      </c>
      <c r="E109" s="113">
        <f>Invoer_per__4!D315</f>
        <v>0</v>
      </c>
      <c r="F109" s="113">
        <f>Invoer_per__4!E315</f>
        <v>0</v>
      </c>
      <c r="G109" s="113">
        <f>Invoer_per__4!F315</f>
        <v>0</v>
      </c>
      <c r="H109" s="200" t="e">
        <f>Invoer_per__4!G315</f>
        <v>#DIV/0!</v>
      </c>
      <c r="I109" s="113">
        <f>Invoer_per__4!H315</f>
        <v>0</v>
      </c>
      <c r="J109" s="201" t="e">
        <f>Invoer_per__4!I315</f>
        <v>#DIV/0!</v>
      </c>
      <c r="K109" s="202">
        <f>Invoer_per__4!J315</f>
        <v>0</v>
      </c>
      <c r="L109" s="110">
        <f>Invoer_per__4!K315</f>
        <v>0</v>
      </c>
      <c r="M109" s="110">
        <f>Invoer_per__4!L315</f>
        <v>0</v>
      </c>
      <c r="N109" s="110">
        <f>Invoer_per__4!M315</f>
        <v>0</v>
      </c>
      <c r="O109" s="371" t="e">
        <f>Invoer_per__4!N315</f>
        <v>#DIV/0!</v>
      </c>
    </row>
    <row r="110" spans="1:15" ht="21.75" customHeight="1">
      <c r="A110" s="26">
        <v>15</v>
      </c>
      <c r="B110" s="198" t="str">
        <f>Leden!K20</f>
        <v>Vermue Jack</v>
      </c>
      <c r="C110" s="199">
        <f>Leden!M20</f>
        <v>85</v>
      </c>
      <c r="D110" s="26">
        <f>Invoer_per__4!C356</f>
        <v>0</v>
      </c>
      <c r="E110" s="26">
        <f>Invoer_per__4!D356</f>
        <v>0</v>
      </c>
      <c r="F110" s="26">
        <f>Invoer_per__4!E356</f>
        <v>0</v>
      </c>
      <c r="G110" s="26">
        <f>Invoer_per__4!F356</f>
        <v>0</v>
      </c>
      <c r="H110" s="14">
        <f>Invoer_per__4!G356</f>
        <v>0</v>
      </c>
      <c r="I110" s="26">
        <f>Invoer_per__4!H356</f>
        <v>0</v>
      </c>
      <c r="J110" s="40" t="e">
        <f>Invoer_per__4!I356</f>
        <v>#DIV/0!</v>
      </c>
      <c r="K110" s="26">
        <f>Invoer_per__4!J356</f>
        <v>0</v>
      </c>
      <c r="L110" s="26">
        <f>Invoer_per__4!K356</f>
        <v>0</v>
      </c>
      <c r="M110" s="26">
        <f>Invoer_per__4!L356</f>
        <v>0</v>
      </c>
      <c r="N110" s="26">
        <f>Invoer_per__4!M356</f>
        <v>0</v>
      </c>
      <c r="O110" s="560" t="e">
        <f>Invoer_per__4!N356</f>
        <v>#N/A</v>
      </c>
    </row>
    <row r="111" spans="1:15" ht="21.75" customHeight="1">
      <c r="A111" s="26">
        <v>16</v>
      </c>
      <c r="B111" s="198" t="str">
        <f>Leden!K16</f>
        <v>Wittenbernds B</v>
      </c>
      <c r="C111" s="199">
        <f>Leden!M16</f>
        <v>56</v>
      </c>
      <c r="D111" s="113">
        <f>Invoer_per__4!C273</f>
        <v>2</v>
      </c>
      <c r="E111" s="113">
        <f>Invoer_per__4!D273</f>
        <v>112</v>
      </c>
      <c r="F111" s="113">
        <f>Invoer_per__4!E273</f>
        <v>0</v>
      </c>
      <c r="G111" s="113">
        <f>Invoer_per__4!F273</f>
        <v>32</v>
      </c>
      <c r="H111" s="200">
        <f>Invoer_per__4!G273</f>
        <v>0</v>
      </c>
      <c r="I111" s="113">
        <f>Invoer_per__4!H273</f>
        <v>0</v>
      </c>
      <c r="J111" s="201" t="e">
        <f>Invoer_per__4!I273</f>
        <v>#DIV/0!</v>
      </c>
      <c r="K111" s="202">
        <f>Invoer_per__4!J273</f>
        <v>0</v>
      </c>
      <c r="L111" s="26">
        <f>Invoer_per__4!K273</f>
        <v>0</v>
      </c>
      <c r="M111" s="26">
        <f>Invoer_per__4!L273</f>
        <v>0</v>
      </c>
      <c r="N111" s="26">
        <f>Invoer_per__4!M273</f>
        <v>1</v>
      </c>
      <c r="O111" s="371" t="e">
        <f>Invoer_per__4!N273</f>
        <v>#N/A</v>
      </c>
    </row>
    <row r="112" spans="1:15" ht="21.75" customHeight="1">
      <c r="A112" s="26">
        <v>17</v>
      </c>
      <c r="B112" s="198" t="str">
        <f>Leden!K19</f>
        <v>Wolterink Harrie</v>
      </c>
      <c r="C112" s="199">
        <f>Leden!M19</f>
        <v>100</v>
      </c>
      <c r="D112" s="113">
        <f>Invoer_per__4!C336</f>
        <v>1</v>
      </c>
      <c r="E112" s="113">
        <f>Invoer_per__4!D336</f>
        <v>100</v>
      </c>
      <c r="F112" s="113">
        <f>Invoer_per__4!E336</f>
        <v>90</v>
      </c>
      <c r="G112" s="113">
        <f>Invoer_per__4!F336</f>
        <v>16</v>
      </c>
      <c r="H112" s="200">
        <f>Invoer_per__4!G336</f>
        <v>5.625</v>
      </c>
      <c r="I112" s="113">
        <f>Invoer_per__4!H336</f>
        <v>24</v>
      </c>
      <c r="J112" s="201">
        <f>Invoer_per__4!I336</f>
        <v>0.9</v>
      </c>
      <c r="K112" s="202">
        <f>Invoer_per__4!J336</f>
        <v>9</v>
      </c>
      <c r="L112" s="26">
        <f>Invoer_per__4!K336</f>
        <v>1</v>
      </c>
      <c r="M112" s="26">
        <f>Invoer_per__4!L336</f>
        <v>0</v>
      </c>
      <c r="N112" s="26">
        <f>Invoer_per__4!M336</f>
        <v>0</v>
      </c>
      <c r="O112" s="371">
        <f>Invoer_per__4!N336</f>
        <v>140</v>
      </c>
    </row>
    <row r="113" spans="1:15" ht="21.75" customHeight="1">
      <c r="A113" s="26"/>
      <c r="B113" s="203" t="s">
        <v>134</v>
      </c>
      <c r="C113" s="371">
        <f>SUM(C96:C112)</f>
        <v>1275</v>
      </c>
      <c r="D113" s="371">
        <f t="shared" ref="D113:G113" si="11">SUM(D96:D112)</f>
        <v>6</v>
      </c>
      <c r="E113" s="371">
        <f t="shared" si="11"/>
        <v>427</v>
      </c>
      <c r="F113" s="371">
        <f t="shared" si="11"/>
        <v>184</v>
      </c>
      <c r="G113" s="371">
        <f t="shared" si="11"/>
        <v>96</v>
      </c>
      <c r="H113" s="35">
        <f>IF(ISBLANK(F113),"",F113/G113)</f>
        <v>1.9166666666666667</v>
      </c>
      <c r="I113" s="84">
        <f>MAX(I96:I112)</f>
        <v>24</v>
      </c>
      <c r="J113" s="36">
        <f>IF(ISBLANK(F113),"",F113/E113)</f>
        <v>0.43091334894613581</v>
      </c>
      <c r="K113" s="84">
        <f>SUM(K96:K112)</f>
        <v>24</v>
      </c>
      <c r="L113" s="84">
        <f t="shared" ref="L113:N113" si="12">SUM(L96:L112)</f>
        <v>1</v>
      </c>
      <c r="M113" s="84">
        <f t="shared" si="12"/>
        <v>2</v>
      </c>
      <c r="N113" s="84">
        <f t="shared" si="12"/>
        <v>1</v>
      </c>
      <c r="O113" s="84">
        <f>Invoer_per__4!N378</f>
        <v>0</v>
      </c>
    </row>
    <row r="114" spans="1:15" ht="12.75" hidden="1" customHeight="1">
      <c r="B114" s="198" t="e">
        <f>#REF!</f>
        <v>#REF!</v>
      </c>
      <c r="C114" s="174" t="e">
        <f>#REF!</f>
        <v>#REF!</v>
      </c>
      <c r="D114" s="113" t="e">
        <f>#REF!</f>
        <v>#REF!</v>
      </c>
      <c r="E114" s="113" t="e">
        <f>#REF!</f>
        <v>#REF!</v>
      </c>
      <c r="F114" s="113" t="e">
        <f>#REF!</f>
        <v>#REF!</v>
      </c>
      <c r="G114" s="113" t="e">
        <f>#REF!</f>
        <v>#REF!</v>
      </c>
      <c r="H114" s="200" t="e">
        <f>#REF!</f>
        <v>#REF!</v>
      </c>
      <c r="I114" s="113" t="e">
        <f>#REF!</f>
        <v>#REF!</v>
      </c>
      <c r="J114" s="201" t="e">
        <f>#REF!</f>
        <v>#REF!</v>
      </c>
      <c r="K114" s="202" t="e">
        <f>#REF!</f>
        <v>#REF!</v>
      </c>
      <c r="L114" s="26" t="e">
        <f>#REF!</f>
        <v>#REF!</v>
      </c>
      <c r="M114" s="26" t="e">
        <f>#REF!</f>
        <v>#REF!</v>
      </c>
      <c r="N114" s="26" t="e">
        <f>#REF!</f>
        <v>#REF!</v>
      </c>
      <c r="O114" s="37" t="e">
        <f>#REF!</f>
        <v>#REF!</v>
      </c>
    </row>
    <row r="116" spans="1:15" ht="27.75" customHeight="1">
      <c r="B116" s="1263" t="s">
        <v>170</v>
      </c>
      <c r="C116" s="1263"/>
      <c r="D116" s="1263"/>
    </row>
  </sheetData>
  <sortState xmlns:xlrd2="http://schemas.microsoft.com/office/spreadsheetml/2017/richdata2" ref="B7:O23">
    <sortCondition descending="1" ref="K7:K23"/>
  </sortState>
  <mergeCells count="12">
    <mergeCell ref="B92:B93"/>
    <mergeCell ref="E92:G93"/>
    <mergeCell ref="I92:I93"/>
    <mergeCell ref="K92:L93"/>
    <mergeCell ref="B116:D116"/>
    <mergeCell ref="A1:L2"/>
    <mergeCell ref="B4:G4"/>
    <mergeCell ref="I4:L4"/>
    <mergeCell ref="B68:B69"/>
    <mergeCell ref="E68:G69"/>
    <mergeCell ref="I68:I69"/>
    <mergeCell ref="K68:L69"/>
  </mergeCells>
  <hyperlinks>
    <hyperlink ref="B116" location="Hoofdmenu!A1" display="Terug naar hoofdmenu" xr:uid="{00000000-0004-0000-1100-000000000000}"/>
  </hyperlinks>
  <printOptions horizontalCentered="1" gridLines="1"/>
  <pageMargins left="0.39370078740157505" right="0.39370078740157505" top="1.181102362204725" bottom="1.181102362204725" header="0.78740157480314998" footer="0.78740157480314998"/>
  <pageSetup paperSize="0" scale="90" fitToWidth="0" fitToHeight="0" pageOrder="overThenDown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5"/>
  <sheetViews>
    <sheetView topLeftCell="A22" workbookViewId="0">
      <selection activeCell="B35" sqref="B35:C35"/>
    </sheetView>
  </sheetViews>
  <sheetFormatPr defaultRowHeight="12.75" customHeight="1"/>
  <cols>
    <col min="1" max="1" width="11.42578125" style="326" customWidth="1"/>
    <col min="2" max="2" width="21.7109375" style="326" customWidth="1"/>
    <col min="3" max="3" width="19.140625" style="326" customWidth="1"/>
    <col min="4" max="4" width="11.42578125" style="326" customWidth="1"/>
    <col min="5" max="6" width="24.28515625" style="326" customWidth="1"/>
    <col min="7" max="7" width="11.42578125" style="326" customWidth="1"/>
    <col min="8" max="8" width="21.7109375" style="326" customWidth="1"/>
    <col min="9" max="9" width="20.28515625" style="326" customWidth="1"/>
    <col min="10" max="10" width="11.42578125" style="326" customWidth="1"/>
    <col min="11" max="11" width="25.28515625" style="326" customWidth="1"/>
    <col min="12" max="12" width="24.28515625" style="326" customWidth="1"/>
    <col min="13" max="15" width="11.42578125" style="326" customWidth="1"/>
    <col min="16" max="16" width="24.42578125" style="326" customWidth="1"/>
    <col min="17" max="64" width="11.42578125" style="326" customWidth="1"/>
    <col min="65" max="65" width="9.140625" style="326" customWidth="1"/>
    <col min="66" max="16384" width="9.140625" style="326"/>
  </cols>
  <sheetData>
    <row r="1" spans="1:19" ht="27" customHeight="1">
      <c r="A1" s="1264" t="str">
        <f>Ronde_14_deelnemers!$B$1</f>
        <v>Wedstrijdrooster 2023-2024</v>
      </c>
      <c r="B1" s="1264"/>
      <c r="C1" s="1264"/>
      <c r="D1" s="1264"/>
      <c r="E1" s="1264"/>
      <c r="G1" s="1265" t="s">
        <v>143</v>
      </c>
      <c r="H1" s="1265"/>
      <c r="I1" s="1265"/>
      <c r="J1" s="1265"/>
      <c r="K1" s="1265"/>
      <c r="L1" s="973"/>
      <c r="M1" s="974"/>
      <c r="N1" s="975"/>
      <c r="Q1" s="975"/>
      <c r="R1" s="1266"/>
      <c r="S1" s="1266"/>
    </row>
    <row r="2" spans="1:19" ht="28.5" customHeight="1">
      <c r="A2" s="609"/>
      <c r="B2" s="976">
        <v>45174</v>
      </c>
      <c r="C2" s="977"/>
      <c r="D2" s="978"/>
      <c r="E2" s="978">
        <f>SUM(B2+7)</f>
        <v>45181</v>
      </c>
      <c r="F2" s="978"/>
      <c r="G2" s="978"/>
      <c r="H2" s="979">
        <f>SUM(E2+7)</f>
        <v>45188</v>
      </c>
      <c r="I2" s="979"/>
      <c r="J2" s="978"/>
      <c r="K2" s="978">
        <f>SUM(H2+7)</f>
        <v>45195</v>
      </c>
      <c r="L2" s="980"/>
    </row>
    <row r="3" spans="1:19" ht="19.5" customHeight="1">
      <c r="A3" s="64"/>
      <c r="B3" s="981" t="s">
        <v>144</v>
      </c>
      <c r="C3" s="982"/>
      <c r="D3" s="982"/>
      <c r="E3" s="981" t="s">
        <v>145</v>
      </c>
      <c r="F3" s="982"/>
      <c r="G3" s="982"/>
      <c r="H3" s="983" t="s">
        <v>146</v>
      </c>
      <c r="I3" s="984"/>
      <c r="J3" s="982"/>
      <c r="K3" s="983" t="s">
        <v>147</v>
      </c>
      <c r="L3" s="985"/>
    </row>
    <row r="4" spans="1:19" ht="27.75" customHeight="1">
      <c r="A4" s="578">
        <v>1</v>
      </c>
      <c r="B4" s="64" t="str">
        <f>Leden!B28</f>
        <v>Slot Guus</v>
      </c>
      <c r="C4" s="64" t="str">
        <f t="shared" ref="C4:C14" si="0">B5</f>
        <v>Bennie Beerten Z</v>
      </c>
      <c r="D4" s="578">
        <v>1</v>
      </c>
      <c r="E4" s="64" t="str">
        <f>Leden!B28</f>
        <v>Slot Guus</v>
      </c>
      <c r="F4" s="64" t="str">
        <f t="shared" ref="F4:F14" si="1">B6</f>
        <v>Cuppers Jan</v>
      </c>
      <c r="G4" s="578">
        <v>1</v>
      </c>
      <c r="H4" s="64" t="str">
        <f>Leden!B28</f>
        <v>Slot Guus</v>
      </c>
      <c r="I4" s="64" t="str">
        <f t="shared" ref="I4:I13" si="2">B7</f>
        <v>Slot Guus</v>
      </c>
      <c r="J4" s="578">
        <v>1</v>
      </c>
      <c r="K4" s="64" t="str">
        <f>Leden!B28</f>
        <v>Slot Guus</v>
      </c>
      <c r="L4" s="64" t="str">
        <f t="shared" ref="L4:L12" si="3">B8</f>
        <v>Cattier Theo</v>
      </c>
    </row>
    <row r="5" spans="1:19" ht="27.75" customHeight="1">
      <c r="A5" s="578">
        <v>2</v>
      </c>
      <c r="B5" s="64" t="str">
        <f>Leden!B29</f>
        <v>Bennie Beerten Z</v>
      </c>
      <c r="C5" s="64" t="str">
        <f t="shared" si="0"/>
        <v>Cuppers Jan</v>
      </c>
      <c r="D5" s="578">
        <v>2</v>
      </c>
      <c r="E5" s="64" t="str">
        <f>Leden!B29</f>
        <v>Bennie Beerten Z</v>
      </c>
      <c r="F5" s="64" t="str">
        <f t="shared" si="1"/>
        <v>Slot Guus</v>
      </c>
      <c r="G5" s="578">
        <v>2</v>
      </c>
      <c r="H5" s="64" t="str">
        <f>Leden!B29</f>
        <v>Bennie Beerten Z</v>
      </c>
      <c r="I5" s="64" t="str">
        <f t="shared" si="2"/>
        <v>Cattier Theo</v>
      </c>
      <c r="J5" s="578">
        <v>2</v>
      </c>
      <c r="K5" s="64" t="str">
        <f>Leden!B29</f>
        <v>Bennie Beerten Z</v>
      </c>
      <c r="L5" s="64" t="str">
        <f t="shared" si="3"/>
        <v>Huinink Jan</v>
      </c>
    </row>
    <row r="6" spans="1:19" ht="27.75" customHeight="1">
      <c r="A6" s="578">
        <v>3</v>
      </c>
      <c r="B6" s="64" t="str">
        <f>Leden!B30</f>
        <v>Cuppers Jan</v>
      </c>
      <c r="C6" s="64" t="str">
        <f t="shared" si="0"/>
        <v>Slot Guus</v>
      </c>
      <c r="D6" s="578">
        <v>3</v>
      </c>
      <c r="E6" s="64" t="str">
        <f>Leden!B30</f>
        <v>Cuppers Jan</v>
      </c>
      <c r="F6" s="64" t="str">
        <f t="shared" si="1"/>
        <v>Cattier Theo</v>
      </c>
      <c r="G6" s="578">
        <v>3</v>
      </c>
      <c r="H6" s="64" t="str">
        <f>Leden!B30</f>
        <v>Cuppers Jan</v>
      </c>
      <c r="I6" s="64" t="str">
        <f t="shared" si="2"/>
        <v>Huinink Jan</v>
      </c>
      <c r="J6" s="578">
        <v>3</v>
      </c>
      <c r="K6" s="64" t="str">
        <f>Leden!B30</f>
        <v>Cuppers Jan</v>
      </c>
      <c r="L6" s="64" t="str">
        <f t="shared" si="3"/>
        <v>Melgers Willy</v>
      </c>
    </row>
    <row r="7" spans="1:19" ht="27.75" customHeight="1">
      <c r="A7" s="578">
        <v>4</v>
      </c>
      <c r="B7" s="64" t="str">
        <f>Leden!B31</f>
        <v>Slot Guus</v>
      </c>
      <c r="C7" s="64" t="str">
        <f t="shared" si="0"/>
        <v>Cattier Theo</v>
      </c>
      <c r="D7" s="578">
        <v>4</v>
      </c>
      <c r="E7" s="64" t="str">
        <f>Leden!B31</f>
        <v>Slot Guus</v>
      </c>
      <c r="F7" s="64" t="str">
        <f t="shared" si="1"/>
        <v>Huinink Jan</v>
      </c>
      <c r="G7" s="578">
        <v>4</v>
      </c>
      <c r="H7" s="64" t="str">
        <f>Leden!B31</f>
        <v>Slot Guus</v>
      </c>
      <c r="I7" s="64" t="str">
        <f t="shared" si="2"/>
        <v>Melgers Willy</v>
      </c>
      <c r="J7" s="578">
        <v>4</v>
      </c>
      <c r="K7" s="64" t="str">
        <f>Leden!B31</f>
        <v>Slot Guus</v>
      </c>
      <c r="L7" s="64" t="str">
        <f t="shared" si="3"/>
        <v>Piepers Arnold</v>
      </c>
    </row>
    <row r="8" spans="1:19" ht="27.75" customHeight="1">
      <c r="A8" s="578">
        <v>5</v>
      </c>
      <c r="B8" s="64" t="str">
        <f>Leden!B32</f>
        <v>Cattier Theo</v>
      </c>
      <c r="C8" s="64" t="str">
        <f t="shared" si="0"/>
        <v>Huinink Jan</v>
      </c>
      <c r="D8" s="578">
        <v>5</v>
      </c>
      <c r="E8" s="64" t="str">
        <f>Leden!B32</f>
        <v>Cattier Theo</v>
      </c>
      <c r="F8" s="64" t="str">
        <f t="shared" si="1"/>
        <v>Melgers Willy</v>
      </c>
      <c r="G8" s="578">
        <v>5</v>
      </c>
      <c r="H8" s="64" t="str">
        <f>Leden!B32</f>
        <v>Cattier Theo</v>
      </c>
      <c r="I8" s="64" t="str">
        <f t="shared" si="2"/>
        <v>Piepers Arnold</v>
      </c>
      <c r="J8" s="578">
        <v>5</v>
      </c>
      <c r="K8" s="64" t="str">
        <f>Leden!B32</f>
        <v>Cattier Theo</v>
      </c>
      <c r="L8" s="64" t="str">
        <f t="shared" si="3"/>
        <v>Rouwhorst Bennie</v>
      </c>
    </row>
    <row r="9" spans="1:19" ht="27.75" customHeight="1">
      <c r="A9" s="578">
        <v>6</v>
      </c>
      <c r="B9" s="64" t="str">
        <f>Leden!B33</f>
        <v>Huinink Jan</v>
      </c>
      <c r="C9" s="64" t="str">
        <f t="shared" si="0"/>
        <v>Melgers Willy</v>
      </c>
      <c r="D9" s="578">
        <v>6</v>
      </c>
      <c r="E9" s="64" t="str">
        <f>Leden!B33</f>
        <v>Huinink Jan</v>
      </c>
      <c r="F9" s="64" t="str">
        <f t="shared" si="1"/>
        <v>Piepers Arnold</v>
      </c>
      <c r="G9" s="578">
        <v>6</v>
      </c>
      <c r="H9" s="64" t="str">
        <f>Leden!B33</f>
        <v>Huinink Jan</v>
      </c>
      <c r="I9" s="64" t="str">
        <f t="shared" si="2"/>
        <v>Rouwhorst Bennie</v>
      </c>
      <c r="J9" s="578">
        <v>6</v>
      </c>
      <c r="K9" s="64" t="str">
        <f>Leden!B33</f>
        <v>Huinink Jan</v>
      </c>
      <c r="L9" s="64" t="str">
        <f t="shared" si="3"/>
        <v>Wittenbernds B</v>
      </c>
    </row>
    <row r="10" spans="1:19" ht="27.75" customHeight="1">
      <c r="A10" s="578">
        <v>7</v>
      </c>
      <c r="B10" s="64" t="str">
        <f>Leden!B34</f>
        <v>Melgers Willy</v>
      </c>
      <c r="C10" s="64" t="str">
        <f t="shared" si="0"/>
        <v>Piepers Arnold</v>
      </c>
      <c r="D10" s="578">
        <v>7</v>
      </c>
      <c r="E10" s="64" t="str">
        <f>Leden!B34</f>
        <v>Melgers Willy</v>
      </c>
      <c r="F10" s="64" t="str">
        <f t="shared" si="1"/>
        <v>Rouwhorst Bennie</v>
      </c>
      <c r="G10" s="578">
        <v>7</v>
      </c>
      <c r="H10" s="64" t="str">
        <f>Leden!B34</f>
        <v>Melgers Willy</v>
      </c>
      <c r="I10" s="64" t="str">
        <f t="shared" si="2"/>
        <v>Wittenbernds B</v>
      </c>
      <c r="J10" s="578">
        <v>7</v>
      </c>
      <c r="K10" s="64" t="str">
        <f>Leden!B34</f>
        <v>Melgers Willy</v>
      </c>
      <c r="L10" s="64" t="str">
        <f t="shared" si="3"/>
        <v>Spieker Leo</v>
      </c>
    </row>
    <row r="11" spans="1:19" ht="27.75" customHeight="1">
      <c r="A11" s="578">
        <v>8</v>
      </c>
      <c r="B11" s="64" t="str">
        <f>Leden!B35</f>
        <v>Piepers Arnold</v>
      </c>
      <c r="C11" s="64" t="str">
        <f t="shared" si="0"/>
        <v>Rouwhorst Bennie</v>
      </c>
      <c r="D11" s="578">
        <v>8</v>
      </c>
      <c r="E11" s="64" t="str">
        <f>Leden!B35</f>
        <v>Piepers Arnold</v>
      </c>
      <c r="F11" s="64" t="str">
        <f t="shared" si="1"/>
        <v>Wittenbernds B</v>
      </c>
      <c r="G11" s="578">
        <v>8</v>
      </c>
      <c r="H11" s="64" t="str">
        <f>Leden!B35</f>
        <v>Piepers Arnold</v>
      </c>
      <c r="I11" s="64" t="str">
        <f t="shared" si="2"/>
        <v>Spieker Leo</v>
      </c>
      <c r="J11" s="578">
        <v>8</v>
      </c>
      <c r="K11" s="64" t="str">
        <f>Leden!B35</f>
        <v>Piepers Arnold</v>
      </c>
      <c r="L11" s="64" t="str">
        <f t="shared" si="3"/>
        <v>v.Schie Leo</v>
      </c>
    </row>
    <row r="12" spans="1:19" ht="27.75" customHeight="1">
      <c r="A12" s="578">
        <v>9</v>
      </c>
      <c r="B12" s="64" t="str">
        <f>Leden!B36</f>
        <v>Rouwhorst Bennie</v>
      </c>
      <c r="C12" s="64" t="str">
        <f t="shared" si="0"/>
        <v>Wittenbernds B</v>
      </c>
      <c r="D12" s="578">
        <v>9</v>
      </c>
      <c r="E12" s="64" t="str">
        <f>Leden!B36</f>
        <v>Rouwhorst Bennie</v>
      </c>
      <c r="F12" s="64" t="str">
        <f t="shared" si="1"/>
        <v>Spieker Leo</v>
      </c>
      <c r="G12" s="578">
        <v>9</v>
      </c>
      <c r="H12" s="64" t="str">
        <f>Leden!B36</f>
        <v>Rouwhorst Bennie</v>
      </c>
      <c r="I12" s="64" t="str">
        <f t="shared" si="2"/>
        <v>v.Schie Leo</v>
      </c>
      <c r="J12" s="578">
        <v>9</v>
      </c>
      <c r="K12" s="64" t="str">
        <f>Leden!B36</f>
        <v>Rouwhorst Bennie</v>
      </c>
      <c r="L12" s="64" t="str">
        <f t="shared" si="3"/>
        <v>Wolterink Harrie</v>
      </c>
    </row>
    <row r="13" spans="1:19" ht="27.75" customHeight="1">
      <c r="A13" s="578">
        <v>10</v>
      </c>
      <c r="B13" s="64" t="str">
        <f>Leden!B37</f>
        <v>Wittenbernds B</v>
      </c>
      <c r="C13" s="64" t="str">
        <f t="shared" si="0"/>
        <v>Spieker Leo</v>
      </c>
      <c r="D13" s="578">
        <v>10</v>
      </c>
      <c r="E13" s="64" t="str">
        <f>Leden!B37</f>
        <v>Wittenbernds B</v>
      </c>
      <c r="F13" s="64" t="str">
        <f t="shared" si="1"/>
        <v>v.Schie Leo</v>
      </c>
      <c r="G13" s="578">
        <v>10</v>
      </c>
      <c r="H13" s="64" t="str">
        <f>Leden!B37</f>
        <v>Wittenbernds B</v>
      </c>
      <c r="I13" s="64" t="str">
        <f t="shared" si="2"/>
        <v>Wolterink Harrie</v>
      </c>
      <c r="J13" s="578">
        <v>10</v>
      </c>
      <c r="K13" s="64" t="str">
        <f>Leden!B37</f>
        <v>Wittenbernds B</v>
      </c>
      <c r="L13" s="64" t="str">
        <f>B4</f>
        <v>Slot Guus</v>
      </c>
    </row>
    <row r="14" spans="1:19" ht="27.75" customHeight="1">
      <c r="A14" s="578">
        <v>11</v>
      </c>
      <c r="B14" s="64" t="str">
        <f>Leden!B38</f>
        <v>Spieker Leo</v>
      </c>
      <c r="C14" s="64" t="str">
        <f t="shared" si="0"/>
        <v>v.Schie Leo</v>
      </c>
      <c r="D14" s="578">
        <v>11</v>
      </c>
      <c r="E14" s="64" t="str">
        <f>Leden!B38</f>
        <v>Spieker Leo</v>
      </c>
      <c r="F14" s="64" t="str">
        <f t="shared" si="1"/>
        <v>Wolterink Harrie</v>
      </c>
      <c r="G14" s="578">
        <v>11</v>
      </c>
      <c r="H14" s="64" t="str">
        <f>Leden!B38</f>
        <v>Spieker Leo</v>
      </c>
      <c r="I14" s="64" t="str">
        <f>B4</f>
        <v>Slot Guus</v>
      </c>
      <c r="J14" s="578">
        <v>11</v>
      </c>
      <c r="K14" s="64" t="str">
        <f>Leden!B38</f>
        <v>Spieker Leo</v>
      </c>
      <c r="L14" s="64" t="str">
        <f>B5</f>
        <v>Bennie Beerten Z</v>
      </c>
    </row>
    <row r="15" spans="1:19" ht="27.75" customHeight="1">
      <c r="A15" s="578">
        <v>12</v>
      </c>
      <c r="B15" s="64" t="str">
        <f>Leden!B39</f>
        <v>v.Schie Leo</v>
      </c>
      <c r="C15" s="64" t="str">
        <f>$B$16</f>
        <v>Wolterink Harrie</v>
      </c>
      <c r="D15" s="578">
        <v>12</v>
      </c>
      <c r="E15" s="64" t="str">
        <f>Leden!B39</f>
        <v>v.Schie Leo</v>
      </c>
      <c r="F15" s="64" t="str">
        <f>B4</f>
        <v>Slot Guus</v>
      </c>
      <c r="G15" s="578">
        <v>12</v>
      </c>
      <c r="H15" s="64" t="str">
        <f>Leden!B39</f>
        <v>v.Schie Leo</v>
      </c>
      <c r="I15" s="64" t="str">
        <f>B5</f>
        <v>Bennie Beerten Z</v>
      </c>
      <c r="J15" s="578">
        <v>12</v>
      </c>
      <c r="K15" s="64" t="str">
        <f>Leden!B39</f>
        <v>v.Schie Leo</v>
      </c>
      <c r="L15" s="64" t="str">
        <f>B6</f>
        <v>Cuppers Jan</v>
      </c>
    </row>
    <row r="16" spans="1:19" ht="27.75" customHeight="1">
      <c r="A16" s="578">
        <v>13</v>
      </c>
      <c r="B16" s="64" t="str">
        <f>Leden!B40</f>
        <v>Wolterink Harrie</v>
      </c>
      <c r="C16" s="64" t="str">
        <f>$B$4</f>
        <v>Slot Guus</v>
      </c>
      <c r="D16" s="578">
        <v>13</v>
      </c>
      <c r="E16" s="64" t="str">
        <f>Leden!B40</f>
        <v>Wolterink Harrie</v>
      </c>
      <c r="F16" s="64" t="str">
        <f>B5</f>
        <v>Bennie Beerten Z</v>
      </c>
      <c r="G16" s="578">
        <v>13</v>
      </c>
      <c r="H16" s="64" t="str">
        <f>Leden!B40</f>
        <v>Wolterink Harrie</v>
      </c>
      <c r="I16" s="64" t="str">
        <f>B6</f>
        <v>Cuppers Jan</v>
      </c>
      <c r="J16" s="578">
        <v>13</v>
      </c>
      <c r="K16" s="64" t="str">
        <f>Leden!B40</f>
        <v>Wolterink Harrie</v>
      </c>
      <c r="L16" s="64" t="str">
        <f>B7</f>
        <v>Slot Guus</v>
      </c>
    </row>
    <row r="17" spans="1:12" ht="18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2" ht="24.75" customHeight="1">
      <c r="A18" s="64"/>
      <c r="B18" s="986">
        <f>SUM(K2+7)</f>
        <v>45202</v>
      </c>
      <c r="C18" s="987"/>
      <c r="D18" s="987"/>
      <c r="E18" s="986">
        <f>SUM(B18+7)</f>
        <v>45209</v>
      </c>
      <c r="F18" s="987"/>
      <c r="G18" s="987"/>
      <c r="H18" s="972">
        <f>SUM(E18+7)</f>
        <v>45216</v>
      </c>
      <c r="I18" s="987"/>
      <c r="J18" s="987"/>
      <c r="K18" s="972">
        <f>SUM(H18+7)</f>
        <v>45223</v>
      </c>
    </row>
    <row r="19" spans="1:12" ht="23.25" customHeight="1">
      <c r="A19" s="64"/>
      <c r="B19" s="981" t="s">
        <v>148</v>
      </c>
      <c r="C19" s="982"/>
      <c r="D19" s="982"/>
      <c r="E19" s="981" t="s">
        <v>149</v>
      </c>
      <c r="F19" s="982"/>
      <c r="G19" s="982"/>
      <c r="H19" s="981" t="s">
        <v>146</v>
      </c>
      <c r="I19" s="988"/>
      <c r="J19" s="982"/>
      <c r="K19" s="983" t="s">
        <v>147</v>
      </c>
      <c r="L19" s="989"/>
    </row>
    <row r="20" spans="1:12" ht="27.75" customHeight="1">
      <c r="A20" s="578">
        <v>1</v>
      </c>
      <c r="B20" s="64" t="str">
        <f>Leden!B28</f>
        <v>Slot Guus</v>
      </c>
      <c r="C20" s="578" t="str">
        <f t="shared" ref="C20:C27" si="4">B9</f>
        <v>Huinink Jan</v>
      </c>
      <c r="D20" s="578">
        <v>1</v>
      </c>
      <c r="E20" s="64" t="str">
        <f>Leden!B28</f>
        <v>Slot Guus</v>
      </c>
      <c r="F20" s="578" t="str">
        <f t="shared" ref="F20:F26" si="5">B26</f>
        <v>Melgers Willy</v>
      </c>
      <c r="G20" s="578">
        <v>1</v>
      </c>
      <c r="H20" s="64"/>
      <c r="I20" s="64"/>
      <c r="J20" s="64"/>
      <c r="K20" s="64"/>
    </row>
    <row r="21" spans="1:12" ht="27.75" customHeight="1">
      <c r="A21" s="578">
        <v>2</v>
      </c>
      <c r="B21" s="64" t="str">
        <f>Leden!B29</f>
        <v>Bennie Beerten Z</v>
      </c>
      <c r="C21" s="578" t="str">
        <f t="shared" si="4"/>
        <v>Melgers Willy</v>
      </c>
      <c r="D21" s="578">
        <v>2</v>
      </c>
      <c r="E21" s="64" t="str">
        <f>Leden!B29</f>
        <v>Bennie Beerten Z</v>
      </c>
      <c r="F21" s="578" t="str">
        <f t="shared" si="5"/>
        <v>Piepers Arnold</v>
      </c>
      <c r="G21" s="578">
        <v>2</v>
      </c>
      <c r="H21" s="64"/>
      <c r="I21" s="64"/>
      <c r="J21" s="64"/>
      <c r="K21" s="64"/>
    </row>
    <row r="22" spans="1:12" ht="27.75" customHeight="1">
      <c r="A22" s="578">
        <v>3</v>
      </c>
      <c r="B22" s="64" t="str">
        <f>Leden!B30</f>
        <v>Cuppers Jan</v>
      </c>
      <c r="C22" s="578" t="str">
        <f t="shared" si="4"/>
        <v>Piepers Arnold</v>
      </c>
      <c r="D22" s="578">
        <v>3</v>
      </c>
      <c r="E22" s="64" t="str">
        <f>Leden!B30</f>
        <v>Cuppers Jan</v>
      </c>
      <c r="F22" s="578" t="str">
        <f t="shared" si="5"/>
        <v>Rouwhorst Bennie</v>
      </c>
      <c r="G22" s="578">
        <v>3</v>
      </c>
      <c r="H22" s="64"/>
      <c r="I22" s="64"/>
      <c r="J22" s="64"/>
      <c r="K22" s="64"/>
    </row>
    <row r="23" spans="1:12" ht="27.75" customHeight="1">
      <c r="A23" s="578">
        <v>4</v>
      </c>
      <c r="B23" s="64" t="str">
        <f>Leden!B31</f>
        <v>Slot Guus</v>
      </c>
      <c r="C23" s="578" t="str">
        <f t="shared" si="4"/>
        <v>Rouwhorst Bennie</v>
      </c>
      <c r="D23" s="578">
        <v>4</v>
      </c>
      <c r="E23" s="64" t="str">
        <f>Leden!B31</f>
        <v>Slot Guus</v>
      </c>
      <c r="F23" s="578" t="str">
        <f t="shared" si="5"/>
        <v>Wittenbernds B</v>
      </c>
      <c r="G23" s="578">
        <v>4</v>
      </c>
      <c r="H23" s="64"/>
      <c r="I23" s="64"/>
      <c r="J23" s="64"/>
      <c r="K23" s="64"/>
    </row>
    <row r="24" spans="1:12" ht="27.75" customHeight="1">
      <c r="A24" s="578">
        <v>5</v>
      </c>
      <c r="B24" s="64" t="str">
        <f>Leden!B32</f>
        <v>Cattier Theo</v>
      </c>
      <c r="C24" s="578" t="str">
        <f t="shared" si="4"/>
        <v>Wittenbernds B</v>
      </c>
      <c r="D24" s="578">
        <v>5</v>
      </c>
      <c r="E24" s="64" t="str">
        <f>Leden!B32</f>
        <v>Cattier Theo</v>
      </c>
      <c r="F24" s="578" t="str">
        <f t="shared" si="5"/>
        <v>Spieker Leo</v>
      </c>
      <c r="G24" s="578">
        <v>5</v>
      </c>
      <c r="H24" s="64"/>
      <c r="I24" s="64"/>
      <c r="J24" s="64"/>
      <c r="K24" s="64"/>
    </row>
    <row r="25" spans="1:12" ht="27.75" customHeight="1">
      <c r="A25" s="578">
        <v>6</v>
      </c>
      <c r="B25" s="64" t="str">
        <f>Leden!B33</f>
        <v>Huinink Jan</v>
      </c>
      <c r="C25" s="578" t="str">
        <f t="shared" si="4"/>
        <v>Spieker Leo</v>
      </c>
      <c r="D25" s="578">
        <v>6</v>
      </c>
      <c r="E25" s="64" t="str">
        <f>Leden!B33</f>
        <v>Huinink Jan</v>
      </c>
      <c r="F25" s="578" t="str">
        <f t="shared" si="5"/>
        <v>v.Schie Leo</v>
      </c>
      <c r="G25" s="578">
        <v>6</v>
      </c>
      <c r="H25" s="64"/>
      <c r="I25" s="64"/>
      <c r="J25" s="64"/>
      <c r="K25" s="64"/>
    </row>
    <row r="26" spans="1:12" ht="27.75" customHeight="1">
      <c r="A26" s="578">
        <v>7</v>
      </c>
      <c r="B26" s="64" t="str">
        <f>Leden!B34</f>
        <v>Melgers Willy</v>
      </c>
      <c r="C26" s="578" t="str">
        <f t="shared" si="4"/>
        <v>v.Schie Leo</v>
      </c>
      <c r="D26" s="578">
        <v>7</v>
      </c>
      <c r="E26" s="64" t="str">
        <f>Leden!B34</f>
        <v>Melgers Willy</v>
      </c>
      <c r="F26" s="578" t="str">
        <f t="shared" si="5"/>
        <v>Wolterink Harrie</v>
      </c>
      <c r="G26" s="578">
        <v>7</v>
      </c>
      <c r="H26" s="64"/>
      <c r="I26" s="64"/>
      <c r="J26" s="64"/>
      <c r="K26" s="64"/>
    </row>
    <row r="27" spans="1:12" ht="27.75" customHeight="1">
      <c r="A27" s="578">
        <v>8</v>
      </c>
      <c r="B27" s="64" t="str">
        <f>Leden!B35</f>
        <v>Piepers Arnold</v>
      </c>
      <c r="C27" s="578" t="str">
        <f t="shared" si="4"/>
        <v>Wolterink Harrie</v>
      </c>
      <c r="D27" s="578">
        <v>8</v>
      </c>
      <c r="E27" s="64" t="str">
        <f>Leden!B35</f>
        <v>Piepers Arnold</v>
      </c>
      <c r="F27" s="578" t="str">
        <f t="shared" ref="F27:F32" si="6">B20</f>
        <v>Slot Guus</v>
      </c>
      <c r="G27" s="578">
        <v>8</v>
      </c>
      <c r="H27" s="64"/>
      <c r="I27" s="64"/>
      <c r="J27" s="64"/>
      <c r="K27" s="64"/>
    </row>
    <row r="28" spans="1:12" ht="27.75" customHeight="1">
      <c r="A28" s="578">
        <v>9</v>
      </c>
      <c r="B28" s="64" t="str">
        <f>Leden!B36</f>
        <v>Rouwhorst Bennie</v>
      </c>
      <c r="C28" s="578" t="str">
        <f>B4</f>
        <v>Slot Guus</v>
      </c>
      <c r="D28" s="578">
        <v>9</v>
      </c>
      <c r="E28" s="64" t="str">
        <f>Leden!B36</f>
        <v>Rouwhorst Bennie</v>
      </c>
      <c r="F28" s="578" t="str">
        <f t="shared" si="6"/>
        <v>Bennie Beerten Z</v>
      </c>
      <c r="G28" s="578">
        <v>9</v>
      </c>
      <c r="H28" s="64"/>
      <c r="I28" s="64"/>
      <c r="J28" s="64"/>
      <c r="K28" s="64"/>
    </row>
    <row r="29" spans="1:12" ht="27.75" customHeight="1">
      <c r="A29" s="578">
        <v>10</v>
      </c>
      <c r="B29" s="64" t="str">
        <f>Leden!B37</f>
        <v>Wittenbernds B</v>
      </c>
      <c r="C29" s="578" t="str">
        <f>B5</f>
        <v>Bennie Beerten Z</v>
      </c>
      <c r="D29" s="578">
        <v>10</v>
      </c>
      <c r="E29" s="64" t="str">
        <f>Leden!B37</f>
        <v>Wittenbernds B</v>
      </c>
      <c r="F29" s="578" t="str">
        <f t="shared" si="6"/>
        <v>Cuppers Jan</v>
      </c>
      <c r="G29" s="578">
        <v>10</v>
      </c>
      <c r="H29" s="64"/>
      <c r="I29" s="64"/>
      <c r="J29" s="64"/>
      <c r="K29" s="64"/>
    </row>
    <row r="30" spans="1:12" ht="27.75" customHeight="1">
      <c r="A30" s="578">
        <v>11</v>
      </c>
      <c r="B30" s="64" t="str">
        <f>Leden!B38</f>
        <v>Spieker Leo</v>
      </c>
      <c r="C30" s="578" t="str">
        <f>B6</f>
        <v>Cuppers Jan</v>
      </c>
      <c r="D30" s="578">
        <v>11</v>
      </c>
      <c r="E30" s="64" t="str">
        <f>Leden!B38</f>
        <v>Spieker Leo</v>
      </c>
      <c r="F30" s="578" t="str">
        <f t="shared" si="6"/>
        <v>Slot Guus</v>
      </c>
      <c r="G30" s="578">
        <v>11</v>
      </c>
      <c r="H30" s="64"/>
      <c r="I30" s="64"/>
      <c r="J30" s="64"/>
      <c r="K30" s="64"/>
    </row>
    <row r="31" spans="1:12" ht="27.75" customHeight="1">
      <c r="A31" s="578">
        <v>12</v>
      </c>
      <c r="B31" s="64" t="str">
        <f>Leden!B39</f>
        <v>v.Schie Leo</v>
      </c>
      <c r="C31" s="578" t="str">
        <f>B7</f>
        <v>Slot Guus</v>
      </c>
      <c r="D31" s="578">
        <v>12</v>
      </c>
      <c r="E31" s="64" t="str">
        <f>Leden!B39</f>
        <v>v.Schie Leo</v>
      </c>
      <c r="F31" s="578" t="str">
        <f t="shared" si="6"/>
        <v>Cattier Theo</v>
      </c>
      <c r="G31" s="578">
        <v>12</v>
      </c>
      <c r="H31" s="64"/>
      <c r="I31" s="64"/>
      <c r="J31" s="64"/>
      <c r="K31" s="64"/>
    </row>
    <row r="32" spans="1:12" ht="27.75" customHeight="1">
      <c r="A32" s="578">
        <v>13</v>
      </c>
      <c r="B32" s="64" t="str">
        <f>Leden!B40</f>
        <v>Wolterink Harrie</v>
      </c>
      <c r="C32" s="578" t="str">
        <f>B8</f>
        <v>Cattier Theo</v>
      </c>
      <c r="D32" s="578">
        <v>13</v>
      </c>
      <c r="E32" s="64" t="str">
        <f>Leden!B40</f>
        <v>Wolterink Harrie</v>
      </c>
      <c r="F32" s="578" t="str">
        <f t="shared" si="6"/>
        <v>Huinink Jan</v>
      </c>
      <c r="G32" s="578">
        <v>13</v>
      </c>
      <c r="H32" s="64"/>
      <c r="I32" s="64"/>
      <c r="J32" s="64"/>
      <c r="K32" s="64"/>
    </row>
    <row r="34" spans="2:3" ht="22.5" customHeight="1">
      <c r="B34" s="1210" t="s">
        <v>150</v>
      </c>
      <c r="C34" s="1210"/>
    </row>
    <row r="35" spans="2:3" ht="24" customHeight="1">
      <c r="B35" s="1267" t="s">
        <v>0</v>
      </c>
      <c r="C35" s="1267"/>
    </row>
  </sheetData>
  <mergeCells count="5">
    <mergeCell ref="A1:E1"/>
    <mergeCell ref="G1:K1"/>
    <mergeCell ref="R1:S1"/>
    <mergeCell ref="B34:C34"/>
    <mergeCell ref="B35:C35"/>
  </mergeCells>
  <hyperlinks>
    <hyperlink ref="B34" location="Leden!A1" display="Naar leden" xr:uid="{00000000-0004-0000-0B00-000000000000}"/>
    <hyperlink ref="B35" location="Hoofdmenu!A1" display="Hoofdmenu" xr:uid="{00000000-0004-0000-0B00-000001000000}"/>
  </hyperlinks>
  <printOptions horizontalCentered="1"/>
  <pageMargins left="0.70826771653543308" right="0.70826771653543308" top="0.8464566929133861" bottom="0.68897637795275601" header="0.452755905511811" footer="0.29527559055118097"/>
  <pageSetup paperSize="0" scale="65" fitToWidth="0" fitToHeight="0" pageOrder="overThenDown" orientation="landscape" horizontalDpi="0" verticalDpi="0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0"/>
  <sheetViews>
    <sheetView workbookViewId="0">
      <selection activeCell="B1" sqref="B1:F1"/>
    </sheetView>
  </sheetViews>
  <sheetFormatPr defaultRowHeight="12.75" customHeight="1"/>
  <cols>
    <col min="1" max="1" width="4.7109375" customWidth="1"/>
    <col min="2" max="2" width="22.85546875" customWidth="1"/>
    <col min="3" max="3" width="23" style="13" customWidth="1"/>
    <col min="4" max="4" width="6" customWidth="1"/>
    <col min="5" max="5" width="21.85546875" customWidth="1"/>
    <col min="6" max="6" width="23.5703125" customWidth="1"/>
    <col min="7" max="7" width="5.28515625" customWidth="1"/>
    <col min="8" max="8" width="22.5703125" customWidth="1"/>
    <col min="9" max="9" width="21.5703125" customWidth="1"/>
    <col min="10" max="10" width="5.7109375" customWidth="1"/>
    <col min="11" max="11" width="22.140625" customWidth="1"/>
    <col min="12" max="12" width="22.5703125" customWidth="1"/>
    <col min="13" max="1023" width="11.42578125" customWidth="1"/>
    <col min="1024" max="1024" width="9.140625" customWidth="1"/>
  </cols>
  <sheetData>
    <row r="1" spans="1:12" ht="27" customHeight="1">
      <c r="A1" s="140"/>
      <c r="B1" s="1271" t="str">
        <f>ronde_15_deelnemers!$B$1</f>
        <v>Wedstrijdrooster 2023-2024</v>
      </c>
      <c r="C1" s="1271"/>
      <c r="D1" s="1271"/>
      <c r="E1" s="1271"/>
      <c r="F1" s="1271"/>
      <c r="G1" s="55"/>
      <c r="H1" s="1268" t="s">
        <v>143</v>
      </c>
      <c r="I1" s="1268"/>
      <c r="J1" s="55"/>
      <c r="K1" s="1269"/>
      <c r="L1" s="1269"/>
    </row>
    <row r="2" spans="1:12" ht="36.75" customHeight="1">
      <c r="A2" s="141"/>
      <c r="B2" s="1270">
        <v>45174</v>
      </c>
      <c r="C2" s="1270"/>
      <c r="D2" s="548"/>
      <c r="E2" s="1270">
        <f>SUM(B2+7)</f>
        <v>45181</v>
      </c>
      <c r="F2" s="1270"/>
      <c r="G2" s="548"/>
      <c r="H2" s="1270">
        <f>SUM(E2+7)</f>
        <v>45188</v>
      </c>
      <c r="I2" s="1270"/>
      <c r="J2" s="548"/>
      <c r="K2" s="1270">
        <f>SUM(H2+7)</f>
        <v>45195</v>
      </c>
      <c r="L2" s="1270"/>
    </row>
    <row r="3" spans="1:12" s="145" customFormat="1" ht="36.75" customHeight="1">
      <c r="A3" s="142"/>
      <c r="B3" s="1272" t="s">
        <v>144</v>
      </c>
      <c r="C3" s="1272"/>
      <c r="D3" s="143"/>
      <c r="E3" s="1272" t="s">
        <v>145</v>
      </c>
      <c r="F3" s="1272"/>
      <c r="G3" s="143"/>
      <c r="H3" s="1272" t="s">
        <v>146</v>
      </c>
      <c r="I3" s="1272"/>
      <c r="J3" s="144"/>
      <c r="K3" s="1272" t="s">
        <v>147</v>
      </c>
      <c r="L3" s="1272"/>
    </row>
    <row r="4" spans="1:12" s="145" customFormat="1" ht="36.75" customHeight="1">
      <c r="A4" s="142" t="s">
        <v>151</v>
      </c>
      <c r="B4" s="146" t="s">
        <v>37</v>
      </c>
      <c r="C4" s="147" t="s">
        <v>37</v>
      </c>
      <c r="D4" s="148" t="s">
        <v>151</v>
      </c>
      <c r="E4" s="149" t="s">
        <v>37</v>
      </c>
      <c r="F4" s="146" t="s">
        <v>37</v>
      </c>
      <c r="G4" s="148" t="s">
        <v>151</v>
      </c>
      <c r="H4" s="147" t="s">
        <v>37</v>
      </c>
      <c r="I4" s="146" t="s">
        <v>37</v>
      </c>
      <c r="J4" s="148" t="s">
        <v>151</v>
      </c>
      <c r="K4" s="150" t="s">
        <v>37</v>
      </c>
      <c r="L4" s="150" t="s">
        <v>37</v>
      </c>
    </row>
    <row r="5" spans="1:12" s="145" customFormat="1" ht="36.75" customHeight="1">
      <c r="A5" s="151">
        <v>1</v>
      </c>
      <c r="B5" s="152" t="str">
        <f>Leden!E28</f>
        <v>Bennie Beerten Z</v>
      </c>
      <c r="C5" s="145" t="str">
        <f>Leden!E29</f>
        <v>Cuppers Jan</v>
      </c>
      <c r="D5" s="153" t="s">
        <v>152</v>
      </c>
      <c r="E5" s="152" t="str">
        <f>Leden!E28</f>
        <v>Bennie Beerten Z</v>
      </c>
      <c r="F5" s="152" t="str">
        <f t="shared" ref="F5:F16" si="0">B7</f>
        <v>BouwmeesterJohan</v>
      </c>
      <c r="G5" s="153" t="s">
        <v>152</v>
      </c>
      <c r="H5" s="152" t="str">
        <f>Leden!E28</f>
        <v>Bennie Beerten Z</v>
      </c>
      <c r="I5" s="154" t="str">
        <f t="shared" ref="I5:I15" si="1">B8</f>
        <v>Cattier Theo</v>
      </c>
      <c r="J5" s="153" t="s">
        <v>152</v>
      </c>
      <c r="K5" s="152" t="str">
        <f>Leden!E28</f>
        <v>Bennie Beerten Z</v>
      </c>
      <c r="L5" s="152" t="str">
        <f t="shared" ref="L5:L14" si="2">B9</f>
        <v>Huinink Jan</v>
      </c>
    </row>
    <row r="6" spans="1:12" s="145" customFormat="1" ht="36.75" customHeight="1">
      <c r="A6" s="151">
        <v>2</v>
      </c>
      <c r="B6" s="145" t="str">
        <f>Leden!E29</f>
        <v>Cuppers Jan</v>
      </c>
      <c r="C6" s="145" t="str">
        <f>Leden!E30</f>
        <v>BouwmeesterJohan</v>
      </c>
      <c r="D6" s="153" t="s">
        <v>153</v>
      </c>
      <c r="E6" s="152" t="str">
        <f>Leden!E29</f>
        <v>Cuppers Jan</v>
      </c>
      <c r="F6" s="152" t="str">
        <f t="shared" si="0"/>
        <v>Cattier Theo</v>
      </c>
      <c r="G6" s="153" t="s">
        <v>153</v>
      </c>
      <c r="H6" s="145" t="str">
        <f>Leden!E29</f>
        <v>Cuppers Jan</v>
      </c>
      <c r="I6" s="154" t="str">
        <f t="shared" si="1"/>
        <v>Huinink Jan</v>
      </c>
      <c r="J6" s="153" t="s">
        <v>153</v>
      </c>
      <c r="K6" s="145" t="str">
        <f>Leden!E29</f>
        <v>Cuppers Jan</v>
      </c>
      <c r="L6" s="152" t="str">
        <f t="shared" si="2"/>
        <v>Melgers Willy</v>
      </c>
    </row>
    <row r="7" spans="1:12" s="145" customFormat="1" ht="36.75" customHeight="1">
      <c r="A7" s="151">
        <v>3</v>
      </c>
      <c r="B7" s="152" t="str">
        <f>Leden!E30</f>
        <v>BouwmeesterJohan</v>
      </c>
      <c r="C7" s="145" t="str">
        <f>Leden!E31</f>
        <v>Cattier Theo</v>
      </c>
      <c r="D7" s="153" t="s">
        <v>154</v>
      </c>
      <c r="E7" s="152" t="str">
        <f>Leden!E30</f>
        <v>BouwmeesterJohan</v>
      </c>
      <c r="F7" s="152" t="str">
        <f t="shared" si="0"/>
        <v>Huinink Jan</v>
      </c>
      <c r="G7" s="153" t="s">
        <v>154</v>
      </c>
      <c r="H7" s="152" t="str">
        <f>Leden!E30</f>
        <v>BouwmeesterJohan</v>
      </c>
      <c r="I7" s="154" t="str">
        <f t="shared" si="1"/>
        <v>Melgers Willy</v>
      </c>
      <c r="J7" s="153" t="s">
        <v>154</v>
      </c>
      <c r="K7" s="152" t="str">
        <f>Leden!E30</f>
        <v>BouwmeesterJohan</v>
      </c>
      <c r="L7" s="152" t="str">
        <f t="shared" si="2"/>
        <v>Piepers Arnold</v>
      </c>
    </row>
    <row r="8" spans="1:12" s="145" customFormat="1" ht="36.75" customHeight="1">
      <c r="A8" s="151">
        <v>4</v>
      </c>
      <c r="B8" s="154" t="str">
        <f>Leden!E31</f>
        <v>Cattier Theo</v>
      </c>
      <c r="C8" s="145" t="str">
        <f>Leden!E32</f>
        <v>Huinink Jan</v>
      </c>
      <c r="D8" s="153" t="s">
        <v>155</v>
      </c>
      <c r="E8" s="152" t="str">
        <f>Leden!E31</f>
        <v>Cattier Theo</v>
      </c>
      <c r="F8" s="152" t="str">
        <f t="shared" si="0"/>
        <v>Melgers Willy</v>
      </c>
      <c r="G8" s="153" t="s">
        <v>155</v>
      </c>
      <c r="H8" s="154" t="str">
        <f>Leden!E31</f>
        <v>Cattier Theo</v>
      </c>
      <c r="I8" s="154" t="str">
        <f t="shared" si="1"/>
        <v>Piepers Arnold</v>
      </c>
      <c r="J8" s="153" t="s">
        <v>155</v>
      </c>
      <c r="K8" s="154" t="str">
        <f>Leden!E31</f>
        <v>Cattier Theo</v>
      </c>
      <c r="L8" s="152" t="str">
        <f t="shared" si="2"/>
        <v>Jos Stortelder</v>
      </c>
    </row>
    <row r="9" spans="1:12" s="145" customFormat="1" ht="36.75" customHeight="1">
      <c r="A9" s="151">
        <v>5</v>
      </c>
      <c r="B9" s="152" t="str">
        <f>Leden!E32</f>
        <v>Huinink Jan</v>
      </c>
      <c r="C9" s="145" t="str">
        <f>Leden!E33</f>
        <v>Melgers Willy</v>
      </c>
      <c r="D9" s="153" t="s">
        <v>156</v>
      </c>
      <c r="E9" s="152" t="str">
        <f>Leden!E32</f>
        <v>Huinink Jan</v>
      </c>
      <c r="F9" s="152" t="str">
        <f t="shared" si="0"/>
        <v>Piepers Arnold</v>
      </c>
      <c r="G9" s="153" t="s">
        <v>156</v>
      </c>
      <c r="H9" s="152" t="str">
        <f>Leden!E32</f>
        <v>Huinink Jan</v>
      </c>
      <c r="I9" s="154" t="str">
        <f t="shared" si="1"/>
        <v>Jos Stortelder</v>
      </c>
      <c r="J9" s="153" t="s">
        <v>156</v>
      </c>
      <c r="K9" s="152" t="str">
        <f>Leden!E32</f>
        <v>Huinink Jan</v>
      </c>
      <c r="L9" s="152" t="str">
        <f t="shared" si="2"/>
        <v>Rots Jan</v>
      </c>
    </row>
    <row r="10" spans="1:12" s="145" customFormat="1" ht="36.75" customHeight="1">
      <c r="A10" s="151">
        <v>6</v>
      </c>
      <c r="B10" s="154" t="str">
        <f>Leden!E33</f>
        <v>Melgers Willy</v>
      </c>
      <c r="C10" s="145" t="str">
        <f>Leden!E34</f>
        <v>Piepers Arnold</v>
      </c>
      <c r="D10" s="153" t="s">
        <v>157</v>
      </c>
      <c r="E10" s="152" t="str">
        <f>Leden!E33</f>
        <v>Melgers Willy</v>
      </c>
      <c r="F10" s="152" t="str">
        <f t="shared" si="0"/>
        <v>Jos Stortelder</v>
      </c>
      <c r="G10" s="153" t="s">
        <v>157</v>
      </c>
      <c r="H10" s="154" t="str">
        <f>Leden!E33</f>
        <v>Melgers Willy</v>
      </c>
      <c r="I10" s="154" t="str">
        <f t="shared" si="1"/>
        <v>Rots Jan</v>
      </c>
      <c r="J10" s="153" t="s">
        <v>157</v>
      </c>
      <c r="K10" s="154" t="str">
        <f>Leden!E33</f>
        <v>Melgers Willy</v>
      </c>
      <c r="L10" s="152" t="str">
        <f t="shared" si="2"/>
        <v>Rouwhorst Bennie</v>
      </c>
    </row>
    <row r="11" spans="1:12" s="145" customFormat="1" ht="36.75" customHeight="1">
      <c r="A11" s="151">
        <v>7</v>
      </c>
      <c r="B11" s="152" t="str">
        <f>Leden!E34</f>
        <v>Piepers Arnold</v>
      </c>
      <c r="C11" s="145" t="str">
        <f>Leden!E35</f>
        <v>Jos Stortelder</v>
      </c>
      <c r="D11" s="153" t="s">
        <v>158</v>
      </c>
      <c r="E11" s="152" t="str">
        <f>Leden!E34</f>
        <v>Piepers Arnold</v>
      </c>
      <c r="F11" s="152" t="str">
        <f t="shared" si="0"/>
        <v>Rots Jan</v>
      </c>
      <c r="G11" s="153" t="s">
        <v>158</v>
      </c>
      <c r="H11" s="152" t="str">
        <f>Leden!E34</f>
        <v>Piepers Arnold</v>
      </c>
      <c r="I11" s="154" t="str">
        <f t="shared" si="1"/>
        <v>Rouwhorst Bennie</v>
      </c>
      <c r="J11" s="153" t="s">
        <v>158</v>
      </c>
      <c r="K11" s="152" t="str">
        <f>Leden!E34</f>
        <v>Piepers Arnold</v>
      </c>
      <c r="L11" s="152" t="str">
        <f t="shared" si="2"/>
        <v>Wittenbernds B</v>
      </c>
    </row>
    <row r="12" spans="1:12" s="145" customFormat="1" ht="36.75" customHeight="1">
      <c r="A12" s="151">
        <v>8</v>
      </c>
      <c r="B12" s="152" t="str">
        <f>Leden!E35</f>
        <v>Jos Stortelder</v>
      </c>
      <c r="C12" s="145" t="str">
        <f>Leden!E36</f>
        <v>Rots Jan</v>
      </c>
      <c r="D12" s="153" t="s">
        <v>159</v>
      </c>
      <c r="E12" s="152" t="str">
        <f>Leden!E35</f>
        <v>Jos Stortelder</v>
      </c>
      <c r="F12" s="152" t="str">
        <f t="shared" si="0"/>
        <v>Rouwhorst Bennie</v>
      </c>
      <c r="G12" s="153" t="s">
        <v>159</v>
      </c>
      <c r="H12" s="152" t="str">
        <f>Leden!E35</f>
        <v>Jos Stortelder</v>
      </c>
      <c r="I12" s="154" t="str">
        <f t="shared" si="1"/>
        <v>Wittenbernds B</v>
      </c>
      <c r="J12" s="153" t="s">
        <v>159</v>
      </c>
      <c r="K12" s="152" t="str">
        <f>Leden!E35</f>
        <v>Jos Stortelder</v>
      </c>
      <c r="L12" s="152" t="str">
        <f t="shared" si="2"/>
        <v>Spieker Leo</v>
      </c>
    </row>
    <row r="13" spans="1:12" s="145" customFormat="1" ht="36.75" customHeight="1">
      <c r="A13" s="151">
        <v>9</v>
      </c>
      <c r="B13" s="152" t="str">
        <f>Leden!E36</f>
        <v>Rots Jan</v>
      </c>
      <c r="C13" s="145" t="str">
        <f>Leden!E37</f>
        <v>Rouwhorst Bennie</v>
      </c>
      <c r="D13" s="153" t="s">
        <v>160</v>
      </c>
      <c r="E13" s="152" t="str">
        <f>Leden!E36</f>
        <v>Rots Jan</v>
      </c>
      <c r="F13" s="152" t="str">
        <f t="shared" si="0"/>
        <v>Wittenbernds B</v>
      </c>
      <c r="G13" s="153" t="s">
        <v>160</v>
      </c>
      <c r="H13" s="152" t="str">
        <f>Leden!E36</f>
        <v>Rots Jan</v>
      </c>
      <c r="I13" s="154" t="str">
        <f t="shared" si="1"/>
        <v>Spieker Leo</v>
      </c>
      <c r="J13" s="153" t="s">
        <v>160</v>
      </c>
      <c r="K13" s="152" t="str">
        <f>Leden!E36</f>
        <v>Rots Jan</v>
      </c>
      <c r="L13" s="152" t="str">
        <f t="shared" si="2"/>
        <v>v.Schie Leo</v>
      </c>
    </row>
    <row r="14" spans="1:12" s="145" customFormat="1" ht="36.75" customHeight="1">
      <c r="A14" s="151">
        <v>10</v>
      </c>
      <c r="B14" s="152" t="str">
        <f>Leden!E37</f>
        <v>Rouwhorst Bennie</v>
      </c>
      <c r="C14" s="145" t="str">
        <f>Leden!E38</f>
        <v>Wittenbernds B</v>
      </c>
      <c r="D14" s="153" t="s">
        <v>161</v>
      </c>
      <c r="E14" s="152" t="str">
        <f>Leden!E37</f>
        <v>Rouwhorst Bennie</v>
      </c>
      <c r="F14" s="152" t="str">
        <f t="shared" si="0"/>
        <v>Spieker Leo</v>
      </c>
      <c r="G14" s="153" t="s">
        <v>161</v>
      </c>
      <c r="H14" s="152" t="str">
        <f>Leden!E37</f>
        <v>Rouwhorst Bennie</v>
      </c>
      <c r="I14" s="154" t="str">
        <f t="shared" si="1"/>
        <v>v.Schie Leo</v>
      </c>
      <c r="J14" s="153" t="s">
        <v>161</v>
      </c>
      <c r="K14" s="152" t="str">
        <f>Leden!E37</f>
        <v>Rouwhorst Bennie</v>
      </c>
      <c r="L14" s="152" t="str">
        <f t="shared" si="2"/>
        <v>Wolterink Harrie</v>
      </c>
    </row>
    <row r="15" spans="1:12" s="145" customFormat="1" ht="36.75" customHeight="1">
      <c r="A15" s="151">
        <v>11</v>
      </c>
      <c r="B15" s="152" t="str">
        <f>Leden!E38</f>
        <v>Wittenbernds B</v>
      </c>
      <c r="C15" s="145" t="str">
        <f>Leden!E39</f>
        <v>Spieker Leo</v>
      </c>
      <c r="D15" s="153" t="s">
        <v>162</v>
      </c>
      <c r="E15" s="152" t="str">
        <f>Leden!E38</f>
        <v>Wittenbernds B</v>
      </c>
      <c r="F15" s="152" t="str">
        <f t="shared" si="0"/>
        <v>v.Schie Leo</v>
      </c>
      <c r="G15" s="153" t="s">
        <v>162</v>
      </c>
      <c r="H15" s="152" t="str">
        <f>Leden!E38</f>
        <v>Wittenbernds B</v>
      </c>
      <c r="I15" s="154" t="str">
        <f t="shared" si="1"/>
        <v>Wolterink Harrie</v>
      </c>
      <c r="J15" s="153" t="s">
        <v>162</v>
      </c>
      <c r="K15" s="152" t="str">
        <f>Leden!E38</f>
        <v>Wittenbernds B</v>
      </c>
      <c r="L15" s="152" t="str">
        <f>B5</f>
        <v>Bennie Beerten Z</v>
      </c>
    </row>
    <row r="16" spans="1:12" s="145" customFormat="1" ht="36.75" customHeight="1">
      <c r="A16" s="151">
        <v>12</v>
      </c>
      <c r="B16" s="152" t="str">
        <f>Leden!E39</f>
        <v>Spieker Leo</v>
      </c>
      <c r="C16" s="145" t="str">
        <f>Leden!E40</f>
        <v>v.Schie Leo</v>
      </c>
      <c r="D16" s="153" t="s">
        <v>163</v>
      </c>
      <c r="E16" s="152" t="str">
        <f>Leden!E39</f>
        <v>Spieker Leo</v>
      </c>
      <c r="F16" s="152" t="str">
        <f t="shared" si="0"/>
        <v>Wolterink Harrie</v>
      </c>
      <c r="G16" s="153" t="s">
        <v>163</v>
      </c>
      <c r="H16" s="152" t="str">
        <f>Leden!E39</f>
        <v>Spieker Leo</v>
      </c>
      <c r="I16" s="154" t="str">
        <f>B5</f>
        <v>Bennie Beerten Z</v>
      </c>
      <c r="J16" s="153" t="s">
        <v>163</v>
      </c>
      <c r="K16" s="152" t="str">
        <f>Leden!E39</f>
        <v>Spieker Leo</v>
      </c>
      <c r="L16" s="152" t="str">
        <f>B6</f>
        <v>Cuppers Jan</v>
      </c>
    </row>
    <row r="17" spans="1:12" s="145" customFormat="1" ht="36.75" customHeight="1">
      <c r="A17" s="151">
        <v>13</v>
      </c>
      <c r="B17" s="152" t="str">
        <f>Leden!E40</f>
        <v>v.Schie Leo</v>
      </c>
      <c r="C17" s="145" t="str">
        <f>Leden!E41</f>
        <v>Wolterink Harrie</v>
      </c>
      <c r="D17" s="153" t="s">
        <v>164</v>
      </c>
      <c r="E17" s="152" t="str">
        <f>Leden!E40</f>
        <v>v.Schie Leo</v>
      </c>
      <c r="F17" s="152" t="str">
        <f>B5</f>
        <v>Bennie Beerten Z</v>
      </c>
      <c r="G17" s="153" t="s">
        <v>164</v>
      </c>
      <c r="H17" s="152" t="str">
        <f>Leden!E40</f>
        <v>v.Schie Leo</v>
      </c>
      <c r="I17" s="154" t="str">
        <f>B6</f>
        <v>Cuppers Jan</v>
      </c>
      <c r="J17" s="153" t="s">
        <v>164</v>
      </c>
      <c r="K17" s="152" t="str">
        <f>Leden!E40</f>
        <v>v.Schie Leo</v>
      </c>
      <c r="L17" s="152" t="str">
        <f>B7</f>
        <v>BouwmeesterJohan</v>
      </c>
    </row>
    <row r="18" spans="1:12" s="145" customFormat="1" ht="36.75" customHeight="1">
      <c r="A18" s="151">
        <v>14</v>
      </c>
      <c r="B18" s="152" t="str">
        <f>Leden!E41</f>
        <v>Wolterink Harrie</v>
      </c>
      <c r="C18" s="152" t="str">
        <f>$B$5</f>
        <v>Bennie Beerten Z</v>
      </c>
      <c r="D18" s="153" t="s">
        <v>165</v>
      </c>
      <c r="E18" s="152" t="str">
        <f>Leden!E41</f>
        <v>Wolterink Harrie</v>
      </c>
      <c r="F18" s="152" t="str">
        <f>B6</f>
        <v>Cuppers Jan</v>
      </c>
      <c r="G18" s="153" t="s">
        <v>165</v>
      </c>
      <c r="H18" s="152" t="str">
        <f>Leden!E41</f>
        <v>Wolterink Harrie</v>
      </c>
      <c r="I18" s="154" t="str">
        <f>B7</f>
        <v>BouwmeesterJohan</v>
      </c>
      <c r="J18" s="153" t="s">
        <v>165</v>
      </c>
      <c r="K18" s="152" t="str">
        <f>Leden!E41</f>
        <v>Wolterink Harrie</v>
      </c>
      <c r="L18" s="152" t="str">
        <f>B8</f>
        <v>Cattier Theo</v>
      </c>
    </row>
    <row r="19" spans="1:12" s="145" customFormat="1" ht="36.75" customHeight="1">
      <c r="A19" s="151"/>
      <c r="B19" s="152"/>
      <c r="D19" s="153"/>
      <c r="E19" s="152"/>
      <c r="F19" s="152"/>
      <c r="G19" s="153"/>
      <c r="H19" s="152"/>
      <c r="I19" s="154"/>
      <c r="J19" s="153"/>
      <c r="K19" s="152"/>
      <c r="L19" s="152"/>
    </row>
    <row r="20" spans="1:12" ht="10.5" customHeight="1">
      <c r="A20" s="140"/>
      <c r="B20" s="1273"/>
      <c r="C20" s="1273"/>
      <c r="D20" s="55"/>
      <c r="E20" s="1274"/>
      <c r="F20" s="1274"/>
      <c r="G20" s="155"/>
      <c r="H20" s="1275" t="s">
        <v>143</v>
      </c>
      <c r="I20" s="1275"/>
      <c r="J20" s="55"/>
      <c r="K20" s="1276"/>
      <c r="L20" s="1276"/>
    </row>
    <row r="21" spans="1:12" ht="17.25" customHeight="1">
      <c r="A21" s="140"/>
      <c r="B21" s="1273"/>
      <c r="C21" s="1273"/>
      <c r="D21" s="55"/>
      <c r="E21" s="1274"/>
      <c r="F21" s="1274"/>
      <c r="G21" s="155"/>
      <c r="H21" s="1275"/>
      <c r="I21" s="1275"/>
      <c r="J21" s="55"/>
      <c r="K21" s="1276"/>
      <c r="L21" s="1276"/>
    </row>
    <row r="22" spans="1:12" ht="36.75" customHeight="1">
      <c r="A22" s="141"/>
      <c r="B22" s="1278">
        <f>SUM(K2+7)</f>
        <v>45202</v>
      </c>
      <c r="C22" s="1278"/>
      <c r="D22" s="549"/>
      <c r="E22" s="1278">
        <f>SUM(B22+7)</f>
        <v>45209</v>
      </c>
      <c r="F22" s="1278"/>
      <c r="G22" s="550"/>
      <c r="H22" s="1278">
        <f>SUM(E22+7)</f>
        <v>45216</v>
      </c>
      <c r="I22" s="1278"/>
      <c r="J22" s="549"/>
      <c r="K22" s="1279">
        <f>SUM(H22+7)</f>
        <v>45223</v>
      </c>
      <c r="L22" s="1279"/>
    </row>
    <row r="23" spans="1:12" ht="36.75" customHeight="1">
      <c r="A23" s="140" t="s">
        <v>151</v>
      </c>
      <c r="B23" s="1280" t="s">
        <v>148</v>
      </c>
      <c r="C23" s="1280"/>
      <c r="D23" s="148" t="s">
        <v>151</v>
      </c>
      <c r="E23" s="1281" t="s">
        <v>149</v>
      </c>
      <c r="F23" s="1281"/>
      <c r="G23" s="148" t="s">
        <v>151</v>
      </c>
      <c r="H23" s="1280" t="s">
        <v>166</v>
      </c>
      <c r="I23" s="1280"/>
      <c r="J23" s="551"/>
      <c r="K23" s="1280" t="s">
        <v>167</v>
      </c>
      <c r="L23" s="1280"/>
    </row>
    <row r="24" spans="1:12" ht="36.75" customHeight="1">
      <c r="A24" s="140"/>
      <c r="B24" s="146" t="s">
        <v>37</v>
      </c>
      <c r="C24" s="147" t="s">
        <v>37</v>
      </c>
      <c r="D24" s="148" t="s">
        <v>151</v>
      </c>
      <c r="E24" s="149" t="s">
        <v>37</v>
      </c>
      <c r="F24" s="146" t="s">
        <v>37</v>
      </c>
      <c r="G24" s="148" t="s">
        <v>151</v>
      </c>
      <c r="H24" s="147" t="s">
        <v>37</v>
      </c>
      <c r="I24" s="146" t="s">
        <v>37</v>
      </c>
      <c r="J24" s="148" t="s">
        <v>151</v>
      </c>
      <c r="K24" s="150" t="s">
        <v>37</v>
      </c>
      <c r="L24" s="150" t="s">
        <v>37</v>
      </c>
    </row>
    <row r="25" spans="1:12" ht="36.75" customHeight="1">
      <c r="A25" s="156">
        <v>1</v>
      </c>
      <c r="B25" s="152" t="str">
        <f>Leden!E28</f>
        <v>Bennie Beerten Z</v>
      </c>
      <c r="C25" s="154" t="str">
        <f t="shared" ref="C25:C33" si="3">B10</f>
        <v>Melgers Willy</v>
      </c>
      <c r="D25" s="153" t="s">
        <v>152</v>
      </c>
      <c r="E25" s="152" t="str">
        <f>Leden!E28</f>
        <v>Bennie Beerten Z</v>
      </c>
      <c r="F25" s="152" t="str">
        <f t="shared" ref="F25:F32" si="4">B11</f>
        <v>Piepers Arnold</v>
      </c>
      <c r="G25" s="157">
        <v>1</v>
      </c>
      <c r="H25" s="152" t="str">
        <f>Leden!E28</f>
        <v>Bennie Beerten Z</v>
      </c>
      <c r="I25" s="152" t="str">
        <f t="shared" ref="I25:I31" si="5">B12</f>
        <v>Jos Stortelder</v>
      </c>
      <c r="J25" s="157">
        <v>1</v>
      </c>
      <c r="K25" s="152"/>
      <c r="L25" s="152"/>
    </row>
    <row r="26" spans="1:12" ht="36.75" customHeight="1">
      <c r="A26" s="156">
        <v>2</v>
      </c>
      <c r="B26" s="145" t="str">
        <f>Leden!E29</f>
        <v>Cuppers Jan</v>
      </c>
      <c r="C26" s="154" t="str">
        <f t="shared" si="3"/>
        <v>Piepers Arnold</v>
      </c>
      <c r="D26" s="153" t="s">
        <v>153</v>
      </c>
      <c r="E26" s="145" t="str">
        <f>Leden!E29</f>
        <v>Cuppers Jan</v>
      </c>
      <c r="F26" s="152" t="str">
        <f t="shared" si="4"/>
        <v>Jos Stortelder</v>
      </c>
      <c r="G26" s="157">
        <v>2</v>
      </c>
      <c r="H26" s="145" t="str">
        <f>Leden!E29</f>
        <v>Cuppers Jan</v>
      </c>
      <c r="I26" s="152" t="str">
        <f t="shared" si="5"/>
        <v>Rots Jan</v>
      </c>
      <c r="J26" s="157">
        <v>2</v>
      </c>
      <c r="K26" s="145"/>
      <c r="L26" s="152"/>
    </row>
    <row r="27" spans="1:12" ht="36.75" customHeight="1">
      <c r="A27" s="156">
        <v>3</v>
      </c>
      <c r="B27" s="152" t="str">
        <f>Leden!E30</f>
        <v>BouwmeesterJohan</v>
      </c>
      <c r="C27" s="154" t="str">
        <f t="shared" si="3"/>
        <v>Jos Stortelder</v>
      </c>
      <c r="D27" s="153" t="s">
        <v>154</v>
      </c>
      <c r="E27" s="152" t="str">
        <f>Leden!E30</f>
        <v>BouwmeesterJohan</v>
      </c>
      <c r="F27" s="152" t="str">
        <f t="shared" si="4"/>
        <v>Rots Jan</v>
      </c>
      <c r="G27" s="157">
        <v>3</v>
      </c>
      <c r="H27" s="152" t="str">
        <f>Leden!E30</f>
        <v>BouwmeesterJohan</v>
      </c>
      <c r="I27" s="152" t="str">
        <f t="shared" si="5"/>
        <v>Rouwhorst Bennie</v>
      </c>
      <c r="J27" s="157">
        <v>3</v>
      </c>
      <c r="K27" s="152"/>
      <c r="L27" s="152"/>
    </row>
    <row r="28" spans="1:12" ht="36.75" customHeight="1">
      <c r="A28" s="156">
        <v>4</v>
      </c>
      <c r="B28" s="154" t="str">
        <f>Leden!E31</f>
        <v>Cattier Theo</v>
      </c>
      <c r="C28" s="154" t="str">
        <f t="shared" si="3"/>
        <v>Rots Jan</v>
      </c>
      <c r="D28" s="153" t="s">
        <v>155</v>
      </c>
      <c r="E28" s="154" t="str">
        <f>Leden!E31</f>
        <v>Cattier Theo</v>
      </c>
      <c r="F28" s="152" t="str">
        <f t="shared" si="4"/>
        <v>Rouwhorst Bennie</v>
      </c>
      <c r="G28" s="157">
        <v>4</v>
      </c>
      <c r="H28" s="154" t="str">
        <f>Leden!E31</f>
        <v>Cattier Theo</v>
      </c>
      <c r="I28" s="152" t="str">
        <f t="shared" si="5"/>
        <v>Wittenbernds B</v>
      </c>
      <c r="J28" s="157">
        <v>4</v>
      </c>
      <c r="K28" s="154"/>
      <c r="L28" s="152"/>
    </row>
    <row r="29" spans="1:12" ht="36.75" customHeight="1">
      <c r="A29" s="156">
        <v>5</v>
      </c>
      <c r="B29" s="152" t="str">
        <f>Leden!E32</f>
        <v>Huinink Jan</v>
      </c>
      <c r="C29" s="154" t="str">
        <f t="shared" si="3"/>
        <v>Rouwhorst Bennie</v>
      </c>
      <c r="D29" s="153" t="s">
        <v>156</v>
      </c>
      <c r="E29" s="152" t="str">
        <f>Leden!E32</f>
        <v>Huinink Jan</v>
      </c>
      <c r="F29" s="152" t="str">
        <f t="shared" si="4"/>
        <v>Wittenbernds B</v>
      </c>
      <c r="G29" s="157">
        <v>5</v>
      </c>
      <c r="H29" s="152" t="str">
        <f>Leden!E32</f>
        <v>Huinink Jan</v>
      </c>
      <c r="I29" s="152" t="str">
        <f t="shared" si="5"/>
        <v>Spieker Leo</v>
      </c>
      <c r="J29" s="157">
        <v>5</v>
      </c>
      <c r="K29" s="152"/>
      <c r="L29" s="152"/>
    </row>
    <row r="30" spans="1:12" ht="36.75" customHeight="1">
      <c r="A30" s="156">
        <v>6</v>
      </c>
      <c r="B30" s="154" t="str">
        <f>Leden!E33</f>
        <v>Melgers Willy</v>
      </c>
      <c r="C30" s="154" t="str">
        <f t="shared" si="3"/>
        <v>Wittenbernds B</v>
      </c>
      <c r="D30" s="153" t="s">
        <v>157</v>
      </c>
      <c r="E30" s="154" t="str">
        <f>Leden!E33</f>
        <v>Melgers Willy</v>
      </c>
      <c r="F30" s="152" t="str">
        <f t="shared" si="4"/>
        <v>Spieker Leo</v>
      </c>
      <c r="G30" s="157">
        <v>6</v>
      </c>
      <c r="H30" s="154" t="str">
        <f>Leden!E33</f>
        <v>Melgers Willy</v>
      </c>
      <c r="I30" s="152" t="str">
        <f t="shared" si="5"/>
        <v>v.Schie Leo</v>
      </c>
      <c r="J30" s="157">
        <v>6</v>
      </c>
      <c r="K30" s="154"/>
      <c r="L30" s="152"/>
    </row>
    <row r="31" spans="1:12" ht="36.75" customHeight="1">
      <c r="A31" s="156">
        <v>7</v>
      </c>
      <c r="B31" s="152" t="str">
        <f>Leden!E34</f>
        <v>Piepers Arnold</v>
      </c>
      <c r="C31" s="154" t="str">
        <f t="shared" si="3"/>
        <v>Spieker Leo</v>
      </c>
      <c r="D31" s="153" t="s">
        <v>158</v>
      </c>
      <c r="E31" s="152" t="str">
        <f>Leden!E34</f>
        <v>Piepers Arnold</v>
      </c>
      <c r="F31" s="152" t="str">
        <f t="shared" si="4"/>
        <v>v.Schie Leo</v>
      </c>
      <c r="G31" s="157">
        <v>7</v>
      </c>
      <c r="H31" s="152" t="str">
        <f>Leden!E34</f>
        <v>Piepers Arnold</v>
      </c>
      <c r="I31" s="152" t="str">
        <f t="shared" si="5"/>
        <v>Wolterink Harrie</v>
      </c>
      <c r="J31" s="157">
        <v>7</v>
      </c>
      <c r="K31" s="152"/>
      <c r="L31" s="152"/>
    </row>
    <row r="32" spans="1:12" ht="36.75" customHeight="1">
      <c r="A32" s="156">
        <v>8</v>
      </c>
      <c r="B32" s="152" t="str">
        <f>Leden!E35</f>
        <v>Jos Stortelder</v>
      </c>
      <c r="C32" s="154" t="str">
        <f t="shared" si="3"/>
        <v>v.Schie Leo</v>
      </c>
      <c r="D32" s="153" t="s">
        <v>159</v>
      </c>
      <c r="E32" s="152" t="str">
        <f>Leden!E35</f>
        <v>Jos Stortelder</v>
      </c>
      <c r="F32" s="152" t="str">
        <f t="shared" si="4"/>
        <v>Wolterink Harrie</v>
      </c>
      <c r="G32" s="157">
        <v>8</v>
      </c>
      <c r="H32" s="152"/>
      <c r="I32" s="152"/>
      <c r="J32" s="157">
        <v>8</v>
      </c>
      <c r="K32" s="152"/>
      <c r="L32" s="152"/>
    </row>
    <row r="33" spans="1:12" ht="36.75" customHeight="1">
      <c r="A33" s="156">
        <v>9</v>
      </c>
      <c r="B33" s="152" t="str">
        <f>Leden!E36</f>
        <v>Rots Jan</v>
      </c>
      <c r="C33" s="154" t="str">
        <f t="shared" si="3"/>
        <v>Wolterink Harrie</v>
      </c>
      <c r="D33" s="153" t="s">
        <v>160</v>
      </c>
      <c r="E33" s="152" t="str">
        <f>Leden!E36</f>
        <v>Rots Jan</v>
      </c>
      <c r="F33" s="152" t="str">
        <f t="shared" ref="F33:F38" si="6">B5</f>
        <v>Bennie Beerten Z</v>
      </c>
      <c r="G33" s="157">
        <v>9</v>
      </c>
      <c r="H33" s="152"/>
      <c r="I33" s="152"/>
      <c r="J33" s="157">
        <v>9</v>
      </c>
      <c r="K33" s="152"/>
      <c r="L33" s="152"/>
    </row>
    <row r="34" spans="1:12" ht="36.75" customHeight="1">
      <c r="A34" s="156">
        <v>10</v>
      </c>
      <c r="B34" s="152" t="str">
        <f>Leden!E37</f>
        <v>Rouwhorst Bennie</v>
      </c>
      <c r="C34" s="154" t="str">
        <f>B5</f>
        <v>Bennie Beerten Z</v>
      </c>
      <c r="D34" s="153" t="s">
        <v>161</v>
      </c>
      <c r="E34" s="152" t="str">
        <f>Leden!E37</f>
        <v>Rouwhorst Bennie</v>
      </c>
      <c r="F34" s="152" t="str">
        <f t="shared" si="6"/>
        <v>Cuppers Jan</v>
      </c>
      <c r="G34" s="157">
        <v>10</v>
      </c>
      <c r="H34" s="152"/>
      <c r="I34" s="152"/>
      <c r="J34" s="157">
        <v>10</v>
      </c>
      <c r="K34" s="152"/>
      <c r="L34" s="152"/>
    </row>
    <row r="35" spans="1:12" ht="36.75" customHeight="1">
      <c r="A35" s="156">
        <v>11</v>
      </c>
      <c r="B35" s="152" t="str">
        <f>Leden!E38</f>
        <v>Wittenbernds B</v>
      </c>
      <c r="C35" s="154" t="str">
        <f>B6</f>
        <v>Cuppers Jan</v>
      </c>
      <c r="D35" s="153" t="s">
        <v>162</v>
      </c>
      <c r="E35" s="152" t="str">
        <f>Leden!E38</f>
        <v>Wittenbernds B</v>
      </c>
      <c r="F35" s="152" t="str">
        <f t="shared" si="6"/>
        <v>BouwmeesterJohan</v>
      </c>
      <c r="G35" s="157">
        <v>11</v>
      </c>
      <c r="H35" s="152"/>
      <c r="I35" s="152"/>
      <c r="J35" s="157">
        <v>11</v>
      </c>
      <c r="K35" s="152"/>
      <c r="L35" s="152"/>
    </row>
    <row r="36" spans="1:12" ht="36.75" customHeight="1">
      <c r="A36" s="156">
        <v>12</v>
      </c>
      <c r="B36" s="152" t="str">
        <f>Leden!E39</f>
        <v>Spieker Leo</v>
      </c>
      <c r="C36" s="154" t="str">
        <f>B7</f>
        <v>BouwmeesterJohan</v>
      </c>
      <c r="D36" s="153" t="s">
        <v>163</v>
      </c>
      <c r="E36" s="152" t="str">
        <f>Leden!E39</f>
        <v>Spieker Leo</v>
      </c>
      <c r="F36" s="152" t="str">
        <f t="shared" si="6"/>
        <v>Cattier Theo</v>
      </c>
      <c r="G36" s="157">
        <v>12</v>
      </c>
      <c r="H36" s="152"/>
      <c r="I36" s="152"/>
      <c r="J36" s="157">
        <v>12</v>
      </c>
      <c r="K36" s="152"/>
      <c r="L36" s="152"/>
    </row>
    <row r="37" spans="1:12" ht="36.75" customHeight="1">
      <c r="A37" s="156">
        <v>13</v>
      </c>
      <c r="B37" s="152" t="str">
        <f>Leden!E40</f>
        <v>v.Schie Leo</v>
      </c>
      <c r="C37" s="154" t="str">
        <f>B8</f>
        <v>Cattier Theo</v>
      </c>
      <c r="D37" s="153" t="s">
        <v>164</v>
      </c>
      <c r="E37" s="152" t="str">
        <f>Leden!E40</f>
        <v>v.Schie Leo</v>
      </c>
      <c r="F37" s="152" t="str">
        <f t="shared" si="6"/>
        <v>Huinink Jan</v>
      </c>
      <c r="G37" s="157">
        <v>13</v>
      </c>
      <c r="H37" s="152"/>
      <c r="I37" s="152"/>
      <c r="J37" s="157">
        <v>13</v>
      </c>
      <c r="K37" s="152"/>
      <c r="L37" s="152"/>
    </row>
    <row r="38" spans="1:12" ht="36.75" customHeight="1">
      <c r="A38" s="156">
        <v>14</v>
      </c>
      <c r="B38" s="152" t="str">
        <f>Leden!E41</f>
        <v>Wolterink Harrie</v>
      </c>
      <c r="C38" s="154" t="str">
        <f>B9</f>
        <v>Huinink Jan</v>
      </c>
      <c r="D38" s="153" t="s">
        <v>165</v>
      </c>
      <c r="E38" s="158" t="str">
        <f>Leden!E41</f>
        <v>Wolterink Harrie</v>
      </c>
      <c r="F38" s="152" t="str">
        <f t="shared" si="6"/>
        <v>Melgers Willy</v>
      </c>
      <c r="G38" s="157">
        <v>14</v>
      </c>
      <c r="H38" s="152"/>
      <c r="I38" s="152"/>
      <c r="J38" s="157">
        <v>14</v>
      </c>
      <c r="K38" s="158"/>
      <c r="L38" s="152"/>
    </row>
    <row r="39" spans="1:12" ht="36.75" customHeight="1">
      <c r="A39" s="74"/>
      <c r="B39" s="159"/>
      <c r="C39" s="160"/>
      <c r="D39" s="161"/>
      <c r="E39" s="162"/>
      <c r="F39" s="162"/>
      <c r="G39" s="89"/>
      <c r="H39" s="162"/>
      <c r="I39" s="162"/>
      <c r="J39" s="89"/>
      <c r="K39" s="162"/>
      <c r="L39" s="162"/>
    </row>
    <row r="40" spans="1:12" ht="18.75" customHeight="1">
      <c r="B40" s="12" t="s">
        <v>150</v>
      </c>
      <c r="C40" s="53"/>
      <c r="E40" s="53"/>
      <c r="F40" s="163"/>
      <c r="H40" s="53"/>
      <c r="I40" s="163"/>
    </row>
    <row r="41" spans="1:12" ht="29.25" customHeight="1">
      <c r="B41" s="1277" t="s">
        <v>0</v>
      </c>
      <c r="C41" s="1277"/>
      <c r="E41" s="53"/>
      <c r="F41" s="163"/>
      <c r="H41" s="53"/>
      <c r="I41" s="163"/>
    </row>
    <row r="42" spans="1:12" ht="18.75" customHeight="1">
      <c r="B42" s="53"/>
      <c r="C42" s="53"/>
      <c r="E42" s="53"/>
      <c r="F42" s="163"/>
      <c r="H42" s="53"/>
      <c r="I42" s="163"/>
    </row>
    <row r="43" spans="1:12" ht="18.75" customHeight="1">
      <c r="B43" s="53"/>
      <c r="C43" s="53"/>
      <c r="E43" s="53"/>
      <c r="F43" s="163"/>
      <c r="H43" s="53"/>
      <c r="I43" s="163"/>
    </row>
    <row r="44" spans="1:12" ht="18.75" customHeight="1">
      <c r="B44" s="53"/>
      <c r="C44" s="53"/>
      <c r="E44" s="53"/>
      <c r="F44" s="163"/>
      <c r="H44" s="53"/>
      <c r="I44" s="163"/>
    </row>
    <row r="45" spans="1:12" ht="12" customHeight="1">
      <c r="E45" s="53"/>
      <c r="F45" s="53"/>
      <c r="H45" s="53"/>
      <c r="I45" s="163"/>
    </row>
    <row r="46" spans="1:12" ht="12" customHeight="1">
      <c r="E46" s="53"/>
      <c r="F46" s="53"/>
      <c r="H46" s="53"/>
      <c r="I46" s="163"/>
      <c r="J46" s="164"/>
    </row>
    <row r="47" spans="1:12" ht="12" customHeight="1">
      <c r="E47" s="53"/>
      <c r="F47" s="53"/>
      <c r="H47" s="53"/>
      <c r="I47" s="163"/>
    </row>
    <row r="48" spans="1:12" ht="12" customHeight="1">
      <c r="E48" s="53"/>
      <c r="F48" s="53"/>
      <c r="H48" s="53"/>
      <c r="I48" s="163"/>
    </row>
    <row r="49" spans="2:9" ht="12" customHeight="1">
      <c r="E49" s="53"/>
      <c r="F49" s="53"/>
      <c r="H49" s="53"/>
      <c r="I49" s="163"/>
    </row>
    <row r="50" spans="2:9" ht="12" customHeight="1">
      <c r="H50" s="53"/>
      <c r="I50" s="163"/>
    </row>
    <row r="51" spans="2:9" ht="12" customHeight="1">
      <c r="E51" s="165"/>
      <c r="F51" s="165"/>
      <c r="H51" s="53"/>
      <c r="I51" s="163"/>
    </row>
    <row r="52" spans="2:9" ht="12" customHeight="1">
      <c r="E52" s="165"/>
      <c r="F52" s="165"/>
      <c r="H52" s="53"/>
      <c r="I52" s="163"/>
    </row>
    <row r="53" spans="2:9" ht="12" customHeight="1">
      <c r="E53" s="165"/>
      <c r="F53" s="165"/>
      <c r="H53" s="53"/>
      <c r="I53" s="163"/>
    </row>
    <row r="54" spans="2:9" ht="12" customHeight="1">
      <c r="E54" s="165"/>
      <c r="F54" s="165"/>
      <c r="H54" s="53"/>
      <c r="I54" s="163"/>
    </row>
    <row r="55" spans="2:9" ht="12" customHeight="1">
      <c r="E55" s="165"/>
      <c r="F55" s="165"/>
      <c r="H55" s="53"/>
      <c r="I55" s="163"/>
    </row>
    <row r="56" spans="2:9" ht="12" customHeight="1">
      <c r="E56" s="165"/>
      <c r="F56" s="165"/>
      <c r="H56" s="53"/>
      <c r="I56" s="163"/>
    </row>
    <row r="57" spans="2:9" ht="12" customHeight="1">
      <c r="E57" s="165"/>
      <c r="F57" s="165"/>
      <c r="H57" s="53"/>
      <c r="I57" s="163"/>
    </row>
    <row r="58" spans="2:9" ht="13.5" customHeight="1">
      <c r="E58" s="165"/>
      <c r="F58" s="165"/>
      <c r="H58" s="53"/>
      <c r="I58" s="163"/>
    </row>
    <row r="59" spans="2:9" ht="12.75" customHeight="1">
      <c r="B59" s="166"/>
      <c r="D59" s="166"/>
      <c r="E59" s="166"/>
      <c r="H59" s="53"/>
      <c r="I59" s="163"/>
    </row>
    <row r="60" spans="2:9" ht="12.75" customHeight="1">
      <c r="H60" s="53"/>
      <c r="I60" s="163"/>
    </row>
  </sheetData>
  <mergeCells count="24">
    <mergeCell ref="B41:C41"/>
    <mergeCell ref="B22:C22"/>
    <mergeCell ref="E22:F22"/>
    <mergeCell ref="H22:I22"/>
    <mergeCell ref="K22:L22"/>
    <mergeCell ref="B23:C23"/>
    <mergeCell ref="E23:F23"/>
    <mergeCell ref="H23:I23"/>
    <mergeCell ref="K23:L23"/>
    <mergeCell ref="B3:C3"/>
    <mergeCell ref="E3:F3"/>
    <mergeCell ref="H3:I3"/>
    <mergeCell ref="K3:L3"/>
    <mergeCell ref="B20:C21"/>
    <mergeCell ref="E20:F21"/>
    <mergeCell ref="H20:I21"/>
    <mergeCell ref="K20:L21"/>
    <mergeCell ref="H1:I1"/>
    <mergeCell ref="K1:L1"/>
    <mergeCell ref="B2:C2"/>
    <mergeCell ref="E2:F2"/>
    <mergeCell ref="H2:I2"/>
    <mergeCell ref="K2:L2"/>
    <mergeCell ref="B1:F1"/>
  </mergeCells>
  <hyperlinks>
    <hyperlink ref="B40" location="Leden!A1" display="Naar leden" xr:uid="{00000000-0004-0000-0C00-000000000000}"/>
    <hyperlink ref="B41" location="Hoofdmenu!A1" display="Hoofdmenu" xr:uid="{00000000-0004-0000-0C00-000001000000}"/>
  </hyperlinks>
  <printOptions horizontalCentered="1"/>
  <pageMargins left="0.11811023622047202" right="0.11811023622047202" top="1.4366141732283451" bottom="0.8464566929133861" header="1.0429133858267701" footer="0.452755905511811"/>
  <pageSetup paperSize="0" scale="75" fitToWidth="0" fitToHeight="0" pageOrder="overThenDown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workbookViewId="0"/>
  </sheetViews>
  <sheetFormatPr defaultRowHeight="12.75" customHeight="1"/>
  <cols>
    <col min="1" max="1" width="11.42578125" style="326" customWidth="1"/>
    <col min="2" max="2" width="23.7109375" style="326" customWidth="1"/>
    <col min="3" max="3" width="25.85546875" style="326" customWidth="1"/>
    <col min="4" max="4" width="11.42578125" style="326" customWidth="1"/>
    <col min="5" max="5" width="17.140625" style="326" customWidth="1"/>
    <col min="6" max="6" width="16.5703125" style="326" customWidth="1"/>
    <col min="7" max="7" width="16.7109375" style="824" customWidth="1"/>
    <col min="8" max="64" width="11.42578125" style="326" customWidth="1"/>
    <col min="65" max="65" width="9.140625" style="326" customWidth="1"/>
    <col min="66" max="16384" width="9.140625" style="326"/>
  </cols>
  <sheetData>
    <row r="1" spans="1:9" ht="24" customHeight="1">
      <c r="A1" s="1" t="s">
        <v>36</v>
      </c>
      <c r="B1" s="1" t="s">
        <v>37</v>
      </c>
      <c r="C1" s="1" t="s">
        <v>38</v>
      </c>
      <c r="D1" s="1" t="s">
        <v>39</v>
      </c>
      <c r="E1" s="1" t="s">
        <v>40</v>
      </c>
      <c r="F1" s="359" t="s">
        <v>41</v>
      </c>
      <c r="G1" s="1050" t="s">
        <v>200</v>
      </c>
    </row>
    <row r="2" spans="1:9" ht="24" customHeight="1">
      <c r="A2" s="2">
        <v>1</v>
      </c>
      <c r="B2" s="3" t="s">
        <v>2</v>
      </c>
      <c r="C2" s="3" t="s">
        <v>42</v>
      </c>
      <c r="D2" s="3" t="s">
        <v>43</v>
      </c>
      <c r="E2" s="3" t="s">
        <v>44</v>
      </c>
      <c r="G2" s="360" t="s">
        <v>202</v>
      </c>
    </row>
    <row r="3" spans="1:9" ht="24" customHeight="1">
      <c r="A3" s="4">
        <v>2</v>
      </c>
      <c r="B3" s="3" t="s">
        <v>5</v>
      </c>
      <c r="C3" s="3" t="s">
        <v>45</v>
      </c>
      <c r="D3" s="3" t="s">
        <v>46</v>
      </c>
      <c r="E3" s="3" t="s">
        <v>44</v>
      </c>
      <c r="F3" s="361" t="s">
        <v>213</v>
      </c>
      <c r="G3" s="1051" t="s">
        <v>231</v>
      </c>
    </row>
    <row r="4" spans="1:9" ht="24" customHeight="1">
      <c r="A4" s="4">
        <v>3</v>
      </c>
      <c r="B4" s="3" t="s">
        <v>9</v>
      </c>
      <c r="C4" s="3" t="s">
        <v>47</v>
      </c>
      <c r="D4" s="3" t="s">
        <v>48</v>
      </c>
      <c r="E4" s="3" t="s">
        <v>49</v>
      </c>
      <c r="F4" s="362" t="s">
        <v>214</v>
      </c>
      <c r="G4" s="1051" t="s">
        <v>232</v>
      </c>
    </row>
    <row r="5" spans="1:9" ht="24" customHeight="1">
      <c r="A5" s="4">
        <v>4</v>
      </c>
      <c r="B5" s="356" t="s">
        <v>195</v>
      </c>
      <c r="C5" s="356" t="s">
        <v>196</v>
      </c>
      <c r="D5" s="356" t="s">
        <v>197</v>
      </c>
      <c r="E5" s="357" t="s">
        <v>198</v>
      </c>
      <c r="F5" s="363" t="s">
        <v>199</v>
      </c>
      <c r="G5" s="358" t="s">
        <v>201</v>
      </c>
    </row>
    <row r="6" spans="1:9" ht="24" customHeight="1">
      <c r="A6" s="4">
        <v>5</v>
      </c>
      <c r="B6" s="389" t="s">
        <v>219</v>
      </c>
      <c r="C6" s="389" t="s">
        <v>218</v>
      </c>
      <c r="D6" s="389" t="s">
        <v>217</v>
      </c>
      <c r="E6" s="389" t="s">
        <v>44</v>
      </c>
      <c r="G6" s="388" t="s">
        <v>216</v>
      </c>
      <c r="I6" s="6"/>
    </row>
    <row r="7" spans="1:9" ht="24" customHeight="1">
      <c r="A7" s="4">
        <v>6</v>
      </c>
      <c r="B7" s="3" t="s">
        <v>19</v>
      </c>
      <c r="C7" s="3" t="s">
        <v>51</v>
      </c>
      <c r="D7" s="3"/>
      <c r="E7" s="3" t="s">
        <v>50</v>
      </c>
      <c r="F7" s="362"/>
      <c r="G7" s="1051"/>
    </row>
    <row r="8" spans="1:9" ht="24" customHeight="1">
      <c r="A8" s="4">
        <v>7</v>
      </c>
      <c r="B8" s="3" t="s">
        <v>21</v>
      </c>
      <c r="C8" s="3" t="s">
        <v>52</v>
      </c>
      <c r="D8" s="3" t="s">
        <v>53</v>
      </c>
      <c r="E8" s="5" t="s">
        <v>44</v>
      </c>
      <c r="F8" s="362" t="s">
        <v>209</v>
      </c>
      <c r="G8" s="1051"/>
    </row>
    <row r="9" spans="1:9" ht="24" customHeight="1">
      <c r="A9" s="4">
        <v>8</v>
      </c>
      <c r="B9" s="7" t="s">
        <v>24</v>
      </c>
      <c r="C9" s="8" t="s">
        <v>54</v>
      </c>
      <c r="D9" s="8" t="s">
        <v>55</v>
      </c>
      <c r="E9" s="9" t="s">
        <v>50</v>
      </c>
      <c r="F9" s="364" t="s">
        <v>210</v>
      </c>
      <c r="G9" s="1051"/>
    </row>
    <row r="10" spans="1:9" ht="24" customHeight="1">
      <c r="A10" s="4">
        <v>9</v>
      </c>
      <c r="B10" s="3" t="s">
        <v>27</v>
      </c>
      <c r="C10" s="10" t="s">
        <v>56</v>
      </c>
      <c r="D10" s="10" t="s">
        <v>57</v>
      </c>
      <c r="E10" s="10" t="s">
        <v>58</v>
      </c>
      <c r="F10" s="364" t="s">
        <v>211</v>
      </c>
      <c r="G10" s="1052"/>
    </row>
    <row r="11" spans="1:9" ht="24" customHeight="1">
      <c r="A11" s="4">
        <v>10</v>
      </c>
      <c r="B11" s="3" t="s">
        <v>3</v>
      </c>
      <c r="C11" s="3" t="s">
        <v>45</v>
      </c>
      <c r="D11" s="3"/>
      <c r="E11" s="3"/>
      <c r="G11" s="362" t="s">
        <v>230</v>
      </c>
    </row>
    <row r="12" spans="1:9" ht="24" customHeight="1">
      <c r="A12" s="4">
        <v>11</v>
      </c>
      <c r="B12" s="3" t="s">
        <v>6</v>
      </c>
      <c r="C12" s="3" t="s">
        <v>59</v>
      </c>
      <c r="D12" s="5">
        <v>7136</v>
      </c>
      <c r="E12" s="3" t="s">
        <v>44</v>
      </c>
      <c r="F12" s="362" t="s">
        <v>212</v>
      </c>
      <c r="G12" s="1051"/>
    </row>
    <row r="13" spans="1:9" ht="24" customHeight="1">
      <c r="A13" s="4">
        <v>12</v>
      </c>
      <c r="B13" s="3" t="s">
        <v>10</v>
      </c>
      <c r="C13" s="3" t="s">
        <v>60</v>
      </c>
      <c r="D13" s="3" t="s">
        <v>61</v>
      </c>
      <c r="E13" s="5" t="s">
        <v>62</v>
      </c>
      <c r="F13" s="358" t="s">
        <v>204</v>
      </c>
      <c r="G13" s="365" t="s">
        <v>203</v>
      </c>
    </row>
    <row r="14" spans="1:9" ht="24" customHeight="1">
      <c r="A14" s="4">
        <v>13</v>
      </c>
      <c r="B14" s="3" t="s">
        <v>13</v>
      </c>
      <c r="C14" s="10" t="s">
        <v>63</v>
      </c>
      <c r="D14" s="11" t="s">
        <v>64</v>
      </c>
      <c r="E14" s="10" t="s">
        <v>50</v>
      </c>
      <c r="F14" s="358" t="s">
        <v>205</v>
      </c>
      <c r="G14" s="1051"/>
    </row>
    <row r="15" spans="1:9" ht="24" customHeight="1">
      <c r="A15" s="4">
        <v>14</v>
      </c>
      <c r="B15" s="3" t="s">
        <v>16</v>
      </c>
      <c r="C15" s="3" t="s">
        <v>65</v>
      </c>
      <c r="D15" s="3" t="s">
        <v>66</v>
      </c>
      <c r="E15" s="3" t="s">
        <v>67</v>
      </c>
      <c r="F15" s="362" t="s">
        <v>206</v>
      </c>
      <c r="G15" s="1053" t="s">
        <v>229</v>
      </c>
    </row>
    <row r="16" spans="1:9" ht="24" customHeight="1">
      <c r="A16" s="4">
        <v>15</v>
      </c>
      <c r="B16" s="3" t="s">
        <v>68</v>
      </c>
      <c r="C16" s="3" t="s">
        <v>69</v>
      </c>
      <c r="D16" s="3"/>
      <c r="E16" s="5" t="s">
        <v>70</v>
      </c>
      <c r="F16" s="358" t="s">
        <v>207</v>
      </c>
      <c r="G16" s="1051"/>
    </row>
    <row r="17" spans="1:7" ht="24" customHeight="1">
      <c r="A17" s="4">
        <v>16</v>
      </c>
      <c r="B17" s="3" t="s">
        <v>71</v>
      </c>
      <c r="C17" s="10" t="s">
        <v>72</v>
      </c>
      <c r="D17" s="10" t="s">
        <v>73</v>
      </c>
      <c r="E17" s="10" t="s">
        <v>74</v>
      </c>
      <c r="F17" s="366" t="s">
        <v>208</v>
      </c>
      <c r="G17" s="1051"/>
    </row>
    <row r="18" spans="1:7" ht="24" customHeight="1">
      <c r="A18" s="4">
        <v>17</v>
      </c>
      <c r="B18" s="414" t="s">
        <v>221</v>
      </c>
      <c r="E18" s="415" t="s">
        <v>222</v>
      </c>
    </row>
    <row r="20" spans="1:7" ht="28.5" customHeight="1">
      <c r="A20" s="1177" t="s">
        <v>0</v>
      </c>
      <c r="B20" s="1177"/>
    </row>
  </sheetData>
  <mergeCells count="1">
    <mergeCell ref="A20:B20"/>
  </mergeCells>
  <hyperlinks>
    <hyperlink ref="A20" location="Hoofdmenu!A1" display="Hoofdmenu" xr:uid="{00000000-0004-0000-0100-000000000000}"/>
  </hyperlinks>
  <pageMargins left="0.70000000000000007" right="0.70000000000000007" top="1.4389763779527549" bottom="1.4389763779527549" header="1.0452755905511799" footer="1.0452755905511799"/>
  <pageSetup paperSize="9" fitToWidth="0" fitToHeight="0" pageOrder="overThenDown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2"/>
  <sheetViews>
    <sheetView workbookViewId="0">
      <selection activeCell="B1" sqref="B1:F1"/>
    </sheetView>
  </sheetViews>
  <sheetFormatPr defaultRowHeight="12.75" customHeight="1"/>
  <cols>
    <col min="1" max="1" width="4.7109375" style="326" customWidth="1"/>
    <col min="2" max="2" width="22.85546875" style="326" customWidth="1"/>
    <col min="3" max="3" width="23" style="703" customWidth="1"/>
    <col min="4" max="4" width="6" style="326" customWidth="1"/>
    <col min="5" max="5" width="21.85546875" style="326" customWidth="1"/>
    <col min="6" max="6" width="23.5703125" style="326" customWidth="1"/>
    <col min="7" max="7" width="5.28515625" style="326" customWidth="1"/>
    <col min="8" max="8" width="22.5703125" style="326" customWidth="1"/>
    <col min="9" max="9" width="21.5703125" style="326" customWidth="1"/>
    <col min="10" max="10" width="5.7109375" style="326" customWidth="1"/>
    <col min="11" max="11" width="22.140625" style="326" customWidth="1"/>
    <col min="12" max="12" width="22.5703125" style="326" customWidth="1"/>
    <col min="13" max="1023" width="11.42578125" style="326" customWidth="1"/>
    <col min="1024" max="1024" width="9.140625" style="326" customWidth="1"/>
    <col min="1025" max="16384" width="9.140625" style="326"/>
  </cols>
  <sheetData>
    <row r="1" spans="1:12" ht="27" customHeight="1">
      <c r="A1" s="990"/>
      <c r="B1" s="1285" t="s">
        <v>224</v>
      </c>
      <c r="C1" s="1285"/>
      <c r="D1" s="1285"/>
      <c r="E1" s="1285"/>
      <c r="F1" s="1285"/>
      <c r="G1" s="975"/>
      <c r="H1" s="1282" t="s">
        <v>143</v>
      </c>
      <c r="I1" s="1282"/>
      <c r="J1" s="975"/>
      <c r="K1" s="1283"/>
      <c r="L1" s="1283"/>
    </row>
    <row r="2" spans="1:12" ht="36.75" customHeight="1">
      <c r="A2" s="991"/>
      <c r="B2" s="1284">
        <v>45174</v>
      </c>
      <c r="C2" s="1284"/>
      <c r="D2" s="972"/>
      <c r="E2" s="1284">
        <f>SUM(B2+7)</f>
        <v>45181</v>
      </c>
      <c r="F2" s="1284"/>
      <c r="G2" s="972"/>
      <c r="H2" s="1284">
        <f>SUM(E2+7)</f>
        <v>45188</v>
      </c>
      <c r="I2" s="1284"/>
      <c r="J2" s="972"/>
      <c r="K2" s="1284">
        <f>SUM(H2+7)</f>
        <v>45195</v>
      </c>
      <c r="L2" s="1284"/>
    </row>
    <row r="3" spans="1:12" s="168" customFormat="1" ht="36.75" customHeight="1">
      <c r="A3" s="992"/>
      <c r="B3" s="1286" t="s">
        <v>144</v>
      </c>
      <c r="C3" s="1286"/>
      <c r="D3" s="993"/>
      <c r="E3" s="1286" t="s">
        <v>145</v>
      </c>
      <c r="F3" s="1286"/>
      <c r="G3" s="993"/>
      <c r="H3" s="1286" t="s">
        <v>146</v>
      </c>
      <c r="I3" s="1286"/>
      <c r="J3" s="994"/>
      <c r="K3" s="1286" t="s">
        <v>147</v>
      </c>
      <c r="L3" s="1286"/>
    </row>
    <row r="4" spans="1:12" s="168" customFormat="1" ht="36.75" customHeight="1">
      <c r="A4" s="992" t="s">
        <v>151</v>
      </c>
      <c r="B4" s="995" t="s">
        <v>37</v>
      </c>
      <c r="C4" s="996" t="s">
        <v>37</v>
      </c>
      <c r="D4" s="997" t="s">
        <v>151</v>
      </c>
      <c r="E4" s="998" t="s">
        <v>37</v>
      </c>
      <c r="F4" s="995" t="s">
        <v>37</v>
      </c>
      <c r="G4" s="997" t="s">
        <v>151</v>
      </c>
      <c r="H4" s="996" t="s">
        <v>37</v>
      </c>
      <c r="I4" s="995" t="s">
        <v>37</v>
      </c>
      <c r="J4" s="997" t="s">
        <v>151</v>
      </c>
      <c r="K4" s="999" t="s">
        <v>37</v>
      </c>
      <c r="L4" s="999" t="s">
        <v>37</v>
      </c>
    </row>
    <row r="5" spans="1:12" s="168" customFormat="1" ht="36.75" customHeight="1">
      <c r="A5" s="1000">
        <v>1</v>
      </c>
      <c r="B5" s="1001" t="str">
        <f>Leden!H28</f>
        <v>Slot Guus</v>
      </c>
      <c r="C5" s="1001" t="str">
        <f t="shared" ref="C5:C18" si="0">B6</f>
        <v>Bennie Beerten Z</v>
      </c>
      <c r="D5" s="1002" t="s">
        <v>152</v>
      </c>
      <c r="E5" s="1001" t="str">
        <f>Leden!K29</f>
        <v>Bennie Beerten Z</v>
      </c>
      <c r="F5" s="1001" t="str">
        <f t="shared" ref="F5:F17" si="1">B7</f>
        <v>Cuppers Jan</v>
      </c>
      <c r="G5" s="1002" t="s">
        <v>152</v>
      </c>
      <c r="H5" s="1001" t="str">
        <f>Leden!K29</f>
        <v>Bennie Beerten Z</v>
      </c>
      <c r="I5" s="1003" t="str">
        <f t="shared" ref="I5:I16" si="2">B8</f>
        <v>Slot Guus</v>
      </c>
      <c r="J5" s="1002" t="s">
        <v>152</v>
      </c>
      <c r="K5" s="1001" t="str">
        <f>Leden!K29</f>
        <v>Bennie Beerten Z</v>
      </c>
      <c r="L5" s="1001" t="str">
        <f t="shared" ref="L5:L15" si="3">B9</f>
        <v>Cattier Theo</v>
      </c>
    </row>
    <row r="6" spans="1:12" s="168" customFormat="1" ht="36.75" customHeight="1">
      <c r="A6" s="1000">
        <v>2</v>
      </c>
      <c r="B6" s="1001" t="str">
        <f>Leden!H29</f>
        <v>Bennie Beerten Z</v>
      </c>
      <c r="C6" s="1001" t="str">
        <f t="shared" si="0"/>
        <v>Cuppers Jan</v>
      </c>
      <c r="D6" s="1002" t="s">
        <v>153</v>
      </c>
      <c r="E6" s="168" t="str">
        <f>Leden!K30</f>
        <v>Cuppers Jan</v>
      </c>
      <c r="F6" s="1001" t="str">
        <f t="shared" si="1"/>
        <v>Slot Guus</v>
      </c>
      <c r="G6" s="1002" t="s">
        <v>153</v>
      </c>
      <c r="H6" s="168" t="str">
        <f>Leden!K30</f>
        <v>Cuppers Jan</v>
      </c>
      <c r="I6" s="1003" t="str">
        <f t="shared" si="2"/>
        <v>Cattier Theo</v>
      </c>
      <c r="J6" s="1002" t="s">
        <v>153</v>
      </c>
      <c r="K6" s="168" t="str">
        <f>Leden!K30</f>
        <v>Cuppers Jan</v>
      </c>
      <c r="L6" s="1001" t="str">
        <f t="shared" si="3"/>
        <v>Huinink Jan</v>
      </c>
    </row>
    <row r="7" spans="1:12" s="168" customFormat="1" ht="36.75" customHeight="1">
      <c r="A7" s="1000">
        <v>3</v>
      </c>
      <c r="B7" s="1001" t="str">
        <f>Leden!H30</f>
        <v>Cuppers Jan</v>
      </c>
      <c r="C7" s="1001" t="str">
        <f t="shared" si="0"/>
        <v>Slot Guus</v>
      </c>
      <c r="D7" s="1002" t="s">
        <v>154</v>
      </c>
      <c r="E7" s="1001" t="str">
        <f>Leden!K31</f>
        <v>Slot Guus</v>
      </c>
      <c r="F7" s="1001" t="str">
        <f t="shared" si="1"/>
        <v>Cattier Theo</v>
      </c>
      <c r="G7" s="1002" t="s">
        <v>154</v>
      </c>
      <c r="H7" s="1001" t="str">
        <f>Leden!K31</f>
        <v>Slot Guus</v>
      </c>
      <c r="I7" s="1003" t="str">
        <f t="shared" si="2"/>
        <v>Huinink Jan</v>
      </c>
      <c r="J7" s="1002" t="s">
        <v>154</v>
      </c>
      <c r="K7" s="1001" t="str">
        <f>Leden!K31</f>
        <v>Slot Guus</v>
      </c>
      <c r="L7" s="1001" t="str">
        <f t="shared" si="3"/>
        <v>Koppele Theo</v>
      </c>
    </row>
    <row r="8" spans="1:12" s="168" customFormat="1" ht="36.75" customHeight="1">
      <c r="A8" s="1000">
        <v>4</v>
      </c>
      <c r="B8" s="1001" t="str">
        <f>Leden!H31</f>
        <v>Slot Guus</v>
      </c>
      <c r="C8" s="1001" t="str">
        <f t="shared" si="0"/>
        <v>Cattier Theo</v>
      </c>
      <c r="D8" s="1002" t="s">
        <v>155</v>
      </c>
      <c r="E8" s="1003" t="str">
        <f>Leden!K32</f>
        <v>Cattier Theo</v>
      </c>
      <c r="F8" s="1001" t="str">
        <f t="shared" si="1"/>
        <v>Huinink Jan</v>
      </c>
      <c r="G8" s="1002" t="s">
        <v>155</v>
      </c>
      <c r="H8" s="1003" t="str">
        <f>Leden!K32</f>
        <v>Cattier Theo</v>
      </c>
      <c r="I8" s="1003" t="str">
        <f t="shared" si="2"/>
        <v>Koppele Theo</v>
      </c>
      <c r="J8" s="1002" t="s">
        <v>155</v>
      </c>
      <c r="K8" s="1003" t="str">
        <f>Leden!K32</f>
        <v>Cattier Theo</v>
      </c>
      <c r="L8" s="1001" t="str">
        <f t="shared" si="3"/>
        <v>Piepers Arnold</v>
      </c>
    </row>
    <row r="9" spans="1:12" s="168" customFormat="1" ht="36.75" customHeight="1">
      <c r="A9" s="1000">
        <v>5</v>
      </c>
      <c r="B9" s="1001" t="str">
        <f>Leden!H32</f>
        <v>Cattier Theo</v>
      </c>
      <c r="C9" s="1001" t="str">
        <f t="shared" si="0"/>
        <v>Huinink Jan</v>
      </c>
      <c r="D9" s="1002" t="s">
        <v>156</v>
      </c>
      <c r="E9" s="1001" t="str">
        <f>Leden!K33</f>
        <v>Huinink Jan</v>
      </c>
      <c r="F9" s="1001" t="str">
        <f t="shared" si="1"/>
        <v>Koppele Theo</v>
      </c>
      <c r="G9" s="1002" t="s">
        <v>156</v>
      </c>
      <c r="H9" s="1001" t="str">
        <f>Leden!K33</f>
        <v>Huinink Jan</v>
      </c>
      <c r="I9" s="1003" t="str">
        <f t="shared" si="2"/>
        <v>Piepers Arnold</v>
      </c>
      <c r="J9" s="1002" t="s">
        <v>156</v>
      </c>
      <c r="K9" s="1001" t="str">
        <f>Leden!K33</f>
        <v>Huinink Jan</v>
      </c>
      <c r="L9" s="1001" t="str">
        <f t="shared" si="3"/>
        <v>Jos Stortelder</v>
      </c>
    </row>
    <row r="10" spans="1:12" s="168" customFormat="1" ht="36.75" customHeight="1">
      <c r="A10" s="1000">
        <v>6</v>
      </c>
      <c r="B10" s="1001" t="str">
        <f>Leden!H33</f>
        <v>Huinink Jan</v>
      </c>
      <c r="C10" s="1001" t="str">
        <f t="shared" si="0"/>
        <v>Koppele Theo</v>
      </c>
      <c r="D10" s="1002" t="s">
        <v>157</v>
      </c>
      <c r="E10" s="1003" t="str">
        <f>Leden!K34</f>
        <v>Koppele Theo</v>
      </c>
      <c r="F10" s="1001" t="str">
        <f t="shared" si="1"/>
        <v>Piepers Arnold</v>
      </c>
      <c r="G10" s="1002" t="s">
        <v>157</v>
      </c>
      <c r="H10" s="1003" t="str">
        <f>Leden!K34</f>
        <v>Koppele Theo</v>
      </c>
      <c r="I10" s="1003" t="str">
        <f t="shared" si="2"/>
        <v>Jos Stortelder</v>
      </c>
      <c r="J10" s="1002" t="s">
        <v>157</v>
      </c>
      <c r="K10" s="1003" t="str">
        <f>Leden!K34</f>
        <v>Koppele Theo</v>
      </c>
      <c r="L10" s="1001" t="str">
        <f t="shared" si="3"/>
        <v>Rots Jan</v>
      </c>
    </row>
    <row r="11" spans="1:12" s="168" customFormat="1" ht="36.75" customHeight="1">
      <c r="A11" s="1000">
        <v>7</v>
      </c>
      <c r="B11" s="1001" t="str">
        <f>Leden!H34</f>
        <v>Koppele Theo</v>
      </c>
      <c r="C11" s="1001" t="str">
        <f t="shared" si="0"/>
        <v>Piepers Arnold</v>
      </c>
      <c r="D11" s="1002" t="s">
        <v>158</v>
      </c>
      <c r="E11" s="1001" t="str">
        <f>Leden!K35</f>
        <v>Melgers Willy</v>
      </c>
      <c r="F11" s="1001" t="str">
        <f t="shared" si="1"/>
        <v>Jos Stortelder</v>
      </c>
      <c r="G11" s="1002" t="s">
        <v>158</v>
      </c>
      <c r="H11" s="1001" t="str">
        <f>Leden!K35</f>
        <v>Melgers Willy</v>
      </c>
      <c r="I11" s="1003" t="str">
        <f t="shared" si="2"/>
        <v>Rots Jan</v>
      </c>
      <c r="J11" s="1002" t="s">
        <v>158</v>
      </c>
      <c r="K11" s="1001" t="str">
        <f>Leden!K35</f>
        <v>Melgers Willy</v>
      </c>
      <c r="L11" s="1001" t="str">
        <f t="shared" si="3"/>
        <v>Rouwhorst Bennie</v>
      </c>
    </row>
    <row r="12" spans="1:12" s="168" customFormat="1" ht="36.75" customHeight="1">
      <c r="A12" s="1000">
        <v>8</v>
      </c>
      <c r="B12" s="1001" t="str">
        <f>Leden!H35</f>
        <v>Piepers Arnold</v>
      </c>
      <c r="C12" s="1001" t="str">
        <f t="shared" si="0"/>
        <v>Jos Stortelder</v>
      </c>
      <c r="D12" s="1002" t="s">
        <v>159</v>
      </c>
      <c r="E12" s="1001" t="str">
        <f>Leden!K36</f>
        <v>Piepers Arnold</v>
      </c>
      <c r="F12" s="1001" t="str">
        <f t="shared" si="1"/>
        <v>Rots Jan</v>
      </c>
      <c r="G12" s="1002" t="s">
        <v>159</v>
      </c>
      <c r="H12" s="1001" t="str">
        <f>Leden!K36</f>
        <v>Piepers Arnold</v>
      </c>
      <c r="I12" s="1003" t="str">
        <f t="shared" si="2"/>
        <v>Rouwhorst Bennie</v>
      </c>
      <c r="J12" s="1002" t="s">
        <v>159</v>
      </c>
      <c r="K12" s="1001" t="str">
        <f>Leden!K36</f>
        <v>Piepers Arnold</v>
      </c>
      <c r="L12" s="1001" t="str">
        <f t="shared" si="3"/>
        <v>Wittenbernds B</v>
      </c>
    </row>
    <row r="13" spans="1:12" s="168" customFormat="1" ht="36.75" customHeight="1">
      <c r="A13" s="1000">
        <v>9</v>
      </c>
      <c r="B13" s="1001" t="str">
        <f>Leden!H36</f>
        <v>Jos Stortelder</v>
      </c>
      <c r="C13" s="1001" t="str">
        <f t="shared" si="0"/>
        <v>Rots Jan</v>
      </c>
      <c r="D13" s="1002" t="s">
        <v>160</v>
      </c>
      <c r="E13" s="1001" t="str">
        <f>Leden!K37</f>
        <v>Jos Stortelder</v>
      </c>
      <c r="F13" s="1001" t="str">
        <f t="shared" si="1"/>
        <v>Rouwhorst Bennie</v>
      </c>
      <c r="G13" s="1002" t="s">
        <v>160</v>
      </c>
      <c r="H13" s="1001" t="str">
        <f>Leden!K37</f>
        <v>Jos Stortelder</v>
      </c>
      <c r="I13" s="1003" t="str">
        <f t="shared" si="2"/>
        <v>Wittenbernds B</v>
      </c>
      <c r="J13" s="1002" t="s">
        <v>160</v>
      </c>
      <c r="K13" s="1001" t="str">
        <f>Leden!K37</f>
        <v>Jos Stortelder</v>
      </c>
      <c r="L13" s="1001" t="str">
        <f t="shared" si="3"/>
        <v>Spieker Leo</v>
      </c>
    </row>
    <row r="14" spans="1:12" s="168" customFormat="1" ht="36.75" customHeight="1">
      <c r="A14" s="1000">
        <v>10</v>
      </c>
      <c r="B14" s="1001" t="str">
        <f>Leden!H37</f>
        <v>Rots Jan</v>
      </c>
      <c r="C14" s="1001" t="str">
        <f t="shared" si="0"/>
        <v>Rouwhorst Bennie</v>
      </c>
      <c r="D14" s="1002" t="s">
        <v>161</v>
      </c>
      <c r="E14" s="1001" t="str">
        <f>Leden!K38</f>
        <v>Rots Jan</v>
      </c>
      <c r="F14" s="1001" t="str">
        <f t="shared" si="1"/>
        <v>Wittenbernds B</v>
      </c>
      <c r="G14" s="1002" t="s">
        <v>161</v>
      </c>
      <c r="H14" s="1001" t="str">
        <f>Leden!K38</f>
        <v>Rots Jan</v>
      </c>
      <c r="I14" s="1003" t="str">
        <f t="shared" si="2"/>
        <v>Spieker Leo</v>
      </c>
      <c r="J14" s="1002" t="s">
        <v>161</v>
      </c>
      <c r="K14" s="1001" t="str">
        <f>Leden!K38</f>
        <v>Rots Jan</v>
      </c>
      <c r="L14" s="1001" t="str">
        <f t="shared" si="3"/>
        <v>v.Schie Leo</v>
      </c>
    </row>
    <row r="15" spans="1:12" s="168" customFormat="1" ht="36.75" customHeight="1">
      <c r="A15" s="1000">
        <v>11</v>
      </c>
      <c r="B15" s="1001" t="str">
        <f>Leden!H38</f>
        <v>Rouwhorst Bennie</v>
      </c>
      <c r="C15" s="1001" t="str">
        <f t="shared" si="0"/>
        <v>Wittenbernds B</v>
      </c>
      <c r="D15" s="1002" t="s">
        <v>162</v>
      </c>
      <c r="E15" s="1001" t="str">
        <f>Leden!K39</f>
        <v>Rouwhorst Bennie</v>
      </c>
      <c r="F15" s="1001" t="str">
        <f t="shared" si="1"/>
        <v>Spieker Leo</v>
      </c>
      <c r="G15" s="1002" t="s">
        <v>162</v>
      </c>
      <c r="H15" s="1001" t="str">
        <f>Leden!K39</f>
        <v>Rouwhorst Bennie</v>
      </c>
      <c r="I15" s="1003" t="str">
        <f t="shared" si="2"/>
        <v>v.Schie Leo</v>
      </c>
      <c r="J15" s="1002" t="s">
        <v>162</v>
      </c>
      <c r="K15" s="1001" t="str">
        <f>Leden!K39</f>
        <v>Rouwhorst Bennie</v>
      </c>
      <c r="L15" s="1001" t="str">
        <f t="shared" si="3"/>
        <v>Wolterink Harrie</v>
      </c>
    </row>
    <row r="16" spans="1:12" s="168" customFormat="1" ht="36.75" customHeight="1">
      <c r="A16" s="1000">
        <v>12</v>
      </c>
      <c r="B16" s="1001" t="str">
        <f>Leden!H39</f>
        <v>Wittenbernds B</v>
      </c>
      <c r="C16" s="1001" t="str">
        <f t="shared" si="0"/>
        <v>Spieker Leo</v>
      </c>
      <c r="D16" s="1002" t="s">
        <v>163</v>
      </c>
      <c r="E16" s="1001" t="str">
        <f>Leden!K40</f>
        <v>Wittenbernds B</v>
      </c>
      <c r="F16" s="1001" t="str">
        <f t="shared" si="1"/>
        <v>v.Schie Leo</v>
      </c>
      <c r="G16" s="1002" t="s">
        <v>163</v>
      </c>
      <c r="H16" s="1001" t="str">
        <f>Leden!K40</f>
        <v>Wittenbernds B</v>
      </c>
      <c r="I16" s="1003" t="str">
        <f t="shared" si="2"/>
        <v>Wolterink Harrie</v>
      </c>
      <c r="J16" s="1002" t="s">
        <v>163</v>
      </c>
      <c r="K16" s="1001" t="str">
        <f>Leden!K40</f>
        <v>Wittenbernds B</v>
      </c>
      <c r="L16" s="1001" t="str">
        <f>B5</f>
        <v>Slot Guus</v>
      </c>
    </row>
    <row r="17" spans="1:12" s="168" customFormat="1" ht="36.75" customHeight="1">
      <c r="A17" s="1000">
        <v>13</v>
      </c>
      <c r="B17" s="1001" t="str">
        <f>Leden!H40</f>
        <v>Spieker Leo</v>
      </c>
      <c r="C17" s="1001" t="str">
        <f t="shared" si="0"/>
        <v>v.Schie Leo</v>
      </c>
      <c r="D17" s="1002" t="s">
        <v>164</v>
      </c>
      <c r="E17" s="1001" t="str">
        <f>Leden!K41</f>
        <v>Spieker Leo</v>
      </c>
      <c r="F17" s="1001" t="str">
        <f t="shared" si="1"/>
        <v>Wolterink Harrie</v>
      </c>
      <c r="G17" s="1002" t="s">
        <v>164</v>
      </c>
      <c r="H17" s="1001" t="str">
        <f>Leden!K41</f>
        <v>Spieker Leo</v>
      </c>
      <c r="I17" s="1003" t="str">
        <f>B5</f>
        <v>Slot Guus</v>
      </c>
      <c r="J17" s="1002" t="s">
        <v>164</v>
      </c>
      <c r="K17" s="1001" t="str">
        <f>Leden!K41</f>
        <v>Spieker Leo</v>
      </c>
      <c r="L17" s="1001" t="str">
        <f>B6</f>
        <v>Bennie Beerten Z</v>
      </c>
    </row>
    <row r="18" spans="1:12" s="168" customFormat="1" ht="36.75" customHeight="1">
      <c r="A18" s="1000">
        <v>14</v>
      </c>
      <c r="B18" s="1001" t="str">
        <f>Leden!H41</f>
        <v>v.Schie Leo</v>
      </c>
      <c r="C18" s="1001" t="str">
        <f t="shared" si="0"/>
        <v>Wolterink Harrie</v>
      </c>
      <c r="D18" s="1002" t="s">
        <v>165</v>
      </c>
      <c r="E18" s="1001" t="str">
        <f>Leden!K42</f>
        <v>v.Schie Leo</v>
      </c>
      <c r="F18" s="1001" t="str">
        <f>B5</f>
        <v>Slot Guus</v>
      </c>
      <c r="G18" s="1002" t="s">
        <v>165</v>
      </c>
      <c r="H18" s="1001" t="str">
        <f>Leden!K42</f>
        <v>v.Schie Leo</v>
      </c>
      <c r="I18" s="1003" t="str">
        <f>B6</f>
        <v>Bennie Beerten Z</v>
      </c>
      <c r="J18" s="1002" t="s">
        <v>165</v>
      </c>
      <c r="K18" s="1001" t="str">
        <f>Leden!K42</f>
        <v>v.Schie Leo</v>
      </c>
      <c r="L18" s="1001" t="str">
        <f>B7</f>
        <v>Cuppers Jan</v>
      </c>
    </row>
    <row r="19" spans="1:12" s="168" customFormat="1" ht="36.75" customHeight="1">
      <c r="A19" s="1000">
        <v>15</v>
      </c>
      <c r="B19" s="1001" t="str">
        <f>Leden!H42</f>
        <v>Wolterink Harrie</v>
      </c>
      <c r="C19" s="1004" t="str">
        <f>$B$5</f>
        <v>Slot Guus</v>
      </c>
      <c r="D19" s="1002" t="s">
        <v>168</v>
      </c>
      <c r="E19" s="1001" t="str">
        <f>Leden!K43</f>
        <v>Wolterink Harrie</v>
      </c>
      <c r="F19" s="1001" t="str">
        <f>B6</f>
        <v>Bennie Beerten Z</v>
      </c>
      <c r="G19" s="1002" t="s">
        <v>168</v>
      </c>
      <c r="H19" s="1001" t="str">
        <f>Leden!K43</f>
        <v>Wolterink Harrie</v>
      </c>
      <c r="I19" s="1003" t="str">
        <f>B7</f>
        <v>Cuppers Jan</v>
      </c>
      <c r="J19" s="1002" t="s">
        <v>168</v>
      </c>
      <c r="K19" s="1001" t="str">
        <f>Leden!K43</f>
        <v>Wolterink Harrie</v>
      </c>
      <c r="L19" s="1001" t="str">
        <f>B8</f>
        <v>Slot Guus</v>
      </c>
    </row>
    <row r="20" spans="1:12" s="168" customFormat="1" ht="36.75" customHeight="1">
      <c r="A20" s="1000"/>
      <c r="B20" s="168">
        <f>Leden!H43</f>
        <v>0</v>
      </c>
      <c r="D20" s="1002"/>
      <c r="E20" s="1001"/>
      <c r="F20" s="1001"/>
      <c r="G20" s="1002"/>
      <c r="H20" s="1001"/>
      <c r="I20" s="1003"/>
      <c r="J20" s="1002"/>
      <c r="K20" s="1001"/>
      <c r="L20" s="1001"/>
    </row>
    <row r="21" spans="1:12" ht="10.5" customHeight="1">
      <c r="A21" s="990"/>
      <c r="B21" s="1287"/>
      <c r="C21" s="1287"/>
      <c r="D21" s="975"/>
      <c r="E21" s="1288"/>
      <c r="F21" s="1288"/>
      <c r="G21" s="1005"/>
      <c r="H21" s="1289" t="s">
        <v>143</v>
      </c>
      <c r="I21" s="1289"/>
      <c r="J21" s="975"/>
      <c r="K21" s="1290"/>
      <c r="L21" s="1290"/>
    </row>
    <row r="22" spans="1:12" ht="17.25" customHeight="1">
      <c r="A22" s="990"/>
      <c r="B22" s="1287"/>
      <c r="C22" s="1287"/>
      <c r="D22" s="975"/>
      <c r="E22" s="1288"/>
      <c r="F22" s="1288"/>
      <c r="G22" s="1005"/>
      <c r="H22" s="1289"/>
      <c r="I22" s="1289"/>
      <c r="J22" s="975"/>
      <c r="K22" s="1290"/>
      <c r="L22" s="1290"/>
    </row>
    <row r="23" spans="1:12" ht="36.75" customHeight="1">
      <c r="A23" s="991"/>
      <c r="B23" s="1291">
        <f>SUM(K2+7)</f>
        <v>45202</v>
      </c>
      <c r="C23" s="1291"/>
      <c r="D23" s="1006"/>
      <c r="E23" s="1291">
        <f>SUM(B23+7)</f>
        <v>45209</v>
      </c>
      <c r="F23" s="1291"/>
      <c r="G23" s="1007"/>
      <c r="H23" s="1291">
        <f>SUM(E23+7)</f>
        <v>45216</v>
      </c>
      <c r="I23" s="1291"/>
      <c r="J23" s="1006"/>
      <c r="K23" s="1292">
        <f>SUM(H23+7)</f>
        <v>45223</v>
      </c>
      <c r="L23" s="1292"/>
    </row>
    <row r="24" spans="1:12" ht="36.75" customHeight="1">
      <c r="A24" s="990" t="s">
        <v>151</v>
      </c>
      <c r="B24" s="1293" t="s">
        <v>148</v>
      </c>
      <c r="C24" s="1293"/>
      <c r="D24" s="997" t="s">
        <v>151</v>
      </c>
      <c r="E24" s="1294" t="s">
        <v>149</v>
      </c>
      <c r="F24" s="1294"/>
      <c r="G24" s="997" t="s">
        <v>151</v>
      </c>
      <c r="H24" s="1293" t="s">
        <v>166</v>
      </c>
      <c r="I24" s="1293"/>
      <c r="J24" s="1008"/>
      <c r="K24" s="1293" t="s">
        <v>167</v>
      </c>
      <c r="L24" s="1293"/>
    </row>
    <row r="25" spans="1:12" ht="36.75" customHeight="1">
      <c r="A25" s="990"/>
      <c r="B25" s="995" t="s">
        <v>37</v>
      </c>
      <c r="C25" s="996" t="s">
        <v>37</v>
      </c>
      <c r="D25" s="997" t="s">
        <v>151</v>
      </c>
      <c r="E25" s="998" t="s">
        <v>37</v>
      </c>
      <c r="F25" s="995" t="s">
        <v>37</v>
      </c>
      <c r="G25" s="997" t="s">
        <v>151</v>
      </c>
      <c r="H25" s="996" t="s">
        <v>37</v>
      </c>
      <c r="I25" s="995" t="s">
        <v>37</v>
      </c>
      <c r="J25" s="997" t="s">
        <v>151</v>
      </c>
      <c r="K25" s="999" t="s">
        <v>37</v>
      </c>
      <c r="L25" s="999" t="s">
        <v>37</v>
      </c>
    </row>
    <row r="26" spans="1:12" ht="36.75" customHeight="1">
      <c r="A26" s="1009">
        <v>1</v>
      </c>
      <c r="B26" s="1010" t="str">
        <f>Leden!K29</f>
        <v>Bennie Beerten Z</v>
      </c>
      <c r="C26" s="1001" t="str">
        <f t="shared" ref="C26:C35" si="4">B10</f>
        <v>Huinink Jan</v>
      </c>
      <c r="D26" s="1002" t="s">
        <v>152</v>
      </c>
      <c r="E26" s="1001" t="str">
        <f>Leden!K29</f>
        <v>Bennie Beerten Z</v>
      </c>
      <c r="F26" s="1001" t="str">
        <f t="shared" ref="F26:F34" si="5">B11</f>
        <v>Koppele Theo</v>
      </c>
      <c r="G26" s="1011">
        <v>1</v>
      </c>
      <c r="H26" s="1001" t="str">
        <f>Leden!K29</f>
        <v>Bennie Beerten Z</v>
      </c>
      <c r="I26" s="1001" t="str">
        <f t="shared" ref="I26:I33" si="6">B12</f>
        <v>Piepers Arnold</v>
      </c>
      <c r="J26" s="1011">
        <v>1</v>
      </c>
      <c r="K26" s="1001"/>
      <c r="L26" s="1001"/>
    </row>
    <row r="27" spans="1:12" ht="36.75" customHeight="1">
      <c r="A27" s="1009">
        <v>2</v>
      </c>
      <c r="B27" s="168" t="str">
        <f>Leden!K30</f>
        <v>Cuppers Jan</v>
      </c>
      <c r="C27" s="1001" t="str">
        <f t="shared" si="4"/>
        <v>Koppele Theo</v>
      </c>
      <c r="D27" s="1002" t="s">
        <v>153</v>
      </c>
      <c r="E27" s="168" t="str">
        <f>Leden!K30</f>
        <v>Cuppers Jan</v>
      </c>
      <c r="F27" s="1001" t="str">
        <f t="shared" si="5"/>
        <v>Piepers Arnold</v>
      </c>
      <c r="G27" s="1011">
        <v>2</v>
      </c>
      <c r="H27" s="168" t="str">
        <f>Leden!K30</f>
        <v>Cuppers Jan</v>
      </c>
      <c r="I27" s="1001" t="str">
        <f t="shared" si="6"/>
        <v>Jos Stortelder</v>
      </c>
      <c r="J27" s="1011">
        <v>2</v>
      </c>
      <c r="K27" s="168"/>
      <c r="L27" s="1001"/>
    </row>
    <row r="28" spans="1:12" ht="36.75" customHeight="1">
      <c r="A28" s="1009">
        <v>3</v>
      </c>
      <c r="B28" s="1010" t="str">
        <f>Leden!K31</f>
        <v>Slot Guus</v>
      </c>
      <c r="C28" s="1001" t="str">
        <f t="shared" si="4"/>
        <v>Piepers Arnold</v>
      </c>
      <c r="D28" s="1002" t="s">
        <v>154</v>
      </c>
      <c r="E28" s="1001" t="str">
        <f>Leden!K31</f>
        <v>Slot Guus</v>
      </c>
      <c r="F28" s="1001" t="str">
        <f t="shared" si="5"/>
        <v>Jos Stortelder</v>
      </c>
      <c r="G28" s="1011">
        <v>3</v>
      </c>
      <c r="H28" s="1001" t="str">
        <f>Leden!K31</f>
        <v>Slot Guus</v>
      </c>
      <c r="I28" s="1001" t="str">
        <f t="shared" si="6"/>
        <v>Rots Jan</v>
      </c>
      <c r="J28" s="1011">
        <v>3</v>
      </c>
      <c r="K28" s="1001"/>
      <c r="L28" s="1001"/>
    </row>
    <row r="29" spans="1:12" ht="36.75" customHeight="1">
      <c r="A29" s="1009">
        <v>4</v>
      </c>
      <c r="B29" s="168" t="str">
        <f>Leden!K32</f>
        <v>Cattier Theo</v>
      </c>
      <c r="C29" s="1001" t="str">
        <f t="shared" si="4"/>
        <v>Jos Stortelder</v>
      </c>
      <c r="D29" s="1002" t="s">
        <v>155</v>
      </c>
      <c r="E29" s="1003" t="str">
        <f>Leden!K32</f>
        <v>Cattier Theo</v>
      </c>
      <c r="F29" s="1001" t="str">
        <f t="shared" si="5"/>
        <v>Rots Jan</v>
      </c>
      <c r="G29" s="1011">
        <v>4</v>
      </c>
      <c r="H29" s="1003" t="str">
        <f>Leden!K32</f>
        <v>Cattier Theo</v>
      </c>
      <c r="I29" s="1001" t="str">
        <f t="shared" si="6"/>
        <v>Rouwhorst Bennie</v>
      </c>
      <c r="J29" s="1011">
        <v>4</v>
      </c>
      <c r="K29" s="1003"/>
      <c r="L29" s="1001"/>
    </row>
    <row r="30" spans="1:12" ht="36.75" customHeight="1">
      <c r="A30" s="1009">
        <v>5</v>
      </c>
      <c r="B30" s="1010" t="str">
        <f>Leden!K33</f>
        <v>Huinink Jan</v>
      </c>
      <c r="C30" s="1001" t="str">
        <f t="shared" si="4"/>
        <v>Rots Jan</v>
      </c>
      <c r="D30" s="1002" t="s">
        <v>156</v>
      </c>
      <c r="E30" s="1001" t="str">
        <f>Leden!K33</f>
        <v>Huinink Jan</v>
      </c>
      <c r="F30" s="1001" t="str">
        <f t="shared" si="5"/>
        <v>Rouwhorst Bennie</v>
      </c>
      <c r="G30" s="1011">
        <v>5</v>
      </c>
      <c r="H30" s="1001" t="str">
        <f>Leden!K33</f>
        <v>Huinink Jan</v>
      </c>
      <c r="I30" s="1001" t="str">
        <f t="shared" si="6"/>
        <v>Wittenbernds B</v>
      </c>
      <c r="J30" s="1011">
        <v>5</v>
      </c>
      <c r="K30" s="1001"/>
      <c r="L30" s="1001"/>
    </row>
    <row r="31" spans="1:12" ht="36.75" customHeight="1">
      <c r="A31" s="1009">
        <v>6</v>
      </c>
      <c r="B31" s="168" t="str">
        <f>Leden!K34</f>
        <v>Koppele Theo</v>
      </c>
      <c r="C31" s="1001" t="str">
        <f t="shared" si="4"/>
        <v>Rouwhorst Bennie</v>
      </c>
      <c r="D31" s="1002" t="s">
        <v>157</v>
      </c>
      <c r="E31" s="1003" t="str">
        <f>Leden!K34</f>
        <v>Koppele Theo</v>
      </c>
      <c r="F31" s="1001" t="str">
        <f t="shared" si="5"/>
        <v>Wittenbernds B</v>
      </c>
      <c r="G31" s="1011">
        <v>6</v>
      </c>
      <c r="H31" s="1003" t="str">
        <f>Leden!K34</f>
        <v>Koppele Theo</v>
      </c>
      <c r="I31" s="1001" t="str">
        <f t="shared" si="6"/>
        <v>Spieker Leo</v>
      </c>
      <c r="J31" s="1011">
        <v>6</v>
      </c>
      <c r="K31" s="1003"/>
      <c r="L31" s="1001"/>
    </row>
    <row r="32" spans="1:12" ht="36.75" customHeight="1">
      <c r="A32" s="1009">
        <v>7</v>
      </c>
      <c r="B32" s="1010" t="str">
        <f>Leden!K35</f>
        <v>Melgers Willy</v>
      </c>
      <c r="C32" s="1001" t="str">
        <f t="shared" si="4"/>
        <v>Wittenbernds B</v>
      </c>
      <c r="D32" s="1002" t="s">
        <v>158</v>
      </c>
      <c r="E32" s="1001" t="str">
        <f>Leden!K35</f>
        <v>Melgers Willy</v>
      </c>
      <c r="F32" s="1001" t="str">
        <f t="shared" si="5"/>
        <v>Spieker Leo</v>
      </c>
      <c r="G32" s="1011">
        <v>7</v>
      </c>
      <c r="H32" s="1001" t="str">
        <f>Leden!K35</f>
        <v>Melgers Willy</v>
      </c>
      <c r="I32" s="1001" t="str">
        <f t="shared" si="6"/>
        <v>v.Schie Leo</v>
      </c>
      <c r="J32" s="1011">
        <v>7</v>
      </c>
      <c r="K32" s="1001"/>
      <c r="L32" s="1001"/>
    </row>
    <row r="33" spans="1:12" ht="36.75" customHeight="1">
      <c r="A33" s="1009">
        <v>8</v>
      </c>
      <c r="B33" s="1010" t="str">
        <f>Leden!K36</f>
        <v>Piepers Arnold</v>
      </c>
      <c r="C33" s="1001" t="str">
        <f t="shared" si="4"/>
        <v>Spieker Leo</v>
      </c>
      <c r="D33" s="1002" t="s">
        <v>159</v>
      </c>
      <c r="E33" s="1001" t="str">
        <f>Leden!K36</f>
        <v>Piepers Arnold</v>
      </c>
      <c r="F33" s="1001" t="str">
        <f t="shared" si="5"/>
        <v>v.Schie Leo</v>
      </c>
      <c r="G33" s="1011">
        <v>8</v>
      </c>
      <c r="H33" s="1001" t="str">
        <f>Leden!K36</f>
        <v>Piepers Arnold</v>
      </c>
      <c r="I33" s="1001" t="str">
        <f t="shared" si="6"/>
        <v>Wolterink Harrie</v>
      </c>
      <c r="J33" s="1011">
        <v>8</v>
      </c>
      <c r="K33" s="1001"/>
      <c r="L33" s="1001"/>
    </row>
    <row r="34" spans="1:12" ht="36.75" customHeight="1">
      <c r="A34" s="1009">
        <v>9</v>
      </c>
      <c r="B34" s="1010" t="str">
        <f>Leden!K37</f>
        <v>Jos Stortelder</v>
      </c>
      <c r="C34" s="1001" t="str">
        <f t="shared" si="4"/>
        <v>v.Schie Leo</v>
      </c>
      <c r="D34" s="1002" t="s">
        <v>160</v>
      </c>
      <c r="E34" s="1001" t="str">
        <f>Leden!K37</f>
        <v>Jos Stortelder</v>
      </c>
      <c r="F34" s="1001" t="str">
        <f t="shared" si="5"/>
        <v>Wolterink Harrie</v>
      </c>
      <c r="G34" s="1011">
        <v>9</v>
      </c>
      <c r="H34" s="1001" t="str">
        <f>Leden!K37</f>
        <v>Jos Stortelder</v>
      </c>
      <c r="I34" s="1001" t="str">
        <f t="shared" ref="I34:I40" si="7">B5</f>
        <v>Slot Guus</v>
      </c>
      <c r="J34" s="1011">
        <v>9</v>
      </c>
      <c r="K34" s="1001"/>
      <c r="L34" s="1001"/>
    </row>
    <row r="35" spans="1:12" ht="36.75" customHeight="1">
      <c r="A35" s="1009">
        <v>10</v>
      </c>
      <c r="B35" s="1010" t="str">
        <f>Leden!K38</f>
        <v>Rots Jan</v>
      </c>
      <c r="C35" s="1001" t="str">
        <f t="shared" si="4"/>
        <v>Wolterink Harrie</v>
      </c>
      <c r="D35" s="1002" t="s">
        <v>161</v>
      </c>
      <c r="E35" s="1001" t="str">
        <f>Leden!K38</f>
        <v>Rots Jan</v>
      </c>
      <c r="F35" s="1001" t="str">
        <f t="shared" ref="F35:F40" si="8">B5</f>
        <v>Slot Guus</v>
      </c>
      <c r="G35" s="1011">
        <v>10</v>
      </c>
      <c r="H35" s="1001" t="str">
        <f>Leden!K38</f>
        <v>Rots Jan</v>
      </c>
      <c r="I35" s="1001" t="str">
        <f t="shared" si="7"/>
        <v>Bennie Beerten Z</v>
      </c>
      <c r="J35" s="1011">
        <v>10</v>
      </c>
      <c r="K35" s="1001"/>
      <c r="L35" s="1001"/>
    </row>
    <row r="36" spans="1:12" ht="36.75" customHeight="1">
      <c r="A36" s="1009">
        <v>11</v>
      </c>
      <c r="B36" s="1010" t="str">
        <f>Leden!K39</f>
        <v>Rouwhorst Bennie</v>
      </c>
      <c r="C36" s="1001" t="str">
        <f>B5</f>
        <v>Slot Guus</v>
      </c>
      <c r="D36" s="1002" t="s">
        <v>162</v>
      </c>
      <c r="E36" s="1001" t="str">
        <f>Leden!K39</f>
        <v>Rouwhorst Bennie</v>
      </c>
      <c r="F36" s="1001" t="str">
        <f t="shared" si="8"/>
        <v>Bennie Beerten Z</v>
      </c>
      <c r="G36" s="1011">
        <v>11</v>
      </c>
      <c r="H36" s="1001" t="str">
        <f>Leden!K39</f>
        <v>Rouwhorst Bennie</v>
      </c>
      <c r="I36" s="1001" t="str">
        <f t="shared" si="7"/>
        <v>Cuppers Jan</v>
      </c>
      <c r="J36" s="1011">
        <v>11</v>
      </c>
      <c r="K36" s="1001"/>
      <c r="L36" s="1001"/>
    </row>
    <row r="37" spans="1:12" ht="36.75" customHeight="1">
      <c r="A37" s="1009">
        <v>12</v>
      </c>
      <c r="B37" s="1010" t="str">
        <f>Leden!K40</f>
        <v>Wittenbernds B</v>
      </c>
      <c r="C37" s="1001" t="str">
        <f>B6</f>
        <v>Bennie Beerten Z</v>
      </c>
      <c r="D37" s="1002" t="s">
        <v>163</v>
      </c>
      <c r="E37" s="1001" t="str">
        <f>Leden!K40</f>
        <v>Wittenbernds B</v>
      </c>
      <c r="F37" s="1001" t="str">
        <f t="shared" si="8"/>
        <v>Cuppers Jan</v>
      </c>
      <c r="G37" s="1011">
        <v>12</v>
      </c>
      <c r="H37" s="1001" t="str">
        <f>Leden!K40</f>
        <v>Wittenbernds B</v>
      </c>
      <c r="I37" s="1001" t="str">
        <f t="shared" si="7"/>
        <v>Slot Guus</v>
      </c>
      <c r="J37" s="1011">
        <v>12</v>
      </c>
      <c r="K37" s="1001"/>
      <c r="L37" s="1001"/>
    </row>
    <row r="38" spans="1:12" ht="36.75" customHeight="1">
      <c r="A38" s="1009">
        <v>13</v>
      </c>
      <c r="B38" s="1010" t="str">
        <f>Leden!K41</f>
        <v>Spieker Leo</v>
      </c>
      <c r="C38" s="1001" t="str">
        <f>B7</f>
        <v>Cuppers Jan</v>
      </c>
      <c r="D38" s="1002" t="s">
        <v>164</v>
      </c>
      <c r="E38" s="1001" t="str">
        <f>Leden!K41</f>
        <v>Spieker Leo</v>
      </c>
      <c r="F38" s="1001" t="str">
        <f t="shared" si="8"/>
        <v>Slot Guus</v>
      </c>
      <c r="G38" s="1011">
        <v>13</v>
      </c>
      <c r="H38" s="1001" t="str">
        <f>Leden!K41</f>
        <v>Spieker Leo</v>
      </c>
      <c r="I38" s="1001" t="str">
        <f t="shared" si="7"/>
        <v>Cattier Theo</v>
      </c>
      <c r="J38" s="1011">
        <v>13</v>
      </c>
      <c r="K38" s="1001"/>
      <c r="L38" s="1001"/>
    </row>
    <row r="39" spans="1:12" ht="36.75" customHeight="1">
      <c r="A39" s="1009">
        <v>14</v>
      </c>
      <c r="B39" s="1010" t="str">
        <f>Leden!K42</f>
        <v>v.Schie Leo</v>
      </c>
      <c r="C39" s="1001" t="str">
        <f>B8</f>
        <v>Slot Guus</v>
      </c>
      <c r="D39" s="1002" t="s">
        <v>165</v>
      </c>
      <c r="E39" s="1012" t="str">
        <f>Leden!K42</f>
        <v>v.Schie Leo</v>
      </c>
      <c r="F39" s="1001" t="str">
        <f t="shared" si="8"/>
        <v>Cattier Theo</v>
      </c>
      <c r="G39" s="1011">
        <v>14</v>
      </c>
      <c r="H39" s="1001" t="str">
        <f>Leden!K42</f>
        <v>v.Schie Leo</v>
      </c>
      <c r="I39" s="1001" t="str">
        <f t="shared" si="7"/>
        <v>Huinink Jan</v>
      </c>
      <c r="J39" s="1011">
        <v>14</v>
      </c>
      <c r="K39" s="1012"/>
      <c r="L39" s="1001"/>
    </row>
    <row r="40" spans="1:12" ht="36.75" customHeight="1">
      <c r="A40" s="1009">
        <v>15</v>
      </c>
      <c r="B40" s="1010" t="str">
        <f>Leden!K43</f>
        <v>Wolterink Harrie</v>
      </c>
      <c r="C40" s="1001" t="str">
        <f>B9</f>
        <v>Cattier Theo</v>
      </c>
      <c r="D40" s="1002" t="s">
        <v>168</v>
      </c>
      <c r="E40" s="1012" t="str">
        <f>Leden!K43</f>
        <v>Wolterink Harrie</v>
      </c>
      <c r="F40" s="1001" t="str">
        <f t="shared" si="8"/>
        <v>Huinink Jan</v>
      </c>
      <c r="G40" s="1011">
        <v>15</v>
      </c>
      <c r="H40" s="1001" t="str">
        <f>Leden!K43</f>
        <v>Wolterink Harrie</v>
      </c>
      <c r="I40" s="1001" t="str">
        <f t="shared" si="7"/>
        <v>Koppele Theo</v>
      </c>
      <c r="J40" s="1011">
        <v>15</v>
      </c>
      <c r="K40" s="1001"/>
      <c r="L40" s="1001"/>
    </row>
    <row r="41" spans="1:12" ht="36.75" customHeight="1">
      <c r="A41" s="1013"/>
      <c r="B41" s="1014"/>
      <c r="C41" s="1015"/>
      <c r="D41" s="1016"/>
      <c r="E41" s="1017"/>
      <c r="F41" s="1017"/>
      <c r="G41" s="1018"/>
      <c r="H41" s="1017"/>
      <c r="I41" s="1017"/>
      <c r="J41" s="1018"/>
      <c r="K41" s="1017"/>
      <c r="L41" s="1017"/>
    </row>
    <row r="42" spans="1:12" ht="18.75" customHeight="1">
      <c r="B42" s="1019" t="s">
        <v>150</v>
      </c>
      <c r="C42" s="1020"/>
      <c r="E42" s="1020"/>
      <c r="F42" s="1021"/>
      <c r="H42" s="1020"/>
      <c r="I42" s="1021"/>
    </row>
    <row r="43" spans="1:12" ht="29.25" customHeight="1">
      <c r="B43" s="818" t="s">
        <v>0</v>
      </c>
      <c r="C43" s="933"/>
      <c r="E43" s="1020"/>
      <c r="F43" s="1021"/>
      <c r="H43" s="1020"/>
      <c r="I43" s="1021"/>
    </row>
    <row r="44" spans="1:12" ht="18.75" customHeight="1">
      <c r="B44" s="1020"/>
      <c r="C44" s="1020"/>
      <c r="E44" s="1020"/>
      <c r="F44" s="1021"/>
      <c r="H44" s="1020"/>
      <c r="I44" s="1021"/>
    </row>
    <row r="45" spans="1:12" ht="18.75" customHeight="1">
      <c r="B45" s="1020"/>
      <c r="C45" s="1020"/>
      <c r="E45" s="1020"/>
      <c r="F45" s="1021"/>
      <c r="H45" s="1020"/>
      <c r="I45" s="1021"/>
    </row>
    <row r="46" spans="1:12" ht="18.75" customHeight="1">
      <c r="B46" s="1020"/>
      <c r="C46" s="1020"/>
      <c r="E46" s="1020"/>
      <c r="F46" s="1021"/>
      <c r="H46" s="1020"/>
      <c r="I46" s="1021"/>
    </row>
    <row r="47" spans="1:12" ht="12" customHeight="1">
      <c r="E47" s="1020"/>
      <c r="F47" s="1020"/>
      <c r="H47" s="1020"/>
      <c r="I47" s="1021"/>
    </row>
    <row r="48" spans="1:12" ht="12" customHeight="1">
      <c r="E48" s="1020"/>
      <c r="F48" s="1020"/>
      <c r="H48" s="1020"/>
      <c r="I48" s="1021"/>
      <c r="J48" s="1020"/>
    </row>
    <row r="49" spans="2:9" ht="12" customHeight="1">
      <c r="E49" s="1020"/>
      <c r="F49" s="1020"/>
      <c r="H49" s="1020"/>
      <c r="I49" s="1021"/>
    </row>
    <row r="50" spans="2:9" ht="12" customHeight="1">
      <c r="E50" s="1020"/>
      <c r="F50" s="1020"/>
      <c r="H50" s="1020"/>
      <c r="I50" s="1021"/>
    </row>
    <row r="51" spans="2:9" ht="12" customHeight="1">
      <c r="E51" s="1020"/>
      <c r="F51" s="1020"/>
      <c r="H51" s="1020"/>
      <c r="I51" s="1021"/>
    </row>
    <row r="52" spans="2:9" ht="12" customHeight="1">
      <c r="H52" s="1020"/>
      <c r="I52" s="1021"/>
    </row>
    <row r="53" spans="2:9" ht="12" customHeight="1">
      <c r="E53" s="1022"/>
      <c r="F53" s="1022"/>
      <c r="H53" s="1020"/>
      <c r="I53" s="1021"/>
    </row>
    <row r="54" spans="2:9" ht="12" customHeight="1">
      <c r="E54" s="1022"/>
      <c r="F54" s="1022"/>
      <c r="H54" s="1020"/>
      <c r="I54" s="1021"/>
    </row>
    <row r="55" spans="2:9" ht="12" customHeight="1">
      <c r="E55" s="1022"/>
      <c r="F55" s="1022"/>
      <c r="H55" s="1020"/>
      <c r="I55" s="1021"/>
    </row>
    <row r="56" spans="2:9" ht="12" customHeight="1">
      <c r="E56" s="1022"/>
      <c r="F56" s="1022"/>
      <c r="H56" s="1020"/>
      <c r="I56" s="1021"/>
    </row>
    <row r="57" spans="2:9" ht="12" customHeight="1">
      <c r="E57" s="1022"/>
      <c r="F57" s="1022"/>
      <c r="H57" s="1020"/>
      <c r="I57" s="1021"/>
    </row>
    <row r="58" spans="2:9" ht="12" customHeight="1">
      <c r="E58" s="1022"/>
      <c r="F58" s="1022"/>
      <c r="H58" s="1020"/>
      <c r="I58" s="1021"/>
    </row>
    <row r="59" spans="2:9" ht="12" customHeight="1">
      <c r="E59" s="1022"/>
      <c r="F59" s="1022"/>
      <c r="H59" s="1020"/>
      <c r="I59" s="1021"/>
    </row>
    <row r="60" spans="2:9" ht="13.5" customHeight="1">
      <c r="E60" s="1022"/>
      <c r="F60" s="1022"/>
      <c r="H60" s="1020"/>
      <c r="I60" s="1021"/>
    </row>
    <row r="61" spans="2:9" ht="12.75" customHeight="1">
      <c r="B61" s="1023"/>
      <c r="D61" s="1023"/>
      <c r="E61" s="1023"/>
      <c r="H61" s="1020"/>
      <c r="I61" s="1021"/>
    </row>
    <row r="62" spans="2:9" ht="12.75" customHeight="1">
      <c r="H62" s="1020"/>
      <c r="I62" s="1021"/>
    </row>
  </sheetData>
  <mergeCells count="23">
    <mergeCell ref="B23:C23"/>
    <mergeCell ref="E23:F23"/>
    <mergeCell ref="H23:I23"/>
    <mergeCell ref="K23:L23"/>
    <mergeCell ref="B24:C24"/>
    <mergeCell ref="E24:F24"/>
    <mergeCell ref="H24:I24"/>
    <mergeCell ref="K24:L24"/>
    <mergeCell ref="B3:C3"/>
    <mergeCell ref="E3:F3"/>
    <mergeCell ref="H3:I3"/>
    <mergeCell ref="K3:L3"/>
    <mergeCell ref="B21:C22"/>
    <mergeCell ref="E21:F22"/>
    <mergeCell ref="H21:I22"/>
    <mergeCell ref="K21:L22"/>
    <mergeCell ref="H1:I1"/>
    <mergeCell ref="K1:L1"/>
    <mergeCell ref="B2:C2"/>
    <mergeCell ref="E2:F2"/>
    <mergeCell ref="H2:I2"/>
    <mergeCell ref="K2:L2"/>
    <mergeCell ref="B1:F1"/>
  </mergeCells>
  <hyperlinks>
    <hyperlink ref="B42" location="Leden!A1" display="Naar leden" xr:uid="{00000000-0004-0000-0D00-000000000000}"/>
    <hyperlink ref="B43" location="Hoofdmenu!A1" display="Hoofdmenu" xr:uid="{00000000-0004-0000-0D00-000001000000}"/>
  </hyperlinks>
  <printOptions horizontalCentered="1"/>
  <pageMargins left="0.39370078740157505" right="0.39370078740157505" top="0.88543307086614209" bottom="1.200787401574803" header="0.49173228346456704" footer="0.80708661417322802"/>
  <pageSetup paperSize="0" scale="70" fitToWidth="0" fitToHeight="0" pageOrder="overThenDown" orientation="landscape" horizontalDpi="0" verticalDpi="0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W62"/>
  <sheetViews>
    <sheetView workbookViewId="0">
      <selection activeCell="N3" sqref="N3"/>
    </sheetView>
  </sheetViews>
  <sheetFormatPr defaultRowHeight="10.5" customHeight="1"/>
  <cols>
    <col min="1" max="1" width="4.7109375" style="975" customWidth="1"/>
    <col min="2" max="2" width="23.7109375" style="1020" customWidth="1"/>
    <col min="3" max="3" width="21.42578125" style="1020" customWidth="1"/>
    <col min="4" max="4" width="6" style="1020" customWidth="1"/>
    <col min="5" max="5" width="22.85546875" style="1039" customWidth="1"/>
    <col min="6" max="6" width="21.5703125" style="1020" customWidth="1"/>
    <col min="7" max="7" width="5.28515625" style="1020" customWidth="1"/>
    <col min="8" max="8" width="23" style="1020" customWidth="1"/>
    <col min="9" max="9" width="20.140625" style="1020" customWidth="1"/>
    <col min="10" max="11" width="22.85546875" style="1020" customWidth="1"/>
    <col min="12" max="13" width="11.42578125" style="1020" customWidth="1"/>
    <col min="14" max="14" width="28.28515625" style="1020" customWidth="1"/>
    <col min="15" max="257" width="11.42578125" style="1020" customWidth="1"/>
    <col min="258" max="1023" width="11.42578125" style="326" customWidth="1"/>
    <col min="1024" max="1024" width="9.140625" style="326" customWidth="1"/>
    <col min="1025" max="16384" width="9.140625" style="326"/>
  </cols>
  <sheetData>
    <row r="1" spans="1:14" ht="27" customHeight="1">
      <c r="A1" s="1013"/>
      <c r="B1" s="1285" t="s">
        <v>224</v>
      </c>
      <c r="C1" s="1295"/>
      <c r="D1" s="1295"/>
      <c r="E1" s="1295"/>
      <c r="F1" s="1295"/>
      <c r="G1" s="1282" t="s">
        <v>143</v>
      </c>
      <c r="H1" s="1282"/>
      <c r="I1" s="1282"/>
      <c r="J1" s="1282"/>
      <c r="K1" s="1282"/>
    </row>
    <row r="2" spans="1:14" ht="36.75" customHeight="1">
      <c r="B2" s="1296">
        <v>45174</v>
      </c>
      <c r="C2" s="1296"/>
      <c r="D2" s="1025"/>
      <c r="E2" s="1296">
        <f>SUM(B2+7)</f>
        <v>45181</v>
      </c>
      <c r="F2" s="1296"/>
      <c r="G2" s="1025"/>
      <c r="H2" s="1296">
        <f>SUM(E2+7)</f>
        <v>45188</v>
      </c>
      <c r="I2" s="1296"/>
      <c r="J2" s="1296">
        <f>SUM(H2+7)</f>
        <v>45195</v>
      </c>
      <c r="K2" s="1296"/>
    </row>
    <row r="3" spans="1:14" s="1028" customFormat="1" ht="36.75" customHeight="1">
      <c r="A3" s="1026"/>
      <c r="B3" s="1297" t="s">
        <v>144</v>
      </c>
      <c r="C3" s="1297"/>
      <c r="D3" s="1027"/>
      <c r="E3" s="1298" t="s">
        <v>145</v>
      </c>
      <c r="F3" s="1298"/>
      <c r="G3" s="1027"/>
      <c r="H3" s="1299" t="s">
        <v>146</v>
      </c>
      <c r="I3" s="1299"/>
      <c r="J3" s="1299" t="s">
        <v>147</v>
      </c>
      <c r="K3" s="1299"/>
    </row>
    <row r="4" spans="1:14" ht="36.75" customHeight="1">
      <c r="A4" s="975">
        <v>1</v>
      </c>
      <c r="B4" s="1001" t="str">
        <f>Leden!K28</f>
        <v>Slot Guus</v>
      </c>
      <c r="C4" s="1001" t="str">
        <f>Leden!E5</f>
        <v>Bennie Beerten Z</v>
      </c>
      <c r="D4" s="416">
        <v>1</v>
      </c>
      <c r="E4" s="1029" t="str">
        <f>Leden!K28</f>
        <v>Slot Guus</v>
      </c>
      <c r="F4" s="1001" t="str">
        <f>Leden!E6</f>
        <v>Cuppers Jan</v>
      </c>
      <c r="G4" s="416">
        <v>1</v>
      </c>
      <c r="H4" s="1029" t="str">
        <f>Leden!K28</f>
        <v>Slot Guus</v>
      </c>
      <c r="I4" s="1001" t="str">
        <f>Leden!E7</f>
        <v>BouwmeesterJohan</v>
      </c>
      <c r="J4" s="1029" t="str">
        <f>Leden!K28</f>
        <v>Slot Guus</v>
      </c>
      <c r="K4" s="1001" t="str">
        <f>Leden!E8</f>
        <v>Cattier Theo</v>
      </c>
      <c r="N4" s="64"/>
    </row>
    <row r="5" spans="1:14" ht="36.75" customHeight="1">
      <c r="A5" s="975">
        <v>2</v>
      </c>
      <c r="B5" s="1001" t="str">
        <f>Leden!K29</f>
        <v>Bennie Beerten Z</v>
      </c>
      <c r="C5" s="1001" t="str">
        <f>Leden!E6</f>
        <v>Cuppers Jan</v>
      </c>
      <c r="D5" s="416">
        <v>2</v>
      </c>
      <c r="E5" s="1001" t="str">
        <f>Leden!K29</f>
        <v>Bennie Beerten Z</v>
      </c>
      <c r="F5" s="1001" t="str">
        <f>Leden!E7</f>
        <v>BouwmeesterJohan</v>
      </c>
      <c r="G5" s="416">
        <v>2</v>
      </c>
      <c r="H5" s="1001" t="str">
        <f>Leden!K29</f>
        <v>Bennie Beerten Z</v>
      </c>
      <c r="I5" s="1001" t="str">
        <f>Leden!E8</f>
        <v>Cattier Theo</v>
      </c>
      <c r="J5" s="1001" t="str">
        <f>Leden!K29</f>
        <v>Bennie Beerten Z</v>
      </c>
      <c r="K5" s="1001" t="str">
        <f>Leden!E9</f>
        <v>Huinink Jan</v>
      </c>
      <c r="N5" s="64"/>
    </row>
    <row r="6" spans="1:14" ht="36.75" customHeight="1">
      <c r="A6" s="975">
        <v>3</v>
      </c>
      <c r="B6" s="1001" t="str">
        <f>Leden!K30</f>
        <v>Cuppers Jan</v>
      </c>
      <c r="C6" s="1001" t="str">
        <f>Leden!E7</f>
        <v>BouwmeesterJohan</v>
      </c>
      <c r="D6" s="416">
        <v>3</v>
      </c>
      <c r="E6" s="1001" t="str">
        <f>Leden!K30</f>
        <v>Cuppers Jan</v>
      </c>
      <c r="F6" s="1001" t="str">
        <f>Leden!E8</f>
        <v>Cattier Theo</v>
      </c>
      <c r="G6" s="416">
        <v>3</v>
      </c>
      <c r="H6" s="1001" t="str">
        <f>Leden!K30</f>
        <v>Cuppers Jan</v>
      </c>
      <c r="I6" s="1001" t="str">
        <f>Leden!E9</f>
        <v>Huinink Jan</v>
      </c>
      <c r="J6" s="1001" t="str">
        <f>Leden!K30</f>
        <v>Cuppers Jan</v>
      </c>
      <c r="K6" s="1001" t="str">
        <f>Leden!E10</f>
        <v>Koppele Theo</v>
      </c>
      <c r="N6" s="64"/>
    </row>
    <row r="7" spans="1:14" ht="36.75" customHeight="1">
      <c r="A7" s="975">
        <v>4</v>
      </c>
      <c r="B7" s="1001" t="str">
        <f>Leden!K31</f>
        <v>Slot Guus</v>
      </c>
      <c r="C7" s="1001" t="str">
        <f>Leden!E8</f>
        <v>Cattier Theo</v>
      </c>
      <c r="D7" s="416">
        <v>4</v>
      </c>
      <c r="E7" s="1001" t="str">
        <f>Leden!K31</f>
        <v>Slot Guus</v>
      </c>
      <c r="F7" s="1001" t="str">
        <f>Leden!E9</f>
        <v>Huinink Jan</v>
      </c>
      <c r="G7" s="416">
        <v>4</v>
      </c>
      <c r="H7" s="1001" t="str">
        <f>Leden!K31</f>
        <v>Slot Guus</v>
      </c>
      <c r="I7" s="1001" t="str">
        <f>Leden!E10</f>
        <v>Koppele Theo</v>
      </c>
      <c r="J7" s="1001" t="str">
        <f>Leden!K31</f>
        <v>Slot Guus</v>
      </c>
      <c r="K7" s="1001" t="str">
        <f>Leden!E11</f>
        <v>Melgers Willy</v>
      </c>
      <c r="N7" s="64"/>
    </row>
    <row r="8" spans="1:14" ht="36.75" customHeight="1">
      <c r="A8" s="975">
        <v>5</v>
      </c>
      <c r="B8" s="1001" t="str">
        <f>Leden!K32</f>
        <v>Cattier Theo</v>
      </c>
      <c r="C8" s="1001" t="str">
        <f>Leden!E9</f>
        <v>Huinink Jan</v>
      </c>
      <c r="D8" s="416">
        <v>5</v>
      </c>
      <c r="E8" s="1001" t="str">
        <f>Leden!K32</f>
        <v>Cattier Theo</v>
      </c>
      <c r="F8" s="1001" t="str">
        <f>Leden!E10</f>
        <v>Koppele Theo</v>
      </c>
      <c r="G8" s="416">
        <v>5</v>
      </c>
      <c r="H8" s="1001" t="str">
        <f>Leden!K32</f>
        <v>Cattier Theo</v>
      </c>
      <c r="I8" s="1001" t="str">
        <f>Leden!E11</f>
        <v>Melgers Willy</v>
      </c>
      <c r="J8" s="1001" t="str">
        <f>Leden!K32</f>
        <v>Cattier Theo</v>
      </c>
      <c r="K8" s="1001" t="str">
        <f>Leden!E12</f>
        <v>Piepers Arnold</v>
      </c>
      <c r="N8" s="64"/>
    </row>
    <row r="9" spans="1:14" ht="36.75" customHeight="1">
      <c r="A9" s="975">
        <v>6</v>
      </c>
      <c r="B9" s="1001" t="str">
        <f>Leden!K33</f>
        <v>Huinink Jan</v>
      </c>
      <c r="C9" s="1001" t="str">
        <f>Leden!E10</f>
        <v>Koppele Theo</v>
      </c>
      <c r="D9" s="416">
        <v>6</v>
      </c>
      <c r="E9" s="1012" t="str">
        <f>Leden!K33</f>
        <v>Huinink Jan</v>
      </c>
      <c r="F9" s="1001" t="str">
        <f>Leden!E11</f>
        <v>Melgers Willy</v>
      </c>
      <c r="G9" s="416">
        <v>6</v>
      </c>
      <c r="H9" s="1012" t="str">
        <f>Leden!K33</f>
        <v>Huinink Jan</v>
      </c>
      <c r="I9" s="1001" t="str">
        <f>Leden!E12</f>
        <v>Piepers Arnold</v>
      </c>
      <c r="J9" s="1012" t="str">
        <f>Leden!K33</f>
        <v>Huinink Jan</v>
      </c>
      <c r="K9" s="1001" t="str">
        <f>Leden!E13</f>
        <v>Jos Stortelder</v>
      </c>
      <c r="N9" s="64"/>
    </row>
    <row r="10" spans="1:14" ht="36.75" customHeight="1">
      <c r="A10" s="975">
        <v>7</v>
      </c>
      <c r="B10" s="1001" t="str">
        <f>Leden!K34</f>
        <v>Koppele Theo</v>
      </c>
      <c r="C10" s="1001" t="str">
        <f>Leden!E11</f>
        <v>Melgers Willy</v>
      </c>
      <c r="D10" s="416">
        <v>7</v>
      </c>
      <c r="E10" s="1001" t="str">
        <f>Leden!K34</f>
        <v>Koppele Theo</v>
      </c>
      <c r="F10" s="1001" t="str">
        <f>Leden!E12</f>
        <v>Piepers Arnold</v>
      </c>
      <c r="G10" s="416">
        <v>7</v>
      </c>
      <c r="H10" s="1001" t="str">
        <f>Leden!K34</f>
        <v>Koppele Theo</v>
      </c>
      <c r="I10" s="1001" t="str">
        <f>Leden!E13</f>
        <v>Jos Stortelder</v>
      </c>
      <c r="J10" s="1001" t="str">
        <f>Leden!K34</f>
        <v>Koppele Theo</v>
      </c>
      <c r="K10" s="1001" t="str">
        <f>Leden!E14</f>
        <v>Rots Jan</v>
      </c>
      <c r="N10" s="1030"/>
    </row>
    <row r="11" spans="1:14" ht="36.75" customHeight="1">
      <c r="A11" s="975">
        <v>8</v>
      </c>
      <c r="B11" s="1001" t="str">
        <f>Leden!K35</f>
        <v>Melgers Willy</v>
      </c>
      <c r="C11" s="1001" t="str">
        <f>Leden!E12</f>
        <v>Piepers Arnold</v>
      </c>
      <c r="D11" s="416">
        <v>8</v>
      </c>
      <c r="E11" s="1001" t="str">
        <f>Leden!K35</f>
        <v>Melgers Willy</v>
      </c>
      <c r="F11" s="1001" t="str">
        <f>Leden!E13</f>
        <v>Jos Stortelder</v>
      </c>
      <c r="G11" s="416">
        <v>8</v>
      </c>
      <c r="H11" s="1001" t="str">
        <f>Leden!K35</f>
        <v>Melgers Willy</v>
      </c>
      <c r="I11" s="1001" t="str">
        <f>Leden!E14</f>
        <v>Rots Jan</v>
      </c>
      <c r="J11" s="1001" t="str">
        <f>Leden!K35</f>
        <v>Melgers Willy</v>
      </c>
      <c r="K11" s="1001" t="str">
        <f>Leden!E15</f>
        <v>Rouwhorst Bennie</v>
      </c>
      <c r="N11" s="64"/>
    </row>
    <row r="12" spans="1:14" ht="36.75" customHeight="1">
      <c r="A12" s="975">
        <v>9</v>
      </c>
      <c r="B12" s="1001" t="str">
        <f>Leden!K36</f>
        <v>Piepers Arnold</v>
      </c>
      <c r="C12" s="1001" t="str">
        <f>Leden!E13</f>
        <v>Jos Stortelder</v>
      </c>
      <c r="D12" s="416">
        <v>9</v>
      </c>
      <c r="E12" s="1001" t="str">
        <f>Leden!K36</f>
        <v>Piepers Arnold</v>
      </c>
      <c r="F12" s="1001" t="str">
        <f>Leden!E14</f>
        <v>Rots Jan</v>
      </c>
      <c r="G12" s="416">
        <v>9</v>
      </c>
      <c r="H12" s="1001" t="str">
        <f>Leden!K36</f>
        <v>Piepers Arnold</v>
      </c>
      <c r="I12" s="1001" t="str">
        <f>Leden!E15</f>
        <v>Rouwhorst Bennie</v>
      </c>
      <c r="J12" s="1001" t="str">
        <f>Leden!K36</f>
        <v>Piepers Arnold</v>
      </c>
      <c r="K12" s="1001" t="str">
        <f>Leden!E16</f>
        <v>Wittenbernds B</v>
      </c>
      <c r="N12" s="64"/>
    </row>
    <row r="13" spans="1:14" ht="36.75" customHeight="1">
      <c r="A13" s="975">
        <v>10</v>
      </c>
      <c r="B13" s="1001" t="str">
        <f>Leden!K37</f>
        <v>Jos Stortelder</v>
      </c>
      <c r="C13" s="1001" t="str">
        <f>Leden!E14</f>
        <v>Rots Jan</v>
      </c>
      <c r="D13" s="416">
        <v>10</v>
      </c>
      <c r="E13" s="1001" t="str">
        <f>Leden!K37</f>
        <v>Jos Stortelder</v>
      </c>
      <c r="F13" s="1001" t="str">
        <f>Leden!E15</f>
        <v>Rouwhorst Bennie</v>
      </c>
      <c r="G13" s="416">
        <v>10</v>
      </c>
      <c r="H13" s="1001" t="str">
        <f>Leden!K37</f>
        <v>Jos Stortelder</v>
      </c>
      <c r="I13" s="1001" t="str">
        <f>Leden!E16</f>
        <v>Wittenbernds B</v>
      </c>
      <c r="J13" s="1001" t="str">
        <f>Leden!K37</f>
        <v>Jos Stortelder</v>
      </c>
      <c r="K13" s="1001" t="str">
        <f>Leden!E17</f>
        <v>Spieker Leo</v>
      </c>
      <c r="N13" s="64"/>
    </row>
    <row r="14" spans="1:14" ht="36.75" customHeight="1">
      <c r="A14" s="975">
        <v>11</v>
      </c>
      <c r="B14" s="1001" t="str">
        <f>Leden!K38</f>
        <v>Rots Jan</v>
      </c>
      <c r="C14" s="1001" t="str">
        <f>Leden!E15</f>
        <v>Rouwhorst Bennie</v>
      </c>
      <c r="D14" s="416">
        <v>11</v>
      </c>
      <c r="E14" s="1001" t="str">
        <f>Leden!K38</f>
        <v>Rots Jan</v>
      </c>
      <c r="F14" s="1001" t="str">
        <f>Leden!E16</f>
        <v>Wittenbernds B</v>
      </c>
      <c r="G14" s="416">
        <v>11</v>
      </c>
      <c r="H14" s="1001" t="str">
        <f>Leden!K38</f>
        <v>Rots Jan</v>
      </c>
      <c r="I14" s="1001" t="str">
        <f>Leden!E17</f>
        <v>Spieker Leo</v>
      </c>
      <c r="J14" s="1001" t="str">
        <f>Leden!K38</f>
        <v>Rots Jan</v>
      </c>
      <c r="K14" s="1001" t="str">
        <f>Leden!E18</f>
        <v>v.Schie Leo</v>
      </c>
      <c r="N14" s="64"/>
    </row>
    <row r="15" spans="1:14" ht="36.75" customHeight="1">
      <c r="A15" s="975">
        <v>12</v>
      </c>
      <c r="B15" s="1001" t="str">
        <f>Leden!K39</f>
        <v>Rouwhorst Bennie</v>
      </c>
      <c r="C15" s="1001" t="str">
        <f>Leden!E16</f>
        <v>Wittenbernds B</v>
      </c>
      <c r="D15" s="416">
        <v>12</v>
      </c>
      <c r="E15" s="1001" t="str">
        <f>Leden!K39</f>
        <v>Rouwhorst Bennie</v>
      </c>
      <c r="F15" s="1001" t="str">
        <f>Leden!E17</f>
        <v>Spieker Leo</v>
      </c>
      <c r="G15" s="416">
        <v>12</v>
      </c>
      <c r="H15" s="1001" t="str">
        <f>Leden!K39</f>
        <v>Rouwhorst Bennie</v>
      </c>
      <c r="I15" s="1001" t="str">
        <f>Leden!E18</f>
        <v>v.Schie Leo</v>
      </c>
      <c r="J15" s="1001" t="str">
        <f>Leden!K39</f>
        <v>Rouwhorst Bennie</v>
      </c>
      <c r="K15" s="1001" t="str">
        <f>Leden!E19</f>
        <v>Wolterink Harrie</v>
      </c>
      <c r="N15" s="64"/>
    </row>
    <row r="16" spans="1:14" ht="36.75" customHeight="1">
      <c r="A16" s="975">
        <v>13</v>
      </c>
      <c r="B16" s="1001" t="str">
        <f>Leden!K40</f>
        <v>Wittenbernds B</v>
      </c>
      <c r="C16" s="1001" t="str">
        <f>Leden!E17</f>
        <v>Spieker Leo</v>
      </c>
      <c r="D16" s="416">
        <v>13</v>
      </c>
      <c r="E16" s="1001" t="str">
        <f>Leden!K40</f>
        <v>Wittenbernds B</v>
      </c>
      <c r="F16" s="1001" t="str">
        <f>Leden!E18</f>
        <v>v.Schie Leo</v>
      </c>
      <c r="G16" s="416">
        <v>13</v>
      </c>
      <c r="H16" s="1001" t="str">
        <f>Leden!K40</f>
        <v>Wittenbernds B</v>
      </c>
      <c r="I16" s="1001" t="str">
        <f>Leden!E19</f>
        <v>Wolterink Harrie</v>
      </c>
      <c r="J16" s="1001" t="str">
        <f>Leden!K40</f>
        <v>Wittenbernds B</v>
      </c>
      <c r="K16" s="1001" t="str">
        <f>Leden!E4</f>
        <v>Slot Guus</v>
      </c>
      <c r="N16" s="64"/>
    </row>
    <row r="17" spans="1:14" ht="36.75" customHeight="1">
      <c r="A17" s="975">
        <v>14</v>
      </c>
      <c r="B17" s="1001" t="str">
        <f>Leden!K41</f>
        <v>Spieker Leo</v>
      </c>
      <c r="C17" s="1001" t="str">
        <f>Leden!E18</f>
        <v>v.Schie Leo</v>
      </c>
      <c r="D17" s="416">
        <v>14</v>
      </c>
      <c r="E17" s="1001" t="str">
        <f>Leden!K41</f>
        <v>Spieker Leo</v>
      </c>
      <c r="F17" s="1001" t="str">
        <f>Leden!E19</f>
        <v>Wolterink Harrie</v>
      </c>
      <c r="G17" s="416">
        <v>14</v>
      </c>
      <c r="H17" s="1001" t="str">
        <f>Leden!K41</f>
        <v>Spieker Leo</v>
      </c>
      <c r="I17" s="1001" t="str">
        <f>Leden!E4</f>
        <v>Slot Guus</v>
      </c>
      <c r="J17" s="1001" t="str">
        <f>Leden!K41</f>
        <v>Spieker Leo</v>
      </c>
      <c r="K17" s="1001" t="str">
        <f>Leden!E5</f>
        <v>Bennie Beerten Z</v>
      </c>
      <c r="N17" s="809"/>
    </row>
    <row r="18" spans="1:14" ht="36.75" customHeight="1">
      <c r="A18" s="975">
        <v>15</v>
      </c>
      <c r="B18" s="1001" t="str">
        <f>Leden!K42</f>
        <v>v.Schie Leo</v>
      </c>
      <c r="C18" s="1001" t="str">
        <f>Leden!E19</f>
        <v>Wolterink Harrie</v>
      </c>
      <c r="D18" s="416">
        <v>15</v>
      </c>
      <c r="E18" s="1001" t="str">
        <f>Leden!K42</f>
        <v>v.Schie Leo</v>
      </c>
      <c r="F18" s="1001" t="str">
        <f>Leden!E4</f>
        <v>Slot Guus</v>
      </c>
      <c r="G18" s="416">
        <v>15</v>
      </c>
      <c r="H18" s="1001" t="str">
        <f>Leden!K42</f>
        <v>v.Schie Leo</v>
      </c>
      <c r="I18" s="1001" t="str">
        <f>Leden!E5</f>
        <v>Bennie Beerten Z</v>
      </c>
      <c r="J18" s="1001" t="str">
        <f>Leden!K42</f>
        <v>v.Schie Leo</v>
      </c>
      <c r="K18" s="1001" t="str">
        <f>Leden!E6</f>
        <v>Cuppers Jan</v>
      </c>
      <c r="N18" s="64"/>
    </row>
    <row r="19" spans="1:14" ht="36.75" customHeight="1">
      <c r="A19" s="975">
        <v>16</v>
      </c>
      <c r="B19" s="1001" t="str">
        <f>Leden!K43</f>
        <v>Wolterink Harrie</v>
      </c>
      <c r="C19" s="1001" t="str">
        <f>Leden!E4</f>
        <v>Slot Guus</v>
      </c>
      <c r="D19" s="416">
        <v>16</v>
      </c>
      <c r="E19" s="1001" t="str">
        <f>Leden!K43</f>
        <v>Wolterink Harrie</v>
      </c>
      <c r="F19" s="1001" t="str">
        <f>Leden!E5</f>
        <v>Bennie Beerten Z</v>
      </c>
      <c r="G19" s="416">
        <v>16</v>
      </c>
      <c r="H19" s="1001" t="str">
        <f>Leden!K43</f>
        <v>Wolterink Harrie</v>
      </c>
      <c r="I19" s="1001" t="str">
        <f>Leden!E6</f>
        <v>Cuppers Jan</v>
      </c>
      <c r="J19" s="1001" t="str">
        <f>Leden!K43</f>
        <v>Wolterink Harrie</v>
      </c>
      <c r="K19" s="1001" t="str">
        <f>Leden!E7</f>
        <v>BouwmeesterJohan</v>
      </c>
    </row>
    <row r="20" spans="1:14" ht="36.75" customHeight="1">
      <c r="A20" s="975">
        <v>17</v>
      </c>
      <c r="B20" s="1031"/>
      <c r="C20" s="1031"/>
      <c r="D20" s="1032"/>
      <c r="E20" s="1031"/>
      <c r="F20" s="1031"/>
      <c r="G20" s="1032"/>
      <c r="H20" s="1031"/>
      <c r="I20" s="1031"/>
      <c r="J20" s="1031"/>
      <c r="K20" s="1031"/>
    </row>
    <row r="21" spans="1:14" ht="36.75" customHeight="1">
      <c r="A21" s="1020"/>
      <c r="B21" s="1024">
        <f>SUM(J2+7)</f>
        <v>45202</v>
      </c>
      <c r="C21" s="1024"/>
      <c r="D21" s="1033"/>
      <c r="E21" s="1296">
        <f>SUM(B21+7)</f>
        <v>45209</v>
      </c>
      <c r="F21" s="1296"/>
      <c r="G21" s="1025"/>
      <c r="H21" s="1296">
        <f>SUM(E21+7)</f>
        <v>45216</v>
      </c>
      <c r="I21" s="1296"/>
      <c r="J21" s="1296">
        <f>SUM(H21+7)</f>
        <v>45223</v>
      </c>
      <c r="K21" s="1296"/>
    </row>
    <row r="22" spans="1:14" ht="36.75" customHeight="1">
      <c r="A22" s="1034"/>
      <c r="B22" s="1298" t="s">
        <v>148</v>
      </c>
      <c r="C22" s="1298"/>
      <c r="D22" s="1027"/>
      <c r="E22" s="1301" t="s">
        <v>149</v>
      </c>
      <c r="F22" s="1301"/>
      <c r="G22" s="1035"/>
      <c r="H22" s="1302" t="s">
        <v>166</v>
      </c>
      <c r="I22" s="1302"/>
      <c r="J22" s="1302" t="s">
        <v>167</v>
      </c>
      <c r="K22" s="1302"/>
      <c r="L22" s="1036"/>
    </row>
    <row r="23" spans="1:14" s="1020" customFormat="1" ht="36.75" customHeight="1">
      <c r="A23" s="1013">
        <v>1</v>
      </c>
      <c r="B23" s="1029" t="str">
        <f>Leden!K28</f>
        <v>Slot Guus</v>
      </c>
      <c r="C23" s="1001" t="str">
        <f>Leden!E9</f>
        <v>Huinink Jan</v>
      </c>
      <c r="D23" s="416">
        <v>1</v>
      </c>
      <c r="E23" s="1029" t="str">
        <f>Leden!K28</f>
        <v>Slot Guus</v>
      </c>
      <c r="F23" s="1001" t="str">
        <f>Leden!E10</f>
        <v>Koppele Theo</v>
      </c>
      <c r="G23" s="416">
        <v>1</v>
      </c>
      <c r="H23" s="1029" t="str">
        <f>Leden!K28</f>
        <v>Slot Guus</v>
      </c>
      <c r="I23" s="1029" t="str">
        <f>Leden!E11</f>
        <v>Melgers Willy</v>
      </c>
      <c r="J23" s="1029" t="str">
        <f>Leden!K28</f>
        <v>Slot Guus</v>
      </c>
      <c r="K23" s="1029" t="str">
        <f>Leden!E12</f>
        <v>Piepers Arnold</v>
      </c>
      <c r="L23" s="1037"/>
    </row>
    <row r="24" spans="1:14" s="1020" customFormat="1" ht="36.75" customHeight="1">
      <c r="A24" s="1013">
        <v>2</v>
      </c>
      <c r="B24" s="1001" t="str">
        <f>Leden!K29</f>
        <v>Bennie Beerten Z</v>
      </c>
      <c r="C24" s="1001" t="str">
        <f>Leden!E10</f>
        <v>Koppele Theo</v>
      </c>
      <c r="D24" s="416">
        <v>2</v>
      </c>
      <c r="E24" s="1001" t="str">
        <f>Leden!K29</f>
        <v>Bennie Beerten Z</v>
      </c>
      <c r="F24" s="1001" t="str">
        <f>Leden!E11</f>
        <v>Melgers Willy</v>
      </c>
      <c r="G24" s="416">
        <v>2</v>
      </c>
      <c r="H24" s="1001" t="str">
        <f>Leden!K29</f>
        <v>Bennie Beerten Z</v>
      </c>
      <c r="I24" s="1029" t="str">
        <f>Leden!E12</f>
        <v>Piepers Arnold</v>
      </c>
      <c r="J24" s="1001" t="str">
        <f>Leden!K29</f>
        <v>Bennie Beerten Z</v>
      </c>
      <c r="K24" s="1029" t="str">
        <f>Leden!E13</f>
        <v>Jos Stortelder</v>
      </c>
      <c r="L24" s="1037"/>
    </row>
    <row r="25" spans="1:14" s="1020" customFormat="1" ht="36.75" customHeight="1">
      <c r="A25" s="1013">
        <v>3</v>
      </c>
      <c r="B25" s="1001" t="str">
        <f>Leden!K30</f>
        <v>Cuppers Jan</v>
      </c>
      <c r="C25" s="1001" t="str">
        <f>Leden!E11</f>
        <v>Melgers Willy</v>
      </c>
      <c r="D25" s="416">
        <v>3</v>
      </c>
      <c r="E25" s="1001" t="str">
        <f>Leden!K30</f>
        <v>Cuppers Jan</v>
      </c>
      <c r="F25" s="1001" t="str">
        <f>Leden!E12</f>
        <v>Piepers Arnold</v>
      </c>
      <c r="G25" s="416">
        <v>3</v>
      </c>
      <c r="H25" s="1001" t="str">
        <f>Leden!K30</f>
        <v>Cuppers Jan</v>
      </c>
      <c r="I25" s="1029" t="str">
        <f>Leden!E13</f>
        <v>Jos Stortelder</v>
      </c>
      <c r="J25" s="1001" t="str">
        <f>Leden!K30</f>
        <v>Cuppers Jan</v>
      </c>
      <c r="K25" s="1029" t="str">
        <f>Leden!E14</f>
        <v>Rots Jan</v>
      </c>
      <c r="L25" s="1037"/>
    </row>
    <row r="26" spans="1:14" s="1020" customFormat="1" ht="36.75" customHeight="1">
      <c r="A26" s="1013">
        <v>4</v>
      </c>
      <c r="B26" s="1001" t="str">
        <f>Leden!K31</f>
        <v>Slot Guus</v>
      </c>
      <c r="C26" s="1001" t="str">
        <f>Leden!E12</f>
        <v>Piepers Arnold</v>
      </c>
      <c r="D26" s="416">
        <v>4</v>
      </c>
      <c r="E26" s="1001" t="str">
        <f>Leden!K31</f>
        <v>Slot Guus</v>
      </c>
      <c r="F26" s="1001" t="str">
        <f>Leden!E13</f>
        <v>Jos Stortelder</v>
      </c>
      <c r="G26" s="416">
        <v>4</v>
      </c>
      <c r="H26" s="1001" t="str">
        <f>Leden!K31</f>
        <v>Slot Guus</v>
      </c>
      <c r="I26" s="1029" t="str">
        <f>Leden!E14</f>
        <v>Rots Jan</v>
      </c>
      <c r="J26" s="1001" t="str">
        <f>Leden!K31</f>
        <v>Slot Guus</v>
      </c>
      <c r="K26" s="1029" t="str">
        <f>Leden!E15</f>
        <v>Rouwhorst Bennie</v>
      </c>
      <c r="L26" s="1037"/>
    </row>
    <row r="27" spans="1:14" s="1020" customFormat="1" ht="36.75" customHeight="1">
      <c r="A27" s="1013">
        <v>5</v>
      </c>
      <c r="B27" s="1001" t="str">
        <f>Leden!K32</f>
        <v>Cattier Theo</v>
      </c>
      <c r="C27" s="1001" t="str">
        <f>Leden!E13</f>
        <v>Jos Stortelder</v>
      </c>
      <c r="D27" s="416">
        <v>5</v>
      </c>
      <c r="E27" s="1001" t="str">
        <f>Leden!K32</f>
        <v>Cattier Theo</v>
      </c>
      <c r="F27" s="1001" t="str">
        <f>Leden!E14</f>
        <v>Rots Jan</v>
      </c>
      <c r="G27" s="416">
        <v>5</v>
      </c>
      <c r="H27" s="1001" t="str">
        <f>Leden!K32</f>
        <v>Cattier Theo</v>
      </c>
      <c r="I27" s="1029" t="str">
        <f>Leden!E15</f>
        <v>Rouwhorst Bennie</v>
      </c>
      <c r="J27" s="1001" t="str">
        <f>Leden!K32</f>
        <v>Cattier Theo</v>
      </c>
      <c r="K27" s="1029" t="str">
        <f>Leden!E16</f>
        <v>Wittenbernds B</v>
      </c>
      <c r="L27" s="1037"/>
    </row>
    <row r="28" spans="1:14" s="1020" customFormat="1" ht="36.75" customHeight="1">
      <c r="A28" s="1013">
        <v>6</v>
      </c>
      <c r="B28" s="1012" t="str">
        <f>Leden!K33</f>
        <v>Huinink Jan</v>
      </c>
      <c r="C28" s="1001" t="str">
        <f>Leden!E14</f>
        <v>Rots Jan</v>
      </c>
      <c r="D28" s="416">
        <v>6</v>
      </c>
      <c r="E28" s="1012" t="str">
        <f>Leden!K33</f>
        <v>Huinink Jan</v>
      </c>
      <c r="F28" s="1001" t="str">
        <f>Leden!E15</f>
        <v>Rouwhorst Bennie</v>
      </c>
      <c r="G28" s="416">
        <v>6</v>
      </c>
      <c r="H28" s="1012" t="str">
        <f>Leden!K33</f>
        <v>Huinink Jan</v>
      </c>
      <c r="I28" s="1029" t="str">
        <f>Leden!E16</f>
        <v>Wittenbernds B</v>
      </c>
      <c r="J28" s="1001" t="str">
        <f>Leden!K33</f>
        <v>Huinink Jan</v>
      </c>
      <c r="K28" s="1029" t="str">
        <f>Leden!E17</f>
        <v>Spieker Leo</v>
      </c>
      <c r="L28" s="1038"/>
    </row>
    <row r="29" spans="1:14" s="1020" customFormat="1" ht="36.75" customHeight="1">
      <c r="A29" s="1013">
        <v>7</v>
      </c>
      <c r="B29" s="1001" t="str">
        <f>Leden!K34</f>
        <v>Koppele Theo</v>
      </c>
      <c r="C29" s="1001" t="str">
        <f>Leden!E15</f>
        <v>Rouwhorst Bennie</v>
      </c>
      <c r="D29" s="416">
        <v>7</v>
      </c>
      <c r="E29" s="1001" t="str">
        <f>Leden!K34</f>
        <v>Koppele Theo</v>
      </c>
      <c r="F29" s="1001" t="str">
        <f>Leden!E16</f>
        <v>Wittenbernds B</v>
      </c>
      <c r="G29" s="416">
        <v>7</v>
      </c>
      <c r="H29" s="1001" t="str">
        <f>Leden!K34</f>
        <v>Koppele Theo</v>
      </c>
      <c r="I29" s="1029" t="str">
        <f>Leden!E17</f>
        <v>Spieker Leo</v>
      </c>
      <c r="J29" s="1001" t="str">
        <f>Leden!K34</f>
        <v>Koppele Theo</v>
      </c>
      <c r="K29" s="1029" t="str">
        <f>Leden!E18</f>
        <v>v.Schie Leo</v>
      </c>
      <c r="L29" s="1037"/>
    </row>
    <row r="30" spans="1:14" s="1020" customFormat="1" ht="36.75" customHeight="1">
      <c r="A30" s="1013">
        <v>8</v>
      </c>
      <c r="B30" s="1001" t="str">
        <f>Leden!K35</f>
        <v>Melgers Willy</v>
      </c>
      <c r="C30" s="1001" t="str">
        <f>Leden!E16</f>
        <v>Wittenbernds B</v>
      </c>
      <c r="D30" s="416">
        <v>8</v>
      </c>
      <c r="E30" s="1001" t="str">
        <f>Leden!K35</f>
        <v>Melgers Willy</v>
      </c>
      <c r="F30" s="1001" t="str">
        <f>Leden!E17</f>
        <v>Spieker Leo</v>
      </c>
      <c r="G30" s="416">
        <v>8</v>
      </c>
      <c r="H30" s="1001" t="str">
        <f>Leden!K35</f>
        <v>Melgers Willy</v>
      </c>
      <c r="I30" s="1029" t="str">
        <f>Leden!E18</f>
        <v>v.Schie Leo</v>
      </c>
      <c r="J30" s="1001" t="str">
        <f>Leden!K35</f>
        <v>Melgers Willy</v>
      </c>
      <c r="K30" s="1029" t="str">
        <f>Leden!E19</f>
        <v>Wolterink Harrie</v>
      </c>
      <c r="L30" s="1037"/>
    </row>
    <row r="31" spans="1:14" s="1020" customFormat="1" ht="36.75" customHeight="1">
      <c r="A31" s="1013">
        <v>9</v>
      </c>
      <c r="B31" s="1001" t="str">
        <f>Leden!K36</f>
        <v>Piepers Arnold</v>
      </c>
      <c r="C31" s="1001" t="str">
        <f>Leden!E17</f>
        <v>Spieker Leo</v>
      </c>
      <c r="D31" s="416">
        <v>9</v>
      </c>
      <c r="E31" s="1001" t="str">
        <f>Leden!K36</f>
        <v>Piepers Arnold</v>
      </c>
      <c r="F31" s="1001" t="str">
        <f>Leden!E18</f>
        <v>v.Schie Leo</v>
      </c>
      <c r="G31" s="416">
        <v>9</v>
      </c>
      <c r="H31" s="1001" t="str">
        <f>Leden!K36</f>
        <v>Piepers Arnold</v>
      </c>
      <c r="I31" s="1029" t="str">
        <f>Leden!E19</f>
        <v>Wolterink Harrie</v>
      </c>
      <c r="J31" s="1001"/>
      <c r="K31" s="1029"/>
      <c r="L31" s="1037"/>
    </row>
    <row r="32" spans="1:14" s="1020" customFormat="1" ht="36.75" customHeight="1">
      <c r="A32" s="1013">
        <v>10</v>
      </c>
      <c r="B32" s="1001" t="str">
        <f>Leden!K37</f>
        <v>Jos Stortelder</v>
      </c>
      <c r="C32" s="1001" t="str">
        <f>Leden!E18</f>
        <v>v.Schie Leo</v>
      </c>
      <c r="D32" s="416">
        <v>10</v>
      </c>
      <c r="E32" s="1001" t="str">
        <f>Leden!K37</f>
        <v>Jos Stortelder</v>
      </c>
      <c r="F32" s="1001" t="str">
        <f>Leden!E19</f>
        <v>Wolterink Harrie</v>
      </c>
      <c r="G32" s="416">
        <v>10</v>
      </c>
      <c r="H32" s="1001" t="str">
        <f>Leden!K37</f>
        <v>Jos Stortelder</v>
      </c>
      <c r="I32" s="1029" t="str">
        <f>Leden!E4</f>
        <v>Slot Guus</v>
      </c>
      <c r="J32" s="1001"/>
      <c r="K32" s="1029"/>
      <c r="L32" s="1037"/>
    </row>
    <row r="33" spans="1:12" s="1020" customFormat="1" ht="36.75" customHeight="1">
      <c r="A33" s="1013">
        <v>11</v>
      </c>
      <c r="B33" s="1001" t="str">
        <f>Leden!K38</f>
        <v>Rots Jan</v>
      </c>
      <c r="C33" s="1001" t="str">
        <f>Leden!E19</f>
        <v>Wolterink Harrie</v>
      </c>
      <c r="D33" s="416">
        <v>11</v>
      </c>
      <c r="E33" s="1001" t="str">
        <f>Leden!K38</f>
        <v>Rots Jan</v>
      </c>
      <c r="F33" s="1001" t="str">
        <f>Leden!E4</f>
        <v>Slot Guus</v>
      </c>
      <c r="G33" s="416">
        <v>11</v>
      </c>
      <c r="H33" s="1001" t="str">
        <f>Leden!K38</f>
        <v>Rots Jan</v>
      </c>
      <c r="I33" s="1029" t="str">
        <f>Leden!E5</f>
        <v>Bennie Beerten Z</v>
      </c>
      <c r="J33" s="1001"/>
      <c r="K33" s="1029"/>
      <c r="L33" s="1037"/>
    </row>
    <row r="34" spans="1:12" s="1020" customFormat="1" ht="36.75" customHeight="1">
      <c r="A34" s="1013">
        <v>12</v>
      </c>
      <c r="B34" s="1001" t="str">
        <f>Leden!K39</f>
        <v>Rouwhorst Bennie</v>
      </c>
      <c r="C34" s="1001" t="str">
        <f>Leden!E4</f>
        <v>Slot Guus</v>
      </c>
      <c r="D34" s="416">
        <v>12</v>
      </c>
      <c r="E34" s="1001" t="str">
        <f>Leden!K39</f>
        <v>Rouwhorst Bennie</v>
      </c>
      <c r="F34" s="1001" t="str">
        <f>Leden!E5</f>
        <v>Bennie Beerten Z</v>
      </c>
      <c r="G34" s="416">
        <v>12</v>
      </c>
      <c r="H34" s="1001" t="str">
        <f>Leden!K39</f>
        <v>Rouwhorst Bennie</v>
      </c>
      <c r="I34" s="1029" t="str">
        <f>Leden!E6</f>
        <v>Cuppers Jan</v>
      </c>
      <c r="J34" s="1001"/>
      <c r="K34" s="1029"/>
      <c r="L34" s="1037"/>
    </row>
    <row r="35" spans="1:12" s="1020" customFormat="1" ht="36.75" customHeight="1">
      <c r="A35" s="1013">
        <v>13</v>
      </c>
      <c r="B35" s="1001" t="str">
        <f>Leden!K40</f>
        <v>Wittenbernds B</v>
      </c>
      <c r="C35" s="1001" t="str">
        <f>Leden!E5</f>
        <v>Bennie Beerten Z</v>
      </c>
      <c r="D35" s="416">
        <v>13</v>
      </c>
      <c r="E35" s="1001" t="str">
        <f>Leden!K40</f>
        <v>Wittenbernds B</v>
      </c>
      <c r="F35" s="1001" t="str">
        <f>Leden!E6</f>
        <v>Cuppers Jan</v>
      </c>
      <c r="G35" s="416">
        <v>13</v>
      </c>
      <c r="H35" s="1001" t="str">
        <f>Leden!K40</f>
        <v>Wittenbernds B</v>
      </c>
      <c r="I35" s="1029" t="str">
        <f>Leden!E7</f>
        <v>BouwmeesterJohan</v>
      </c>
      <c r="J35" s="1001"/>
      <c r="K35" s="1029"/>
      <c r="L35" s="1037"/>
    </row>
    <row r="36" spans="1:12" s="1020" customFormat="1" ht="36.75" customHeight="1">
      <c r="A36" s="1013">
        <v>14</v>
      </c>
      <c r="B36" s="1001" t="str">
        <f>Leden!K41</f>
        <v>Spieker Leo</v>
      </c>
      <c r="C36" s="1001" t="str">
        <f>Leden!E6</f>
        <v>Cuppers Jan</v>
      </c>
      <c r="D36" s="416">
        <v>14</v>
      </c>
      <c r="E36" s="1001" t="str">
        <f>Leden!K41</f>
        <v>Spieker Leo</v>
      </c>
      <c r="F36" s="1001" t="str">
        <f>Leden!E7</f>
        <v>BouwmeesterJohan</v>
      </c>
      <c r="G36" s="416">
        <v>14</v>
      </c>
      <c r="H36" s="1001" t="str">
        <f>Leden!K41</f>
        <v>Spieker Leo</v>
      </c>
      <c r="I36" s="1029" t="str">
        <f>Leden!E8</f>
        <v>Cattier Theo</v>
      </c>
      <c r="J36" s="1001"/>
      <c r="K36" s="1029"/>
      <c r="L36" s="1037"/>
    </row>
    <row r="37" spans="1:12" s="1020" customFormat="1" ht="36.75" customHeight="1">
      <c r="A37" s="1013">
        <v>15</v>
      </c>
      <c r="B37" s="1001" t="str">
        <f>Leden!K42</f>
        <v>v.Schie Leo</v>
      </c>
      <c r="C37" s="1001" t="str">
        <f>Leden!E7</f>
        <v>BouwmeesterJohan</v>
      </c>
      <c r="D37" s="416">
        <v>15</v>
      </c>
      <c r="E37" s="1001" t="str">
        <f>Leden!K42</f>
        <v>v.Schie Leo</v>
      </c>
      <c r="F37" s="1001" t="str">
        <f>Leden!E8</f>
        <v>Cattier Theo</v>
      </c>
      <c r="G37" s="416">
        <v>15</v>
      </c>
      <c r="H37" s="1001" t="str">
        <f>Leden!K42</f>
        <v>v.Schie Leo</v>
      </c>
      <c r="I37" s="1029" t="str">
        <f>Leden!E9</f>
        <v>Huinink Jan</v>
      </c>
      <c r="J37" s="1001"/>
      <c r="K37" s="1029"/>
      <c r="L37" s="1037"/>
    </row>
    <row r="38" spans="1:12" ht="36.75" customHeight="1">
      <c r="A38" s="1013">
        <v>16</v>
      </c>
      <c r="B38" s="1001" t="str">
        <f>Leden!K43</f>
        <v>Wolterink Harrie</v>
      </c>
      <c r="C38" s="1001" t="str">
        <f>Leden!E8</f>
        <v>Cattier Theo</v>
      </c>
      <c r="D38" s="416">
        <v>16</v>
      </c>
      <c r="E38" s="1001" t="str">
        <f>Leden!K43</f>
        <v>Wolterink Harrie</v>
      </c>
      <c r="F38" s="1001" t="str">
        <f>Leden!E9</f>
        <v>Huinink Jan</v>
      </c>
      <c r="G38" s="416">
        <v>16</v>
      </c>
      <c r="H38" s="1001" t="str">
        <f>Leden!K43</f>
        <v>Wolterink Harrie</v>
      </c>
      <c r="I38" s="1029" t="str">
        <f>Leden!E10</f>
        <v>Koppele Theo</v>
      </c>
      <c r="J38" s="1001"/>
      <c r="K38" s="1029"/>
      <c r="L38" s="1037"/>
    </row>
    <row r="39" spans="1:12" ht="18.75" customHeight="1">
      <c r="B39" s="1014"/>
      <c r="C39" s="1017"/>
      <c r="D39" s="975"/>
      <c r="E39" s="1017"/>
      <c r="F39" s="1017"/>
    </row>
    <row r="40" spans="1:12" ht="26.25" customHeight="1">
      <c r="B40" s="1045" t="s">
        <v>0</v>
      </c>
      <c r="C40" s="933"/>
      <c r="H40" s="1288"/>
      <c r="I40" s="1288"/>
    </row>
    <row r="41" spans="1:12" ht="27" customHeight="1">
      <c r="B41" s="1019" t="s">
        <v>169</v>
      </c>
      <c r="G41" s="1040"/>
      <c r="I41" s="1021"/>
    </row>
    <row r="42" spans="1:12" ht="18.75" customHeight="1">
      <c r="G42" s="1040"/>
      <c r="I42" s="1021"/>
    </row>
    <row r="43" spans="1:12" ht="18.75" customHeight="1">
      <c r="G43" s="1040"/>
      <c r="I43" s="1021"/>
    </row>
    <row r="44" spans="1:12" ht="18.75" customHeight="1">
      <c r="F44" s="168"/>
      <c r="G44" s="1040"/>
      <c r="I44" s="1021"/>
    </row>
    <row r="45" spans="1:12" ht="18.75" customHeight="1">
      <c r="G45" s="1040"/>
      <c r="I45" s="1021"/>
    </row>
    <row r="46" spans="1:12" ht="36.75" customHeight="1">
      <c r="B46" s="1300"/>
      <c r="C46" s="1300"/>
      <c r="G46" s="1040"/>
      <c r="I46" s="1021"/>
    </row>
    <row r="47" spans="1:12" ht="18.75" customHeight="1">
      <c r="G47" s="1040"/>
      <c r="I47" s="1021"/>
    </row>
    <row r="48" spans="1:12" ht="18.75" customHeight="1">
      <c r="G48" s="1040"/>
      <c r="I48" s="1021"/>
    </row>
    <row r="49" spans="2:9" ht="18.75" customHeight="1">
      <c r="G49" s="1040"/>
      <c r="I49" s="1021"/>
    </row>
    <row r="50" spans="2:9" ht="18.75" customHeight="1">
      <c r="G50" s="1040"/>
      <c r="I50" s="1021"/>
    </row>
    <row r="51" spans="2:9" ht="18.75" customHeight="1">
      <c r="G51" s="1040"/>
      <c r="I51" s="1021"/>
    </row>
    <row r="52" spans="2:9" ht="18.75" customHeight="1">
      <c r="G52" s="1040"/>
      <c r="I52" s="1021"/>
    </row>
    <row r="53" spans="2:9" ht="18.75" customHeight="1">
      <c r="G53" s="1040"/>
      <c r="I53" s="1021"/>
    </row>
    <row r="54" spans="2:9" ht="18.75" customHeight="1">
      <c r="G54" s="1040"/>
      <c r="I54" s="1021"/>
    </row>
    <row r="55" spans="2:9" ht="18.75" customHeight="1">
      <c r="G55" s="1040"/>
      <c r="I55" s="1021"/>
    </row>
    <row r="56" spans="2:9" ht="18.75" customHeight="1">
      <c r="G56" s="1040"/>
      <c r="I56" s="1021"/>
    </row>
    <row r="57" spans="2:9" ht="18.75" customHeight="1">
      <c r="G57" s="1040"/>
      <c r="I57" s="1021"/>
    </row>
    <row r="58" spans="2:9" ht="18.75" customHeight="1">
      <c r="B58" s="1017"/>
      <c r="C58" s="1017"/>
      <c r="D58" s="1041"/>
      <c r="E58" s="1042"/>
      <c r="F58" s="1042"/>
      <c r="G58" s="1040"/>
      <c r="I58" s="1021"/>
    </row>
    <row r="59" spans="2:9" ht="18.75" customHeight="1">
      <c r="E59" s="1043"/>
      <c r="F59" s="1044"/>
      <c r="I59" s="1021"/>
    </row>
    <row r="60" spans="2:9" ht="13.5" customHeight="1">
      <c r="E60" s="1043"/>
      <c r="F60" s="1044"/>
      <c r="I60" s="1021"/>
    </row>
    <row r="61" spans="2:9" ht="12.75" customHeight="1">
      <c r="I61" s="1021"/>
    </row>
    <row r="62" spans="2:9" ht="10.5" customHeight="1">
      <c r="I62" s="1021"/>
    </row>
  </sheetData>
  <mergeCells count="19">
    <mergeCell ref="B46:C46"/>
    <mergeCell ref="B22:C22"/>
    <mergeCell ref="E22:F22"/>
    <mergeCell ref="H22:I22"/>
    <mergeCell ref="J22:K22"/>
    <mergeCell ref="H40:I40"/>
    <mergeCell ref="B3:C3"/>
    <mergeCell ref="E3:F3"/>
    <mergeCell ref="H3:I3"/>
    <mergeCell ref="J3:K3"/>
    <mergeCell ref="E21:F21"/>
    <mergeCell ref="H21:I21"/>
    <mergeCell ref="J21:K21"/>
    <mergeCell ref="B1:F1"/>
    <mergeCell ref="B2:C2"/>
    <mergeCell ref="E2:F2"/>
    <mergeCell ref="H2:I2"/>
    <mergeCell ref="J2:K2"/>
    <mergeCell ref="G1:K1"/>
  </mergeCells>
  <hyperlinks>
    <hyperlink ref="B40" location="Hoofdmenu!A1" display="Hoofdmenu" xr:uid="{00000000-0004-0000-0E00-000000000000}"/>
    <hyperlink ref="B41" location="Leden!A1" display="Naar Leden" xr:uid="{00000000-0004-0000-0E00-000001000000}"/>
  </hyperlinks>
  <printOptions horizontalCentered="1" gridLines="1"/>
  <pageMargins left="0.39370078740157505" right="0.39370078740157505" top="1.082677165354331" bottom="1.200787401574803" header="0.68897637795275601" footer="0.80708661417322802"/>
  <pageSetup paperSize="0" scale="70" fitToWidth="0" fitToHeight="0" pageOrder="overThenDown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2"/>
  <sheetViews>
    <sheetView workbookViewId="0">
      <selection activeCell="G1" sqref="G1:L1"/>
    </sheetView>
  </sheetViews>
  <sheetFormatPr defaultRowHeight="12.75" customHeight="1"/>
  <cols>
    <col min="1" max="1" width="8.140625" style="703" customWidth="1"/>
    <col min="2" max="2" width="22.5703125" style="326" customWidth="1"/>
    <col min="3" max="3" width="23" style="326" customWidth="1"/>
    <col min="4" max="4" width="3.7109375" style="326" customWidth="1"/>
    <col min="5" max="5" width="22.42578125" style="326" customWidth="1"/>
    <col min="6" max="6" width="22.140625" style="326" customWidth="1"/>
    <col min="7" max="7" width="5" style="326" customWidth="1"/>
    <col min="8" max="8" width="23" style="326" customWidth="1"/>
    <col min="9" max="9" width="22.140625" style="326" customWidth="1"/>
    <col min="10" max="10" width="4.5703125" style="326" customWidth="1"/>
    <col min="11" max="12" width="22.42578125" style="326" customWidth="1"/>
    <col min="13" max="64" width="11.42578125" style="326" customWidth="1"/>
    <col min="65" max="65" width="9.140625" style="326" customWidth="1"/>
    <col min="66" max="16384" width="9.140625" style="326"/>
  </cols>
  <sheetData>
    <row r="1" spans="1:12" ht="27" customHeight="1">
      <c r="A1" s="1303" t="s">
        <v>225</v>
      </c>
      <c r="B1" s="1304"/>
      <c r="C1" s="1304"/>
      <c r="D1" s="1304"/>
      <c r="E1" s="1304"/>
      <c r="F1" s="1305"/>
      <c r="G1" s="1306" t="s">
        <v>143</v>
      </c>
      <c r="H1" s="1282"/>
      <c r="I1" s="1282"/>
      <c r="J1" s="1282"/>
      <c r="K1" s="1282"/>
      <c r="L1" s="1282"/>
    </row>
    <row r="2" spans="1:12" ht="33" customHeight="1">
      <c r="A2" s="962"/>
      <c r="B2" s="963" t="s">
        <v>144</v>
      </c>
      <c r="C2" s="964">
        <v>45174</v>
      </c>
      <c r="D2" s="963"/>
      <c r="E2" s="963" t="s">
        <v>145</v>
      </c>
      <c r="F2" s="965">
        <f>SUM(C2+7)</f>
        <v>45181</v>
      </c>
      <c r="G2" s="966"/>
      <c r="H2" s="963" t="s">
        <v>146</v>
      </c>
      <c r="I2" s="965">
        <f>SUM(C2+14)</f>
        <v>45188</v>
      </c>
      <c r="J2" s="966"/>
      <c r="K2" s="967" t="s">
        <v>147</v>
      </c>
      <c r="L2" s="968">
        <f>SUM(C2+21)</f>
        <v>45195</v>
      </c>
    </row>
    <row r="3" spans="1:12" ht="33" customHeight="1">
      <c r="A3" s="578">
        <v>1</v>
      </c>
      <c r="B3" s="64" t="str">
        <f>Leden!B51</f>
        <v>Slot Guus</v>
      </c>
      <c r="C3" s="609" t="str">
        <f>Leden!H5</f>
        <v>Bennie Beerten Z</v>
      </c>
      <c r="D3" s="578">
        <v>1</v>
      </c>
      <c r="E3" s="64" t="str">
        <f>Leden!B51</f>
        <v>Slot Guus</v>
      </c>
      <c r="F3" s="64" t="str">
        <f>Leden!H6</f>
        <v>Cuppers Jan</v>
      </c>
      <c r="G3" s="578">
        <v>1</v>
      </c>
      <c r="H3" s="64" t="str">
        <f>Leden!B51</f>
        <v>Slot Guus</v>
      </c>
      <c r="I3" s="64" t="str">
        <f>Leden!H7</f>
        <v>BouwmeesterJohan</v>
      </c>
      <c r="J3" s="578">
        <v>1</v>
      </c>
      <c r="K3" s="64" t="str">
        <f>Leden!B51</f>
        <v>Slot Guus</v>
      </c>
      <c r="L3" s="64" t="str">
        <f>Leden!H8</f>
        <v>Cattier Theo</v>
      </c>
    </row>
    <row r="4" spans="1:12" ht="33" customHeight="1">
      <c r="A4" s="578">
        <v>2</v>
      </c>
      <c r="B4" s="64" t="str">
        <f>Leden!B52</f>
        <v>Bennie Beerten Z</v>
      </c>
      <c r="C4" s="609" t="str">
        <f>Leden!H6</f>
        <v>Cuppers Jan</v>
      </c>
      <c r="D4" s="578">
        <v>2</v>
      </c>
      <c r="E4" s="64" t="str">
        <f>Leden!B52</f>
        <v>Bennie Beerten Z</v>
      </c>
      <c r="F4" s="64" t="str">
        <f>Leden!H7</f>
        <v>BouwmeesterJohan</v>
      </c>
      <c r="G4" s="578">
        <v>2</v>
      </c>
      <c r="H4" s="64" t="str">
        <f>Leden!B52</f>
        <v>Bennie Beerten Z</v>
      </c>
      <c r="I4" s="64" t="str">
        <f>Leden!H8</f>
        <v>Cattier Theo</v>
      </c>
      <c r="J4" s="578">
        <v>2</v>
      </c>
      <c r="K4" s="64" t="str">
        <f>Leden!B52</f>
        <v>Bennie Beerten Z</v>
      </c>
      <c r="L4" s="64" t="str">
        <f>Leden!H9</f>
        <v>Huinink Jan</v>
      </c>
    </row>
    <row r="5" spans="1:12" ht="33" customHeight="1">
      <c r="A5" s="578">
        <v>3</v>
      </c>
      <c r="B5" s="64" t="str">
        <f>Leden!B53</f>
        <v>Cuppers Jan</v>
      </c>
      <c r="C5" s="609" t="str">
        <f>Leden!H7</f>
        <v>BouwmeesterJohan</v>
      </c>
      <c r="D5" s="578">
        <v>3</v>
      </c>
      <c r="E5" s="64" t="str">
        <f>Leden!B53</f>
        <v>Cuppers Jan</v>
      </c>
      <c r="F5" s="64" t="str">
        <f>Leden!H8</f>
        <v>Cattier Theo</v>
      </c>
      <c r="G5" s="578">
        <v>3</v>
      </c>
      <c r="H5" s="64" t="str">
        <f>Leden!B53</f>
        <v>Cuppers Jan</v>
      </c>
      <c r="I5" s="64" t="str">
        <f>Leden!H9</f>
        <v>Huinink Jan</v>
      </c>
      <c r="J5" s="578">
        <v>3</v>
      </c>
      <c r="K5" s="64" t="str">
        <f>Leden!B53</f>
        <v>Cuppers Jan</v>
      </c>
      <c r="L5" s="64" t="str">
        <f>Leden!H10</f>
        <v>Koppele Theo</v>
      </c>
    </row>
    <row r="6" spans="1:12" ht="33" customHeight="1">
      <c r="A6" s="578">
        <v>4</v>
      </c>
      <c r="B6" s="64" t="str">
        <f>Leden!B54</f>
        <v>Slot Guus</v>
      </c>
      <c r="C6" s="609" t="str">
        <f>Leden!H8</f>
        <v>Cattier Theo</v>
      </c>
      <c r="D6" s="578">
        <v>4</v>
      </c>
      <c r="E6" s="64" t="str">
        <f>Leden!B54</f>
        <v>Slot Guus</v>
      </c>
      <c r="F6" s="64" t="str">
        <f>Leden!H9</f>
        <v>Huinink Jan</v>
      </c>
      <c r="G6" s="578">
        <v>4</v>
      </c>
      <c r="H6" s="64" t="str">
        <f>Leden!B54</f>
        <v>Slot Guus</v>
      </c>
      <c r="I6" s="64" t="str">
        <f>Leden!H10</f>
        <v>Koppele Theo</v>
      </c>
      <c r="J6" s="578">
        <v>4</v>
      </c>
      <c r="K6" s="64" t="str">
        <f>Leden!B54</f>
        <v>Slot Guus</v>
      </c>
      <c r="L6" s="64" t="str">
        <f>Leden!H11</f>
        <v>Melgers Willy</v>
      </c>
    </row>
    <row r="7" spans="1:12" ht="33" customHeight="1">
      <c r="A7" s="578">
        <v>5</v>
      </c>
      <c r="B7" s="64" t="str">
        <f>Leden!B55</f>
        <v>Cattier Theo</v>
      </c>
      <c r="C7" s="609" t="str">
        <f>Leden!H9</f>
        <v>Huinink Jan</v>
      </c>
      <c r="D7" s="578">
        <v>5</v>
      </c>
      <c r="E7" s="64" t="str">
        <f>Leden!B55</f>
        <v>Cattier Theo</v>
      </c>
      <c r="F7" s="64" t="str">
        <f>Leden!H10</f>
        <v>Koppele Theo</v>
      </c>
      <c r="G7" s="578">
        <v>5</v>
      </c>
      <c r="H7" s="64" t="str">
        <f>Leden!B55</f>
        <v>Cattier Theo</v>
      </c>
      <c r="I7" s="64" t="str">
        <f>Leden!H11</f>
        <v>Melgers Willy</v>
      </c>
      <c r="J7" s="578">
        <v>5</v>
      </c>
      <c r="K7" s="64" t="str">
        <f>Leden!B55</f>
        <v>Cattier Theo</v>
      </c>
      <c r="L7" s="64" t="str">
        <f>Leden!H12</f>
        <v>Piepers Arnold</v>
      </c>
    </row>
    <row r="8" spans="1:12" ht="33" customHeight="1">
      <c r="A8" s="578">
        <v>6</v>
      </c>
      <c r="B8" s="64" t="str">
        <f>Leden!B56</f>
        <v>Huinink Jan</v>
      </c>
      <c r="C8" s="609" t="str">
        <f>Leden!H10</f>
        <v>Koppele Theo</v>
      </c>
      <c r="D8" s="578">
        <v>6</v>
      </c>
      <c r="E8" s="64" t="str">
        <f>Leden!B56</f>
        <v>Huinink Jan</v>
      </c>
      <c r="F8" s="64" t="str">
        <f>Leden!H11</f>
        <v>Melgers Willy</v>
      </c>
      <c r="G8" s="578">
        <v>6</v>
      </c>
      <c r="H8" s="64" t="str">
        <f>Leden!B56</f>
        <v>Huinink Jan</v>
      </c>
      <c r="I8" s="64" t="str">
        <f>Leden!H12</f>
        <v>Piepers Arnold</v>
      </c>
      <c r="J8" s="578">
        <v>6</v>
      </c>
      <c r="K8" s="64" t="str">
        <f>Leden!B56</f>
        <v>Huinink Jan</v>
      </c>
      <c r="L8" s="64" t="str">
        <f>Leden!H13</f>
        <v>Jos Stortelder</v>
      </c>
    </row>
    <row r="9" spans="1:12" ht="33" customHeight="1">
      <c r="A9" s="578">
        <v>7</v>
      </c>
      <c r="B9" s="64" t="str">
        <f>Leden!B57</f>
        <v>Koppele Theo</v>
      </c>
      <c r="C9" s="609" t="str">
        <f>Leden!H11</f>
        <v>Melgers Willy</v>
      </c>
      <c r="D9" s="578">
        <v>7</v>
      </c>
      <c r="E9" s="64" t="str">
        <f>Leden!B57</f>
        <v>Koppele Theo</v>
      </c>
      <c r="F9" s="64" t="str">
        <f>Leden!H12</f>
        <v>Piepers Arnold</v>
      </c>
      <c r="G9" s="578">
        <v>7</v>
      </c>
      <c r="H9" s="64" t="str">
        <f>Leden!B57</f>
        <v>Koppele Theo</v>
      </c>
      <c r="I9" s="64" t="str">
        <f>Leden!H13</f>
        <v>Jos Stortelder</v>
      </c>
      <c r="J9" s="578">
        <v>7</v>
      </c>
      <c r="K9" s="64" t="str">
        <f>Leden!B57</f>
        <v>Koppele Theo</v>
      </c>
      <c r="L9" s="64" t="str">
        <f>Leden!H14</f>
        <v>Rots Jan</v>
      </c>
    </row>
    <row r="10" spans="1:12" ht="33" customHeight="1">
      <c r="A10" s="578">
        <v>8</v>
      </c>
      <c r="B10" s="64" t="str">
        <f>Leden!B58</f>
        <v>Melgers Willy</v>
      </c>
      <c r="C10" s="609" t="str">
        <f>Leden!H12</f>
        <v>Piepers Arnold</v>
      </c>
      <c r="D10" s="578">
        <v>8</v>
      </c>
      <c r="E10" s="64" t="str">
        <f>Leden!B58</f>
        <v>Melgers Willy</v>
      </c>
      <c r="F10" s="64" t="str">
        <f>Leden!H13</f>
        <v>Jos Stortelder</v>
      </c>
      <c r="G10" s="578">
        <v>8</v>
      </c>
      <c r="H10" s="64" t="str">
        <f>Leden!B58</f>
        <v>Melgers Willy</v>
      </c>
      <c r="I10" s="64" t="str">
        <f>Leden!H14</f>
        <v>Rots Jan</v>
      </c>
      <c r="J10" s="578">
        <v>8</v>
      </c>
      <c r="K10" s="64" t="str">
        <f>Leden!B58</f>
        <v>Melgers Willy</v>
      </c>
      <c r="L10" s="64" t="str">
        <f>Leden!H15</f>
        <v>Rouwhorst Bennie</v>
      </c>
    </row>
    <row r="11" spans="1:12" ht="33" customHeight="1">
      <c r="A11" s="578">
        <v>9</v>
      </c>
      <c r="B11" s="64" t="str">
        <f>Leden!B59</f>
        <v>Piepers Arnold</v>
      </c>
      <c r="C11" s="609" t="str">
        <f>Leden!H13</f>
        <v>Jos Stortelder</v>
      </c>
      <c r="D11" s="578">
        <v>9</v>
      </c>
      <c r="E11" s="64" t="str">
        <f>Leden!B59</f>
        <v>Piepers Arnold</v>
      </c>
      <c r="F11" s="64" t="str">
        <f>Leden!H14</f>
        <v>Rots Jan</v>
      </c>
      <c r="G11" s="578">
        <v>9</v>
      </c>
      <c r="H11" s="64" t="str">
        <f>Leden!B59</f>
        <v>Piepers Arnold</v>
      </c>
      <c r="I11" s="64" t="str">
        <f>Leden!H15</f>
        <v>Rouwhorst Bennie</v>
      </c>
      <c r="J11" s="578">
        <v>9</v>
      </c>
      <c r="K11" s="64" t="str">
        <f>Leden!B59</f>
        <v>Piepers Arnold</v>
      </c>
      <c r="L11" s="64" t="str">
        <f>Leden!H16</f>
        <v>Wittenbernds B</v>
      </c>
    </row>
    <row r="12" spans="1:12" ht="33" customHeight="1">
      <c r="A12" s="578">
        <v>10</v>
      </c>
      <c r="B12" s="64" t="str">
        <f>Leden!B60</f>
        <v>Jos Stortelder</v>
      </c>
      <c r="C12" s="609" t="str">
        <f>Leden!H14</f>
        <v>Rots Jan</v>
      </c>
      <c r="D12" s="578">
        <v>10</v>
      </c>
      <c r="E12" s="64" t="str">
        <f>Leden!B60</f>
        <v>Jos Stortelder</v>
      </c>
      <c r="F12" s="64" t="str">
        <f>Leden!H15</f>
        <v>Rouwhorst Bennie</v>
      </c>
      <c r="G12" s="578">
        <v>10</v>
      </c>
      <c r="H12" s="64" t="str">
        <f>Leden!B60</f>
        <v>Jos Stortelder</v>
      </c>
      <c r="I12" s="64" t="str">
        <f>Leden!H16</f>
        <v>Wittenbernds B</v>
      </c>
      <c r="J12" s="578">
        <v>10</v>
      </c>
      <c r="K12" s="64" t="str">
        <f>Leden!B60</f>
        <v>Jos Stortelder</v>
      </c>
      <c r="L12" s="64" t="str">
        <f>Leden!H17</f>
        <v>Spieker Leo</v>
      </c>
    </row>
    <row r="13" spans="1:12" ht="33" customHeight="1">
      <c r="A13" s="578">
        <v>11</v>
      </c>
      <c r="B13" s="64" t="str">
        <f>Leden!B61</f>
        <v>Rots Jan</v>
      </c>
      <c r="C13" s="609" t="str">
        <f>Leden!H15</f>
        <v>Rouwhorst Bennie</v>
      </c>
      <c r="D13" s="578">
        <v>11</v>
      </c>
      <c r="E13" s="64" t="str">
        <f>Leden!B61</f>
        <v>Rots Jan</v>
      </c>
      <c r="F13" s="64" t="str">
        <f>Leden!H16</f>
        <v>Wittenbernds B</v>
      </c>
      <c r="G13" s="578">
        <v>11</v>
      </c>
      <c r="H13" s="64" t="str">
        <f>Leden!B61</f>
        <v>Rots Jan</v>
      </c>
      <c r="I13" s="64" t="str">
        <f>Leden!H17</f>
        <v>Spieker Leo</v>
      </c>
      <c r="J13" s="578">
        <v>11</v>
      </c>
      <c r="K13" s="64" t="str">
        <f>Leden!B61</f>
        <v>Rots Jan</v>
      </c>
      <c r="L13" s="64" t="str">
        <f>Leden!H18</f>
        <v>v.Schie Leo</v>
      </c>
    </row>
    <row r="14" spans="1:12" ht="33" customHeight="1">
      <c r="A14" s="578">
        <v>12</v>
      </c>
      <c r="B14" s="64" t="str">
        <f>Leden!B62</f>
        <v>Rouwhorst Bennie</v>
      </c>
      <c r="C14" s="609" t="str">
        <f>Leden!H16</f>
        <v>Wittenbernds B</v>
      </c>
      <c r="D14" s="578">
        <v>12</v>
      </c>
      <c r="E14" s="64" t="str">
        <f>Leden!B62</f>
        <v>Rouwhorst Bennie</v>
      </c>
      <c r="F14" s="64" t="str">
        <f>Leden!H17</f>
        <v>Spieker Leo</v>
      </c>
      <c r="G14" s="578">
        <v>12</v>
      </c>
      <c r="H14" s="64" t="str">
        <f>Leden!B62</f>
        <v>Rouwhorst Bennie</v>
      </c>
      <c r="I14" s="64" t="str">
        <f>Leden!H18</f>
        <v>v.Schie Leo</v>
      </c>
      <c r="J14" s="578">
        <v>12</v>
      </c>
      <c r="K14" s="64" t="str">
        <f>Leden!B62</f>
        <v>Rouwhorst Bennie</v>
      </c>
      <c r="L14" s="64" t="str">
        <f>Leden!H19</f>
        <v>Wolterink Harrie</v>
      </c>
    </row>
    <row r="15" spans="1:12" ht="33" customHeight="1">
      <c r="A15" s="578">
        <v>13</v>
      </c>
      <c r="B15" s="64" t="str">
        <f>Leden!B63</f>
        <v>Wittenbernds B</v>
      </c>
      <c r="C15" s="609" t="str">
        <f>Leden!H17</f>
        <v>Spieker Leo</v>
      </c>
      <c r="D15" s="578">
        <v>13</v>
      </c>
      <c r="E15" s="64" t="str">
        <f>Leden!B63</f>
        <v>Wittenbernds B</v>
      </c>
      <c r="F15" s="64" t="str">
        <f>Leden!H18</f>
        <v>v.Schie Leo</v>
      </c>
      <c r="G15" s="578">
        <v>13</v>
      </c>
      <c r="H15" s="64" t="str">
        <f>Leden!B63</f>
        <v>Wittenbernds B</v>
      </c>
      <c r="I15" s="64" t="str">
        <f>Leden!H19</f>
        <v>Wolterink Harrie</v>
      </c>
      <c r="J15" s="578">
        <v>13</v>
      </c>
      <c r="K15" s="64" t="str">
        <f>Leden!B63</f>
        <v>Wittenbernds B</v>
      </c>
      <c r="L15" s="64" t="str">
        <f>$K$19</f>
        <v>Vermue Jack</v>
      </c>
    </row>
    <row r="16" spans="1:12" ht="33" customHeight="1">
      <c r="A16" s="578">
        <v>14</v>
      </c>
      <c r="B16" s="64" t="str">
        <f>Leden!B64</f>
        <v>Spieker Leo</v>
      </c>
      <c r="C16" s="609" t="str">
        <f>Leden!H18</f>
        <v>v.Schie Leo</v>
      </c>
      <c r="D16" s="578">
        <v>14</v>
      </c>
      <c r="E16" s="64" t="str">
        <f>Leden!B64</f>
        <v>Spieker Leo</v>
      </c>
      <c r="F16" s="64" t="str">
        <f>Leden!H19</f>
        <v>Wolterink Harrie</v>
      </c>
      <c r="G16" s="578">
        <v>14</v>
      </c>
      <c r="H16" s="64" t="str">
        <f>Leden!B64</f>
        <v>Spieker Leo</v>
      </c>
      <c r="I16" s="64" t="str">
        <f>$F$17</f>
        <v>Vermue Jack</v>
      </c>
      <c r="J16" s="578">
        <v>14</v>
      </c>
      <c r="K16" s="64" t="str">
        <f>Leden!B64</f>
        <v>Spieker Leo</v>
      </c>
      <c r="L16" s="64" t="str">
        <f>Leden!B51</f>
        <v>Slot Guus</v>
      </c>
    </row>
    <row r="17" spans="1:13" ht="33" customHeight="1">
      <c r="A17" s="578">
        <v>15</v>
      </c>
      <c r="B17" s="64" t="str">
        <f>Leden!B65</f>
        <v>v.Schie Leo</v>
      </c>
      <c r="C17" s="609" t="str">
        <f>Leden!H19</f>
        <v>Wolterink Harrie</v>
      </c>
      <c r="D17" s="578">
        <v>15</v>
      </c>
      <c r="E17" s="64" t="str">
        <f>Leden!B65</f>
        <v>v.Schie Leo</v>
      </c>
      <c r="F17" s="64" t="str">
        <f>Leden!B67</f>
        <v>Vermue Jack</v>
      </c>
      <c r="G17" s="578">
        <v>15</v>
      </c>
      <c r="H17" s="64" t="str">
        <f>Leden!B65</f>
        <v>v.Schie Leo</v>
      </c>
      <c r="I17" s="64" t="str">
        <f>Leden!B51</f>
        <v>Slot Guus</v>
      </c>
      <c r="J17" s="578">
        <v>15</v>
      </c>
      <c r="K17" s="64" t="str">
        <f>Leden!B65</f>
        <v>v.Schie Leo</v>
      </c>
      <c r="L17" s="64" t="str">
        <f>Leden!B52</f>
        <v>Bennie Beerten Z</v>
      </c>
    </row>
    <row r="18" spans="1:13" ht="33" customHeight="1">
      <c r="A18" s="578">
        <v>16</v>
      </c>
      <c r="B18" s="326" t="str">
        <f>Leden!B66</f>
        <v>Wolterink Harrie</v>
      </c>
      <c r="C18" s="609" t="str">
        <f>Leden!B67</f>
        <v>Vermue Jack</v>
      </c>
      <c r="D18" s="578">
        <v>16</v>
      </c>
      <c r="E18" s="64" t="str">
        <f>Leden!B66</f>
        <v>Wolterink Harrie</v>
      </c>
      <c r="F18" s="64" t="str">
        <f>Leden!B51</f>
        <v>Slot Guus</v>
      </c>
      <c r="G18" s="578">
        <v>16</v>
      </c>
      <c r="H18" s="64" t="str">
        <f>Leden!B66</f>
        <v>Wolterink Harrie</v>
      </c>
      <c r="I18" s="64" t="str">
        <f>Leden!B52</f>
        <v>Bennie Beerten Z</v>
      </c>
      <c r="J18" s="578">
        <v>16</v>
      </c>
      <c r="K18" s="64" t="str">
        <f>Leden!B66</f>
        <v>Wolterink Harrie</v>
      </c>
      <c r="L18" s="64" t="str">
        <f>Leden!B53</f>
        <v>Cuppers Jan</v>
      </c>
    </row>
    <row r="19" spans="1:13" ht="33" customHeight="1">
      <c r="A19" s="578">
        <v>17</v>
      </c>
      <c r="B19" s="64" t="str">
        <f>Leden!B67</f>
        <v>Vermue Jack</v>
      </c>
      <c r="C19" s="609" t="str">
        <f>Leden!H6</f>
        <v>Cuppers Jan</v>
      </c>
      <c r="D19" s="578">
        <v>17</v>
      </c>
      <c r="E19" s="64" t="str">
        <f>Leden!B67</f>
        <v>Vermue Jack</v>
      </c>
      <c r="F19" s="64" t="str">
        <f>Leden!B52</f>
        <v>Bennie Beerten Z</v>
      </c>
      <c r="G19" s="578">
        <v>17</v>
      </c>
      <c r="H19" s="64" t="str">
        <f>Leden!B67</f>
        <v>Vermue Jack</v>
      </c>
      <c r="I19" s="64" t="str">
        <f>Leden!B53</f>
        <v>Cuppers Jan</v>
      </c>
      <c r="J19" s="578">
        <v>17</v>
      </c>
      <c r="K19" s="64" t="str">
        <f>Leden!B67</f>
        <v>Vermue Jack</v>
      </c>
      <c r="L19" s="64" t="str">
        <f>Leden!B54</f>
        <v>Slot Guus</v>
      </c>
    </row>
    <row r="20" spans="1:13" ht="33" customHeight="1">
      <c r="A20" s="578"/>
      <c r="B20" s="64"/>
      <c r="D20" s="703"/>
      <c r="G20" s="703"/>
      <c r="J20" s="703"/>
    </row>
    <row r="21" spans="1:13" ht="33" customHeight="1">
      <c r="A21" s="578"/>
      <c r="B21" s="967" t="s">
        <v>148</v>
      </c>
      <c r="C21" s="968">
        <f>SUM(C2+28)</f>
        <v>45202</v>
      </c>
      <c r="D21" s="967"/>
      <c r="E21" s="967" t="s">
        <v>149</v>
      </c>
      <c r="F21" s="968">
        <f>SUM(C2+35)</f>
        <v>45209</v>
      </c>
      <c r="G21" s="967"/>
      <c r="H21" s="967" t="s">
        <v>166</v>
      </c>
      <c r="I21" s="968">
        <f>SUM(C2+42)</f>
        <v>45216</v>
      </c>
      <c r="J21" s="967"/>
      <c r="K21" s="967" t="s">
        <v>167</v>
      </c>
      <c r="L21" s="968">
        <f>SUM(F2+42)</f>
        <v>45223</v>
      </c>
    </row>
    <row r="22" spans="1:13" ht="33" customHeight="1">
      <c r="A22" s="578">
        <v>1</v>
      </c>
      <c r="B22" s="64" t="str">
        <f>Leden!B51</f>
        <v>Slot Guus</v>
      </c>
      <c r="C22" s="64" t="str">
        <f>Leden!H9</f>
        <v>Huinink Jan</v>
      </c>
      <c r="D22" s="578">
        <v>1</v>
      </c>
      <c r="E22" s="64" t="str">
        <f>Leden!B51</f>
        <v>Slot Guus</v>
      </c>
      <c r="F22" s="64" t="str">
        <f>Leden!H10</f>
        <v>Koppele Theo</v>
      </c>
      <c r="G22" s="578">
        <v>1</v>
      </c>
      <c r="H22" s="64" t="str">
        <f>Leden!B51</f>
        <v>Slot Guus</v>
      </c>
      <c r="I22" s="64" t="str">
        <f>Leden!H12</f>
        <v>Piepers Arnold</v>
      </c>
      <c r="J22" s="578">
        <v>1</v>
      </c>
      <c r="K22" s="64" t="str">
        <f>Leden!B51</f>
        <v>Slot Guus</v>
      </c>
      <c r="L22" s="64" t="str">
        <f t="shared" ref="L22:L29" si="0">H31</f>
        <v>Jos Stortelder</v>
      </c>
      <c r="M22" s="969"/>
    </row>
    <row r="23" spans="1:13" ht="33" customHeight="1">
      <c r="A23" s="578">
        <v>2</v>
      </c>
      <c r="B23" s="64" t="str">
        <f>Leden!B52</f>
        <v>Bennie Beerten Z</v>
      </c>
      <c r="C23" s="64" t="str">
        <f>Leden!H10</f>
        <v>Koppele Theo</v>
      </c>
      <c r="D23" s="578">
        <v>2</v>
      </c>
      <c r="E23" s="64" t="str">
        <f>Leden!B52</f>
        <v>Bennie Beerten Z</v>
      </c>
      <c r="F23" s="64" t="str">
        <f>Leden!H11</f>
        <v>Melgers Willy</v>
      </c>
      <c r="G23" s="578">
        <v>2</v>
      </c>
      <c r="H23" s="64" t="str">
        <f>Leden!B52</f>
        <v>Bennie Beerten Z</v>
      </c>
      <c r="I23" s="64" t="str">
        <f>Leden!H13</f>
        <v>Jos Stortelder</v>
      </c>
      <c r="J23" s="578">
        <v>2</v>
      </c>
      <c r="K23" s="64" t="str">
        <f>Leden!B52</f>
        <v>Bennie Beerten Z</v>
      </c>
      <c r="L23" s="64" t="str">
        <f t="shared" si="0"/>
        <v>Rots Jan</v>
      </c>
      <c r="M23" s="970"/>
    </row>
    <row r="24" spans="1:13" ht="33" customHeight="1">
      <c r="A24" s="578">
        <v>3</v>
      </c>
      <c r="B24" s="64" t="str">
        <f>Leden!B53</f>
        <v>Cuppers Jan</v>
      </c>
      <c r="C24" s="64" t="str">
        <f>Leden!H12</f>
        <v>Piepers Arnold</v>
      </c>
      <c r="D24" s="578">
        <v>3</v>
      </c>
      <c r="E24" s="64" t="str">
        <f>Leden!B53</f>
        <v>Cuppers Jan</v>
      </c>
      <c r="F24" s="64" t="str">
        <f>Leden!H12</f>
        <v>Piepers Arnold</v>
      </c>
      <c r="G24" s="578">
        <v>3</v>
      </c>
      <c r="H24" s="64" t="str">
        <f>Leden!B53</f>
        <v>Cuppers Jan</v>
      </c>
      <c r="I24" s="64" t="str">
        <f>Leden!H14</f>
        <v>Rots Jan</v>
      </c>
      <c r="J24" s="578">
        <v>3</v>
      </c>
      <c r="K24" s="64" t="str">
        <f>Leden!B53</f>
        <v>Cuppers Jan</v>
      </c>
      <c r="L24" s="64" t="str">
        <f t="shared" si="0"/>
        <v>Rouwhorst Bennie</v>
      </c>
    </row>
    <row r="25" spans="1:13" ht="33" customHeight="1">
      <c r="A25" s="578">
        <v>4</v>
      </c>
      <c r="B25" s="64" t="str">
        <f>Leden!B54</f>
        <v>Slot Guus</v>
      </c>
      <c r="C25" s="64" t="str">
        <f>Leden!H13</f>
        <v>Jos Stortelder</v>
      </c>
      <c r="D25" s="578">
        <v>4</v>
      </c>
      <c r="E25" s="64" t="str">
        <f>Leden!B54</f>
        <v>Slot Guus</v>
      </c>
      <c r="F25" s="64" t="str">
        <f>Leden!H13</f>
        <v>Jos Stortelder</v>
      </c>
      <c r="G25" s="578">
        <v>4</v>
      </c>
      <c r="H25" s="64" t="str">
        <f>Leden!B54</f>
        <v>Slot Guus</v>
      </c>
      <c r="I25" s="64" t="str">
        <f>Leden!H15</f>
        <v>Rouwhorst Bennie</v>
      </c>
      <c r="J25" s="578">
        <v>4</v>
      </c>
      <c r="K25" s="64" t="str">
        <f>Leden!B54</f>
        <v>Slot Guus</v>
      </c>
      <c r="L25" s="64" t="str">
        <f t="shared" si="0"/>
        <v>Wittenbernds B</v>
      </c>
      <c r="M25" s="970"/>
    </row>
    <row r="26" spans="1:13" ht="33" customHeight="1">
      <c r="A26" s="578">
        <v>5</v>
      </c>
      <c r="B26" s="64" t="str">
        <f>Leden!B55</f>
        <v>Cattier Theo</v>
      </c>
      <c r="C26" s="64" t="str">
        <f>Leden!H14</f>
        <v>Rots Jan</v>
      </c>
      <c r="D26" s="578">
        <v>5</v>
      </c>
      <c r="E26" s="64" t="str">
        <f>Leden!B55</f>
        <v>Cattier Theo</v>
      </c>
      <c r="F26" s="64" t="str">
        <f>Leden!H14</f>
        <v>Rots Jan</v>
      </c>
      <c r="G26" s="578">
        <v>5</v>
      </c>
      <c r="H26" s="64" t="str">
        <f>Leden!B55</f>
        <v>Cattier Theo</v>
      </c>
      <c r="I26" s="64" t="str">
        <f>Leden!H16</f>
        <v>Wittenbernds B</v>
      </c>
      <c r="J26" s="578">
        <v>5</v>
      </c>
      <c r="K26" s="64" t="str">
        <f>Leden!B55</f>
        <v>Cattier Theo</v>
      </c>
      <c r="L26" s="64" t="str">
        <f t="shared" si="0"/>
        <v>Spieker Leo</v>
      </c>
      <c r="M26" s="971"/>
    </row>
    <row r="27" spans="1:13" ht="33" customHeight="1">
      <c r="A27" s="578">
        <v>6</v>
      </c>
      <c r="B27" s="64" t="str">
        <f>Leden!B56</f>
        <v>Huinink Jan</v>
      </c>
      <c r="C27" s="64" t="str">
        <f>Leden!H15</f>
        <v>Rouwhorst Bennie</v>
      </c>
      <c r="D27" s="578">
        <v>6</v>
      </c>
      <c r="E27" s="64" t="str">
        <f>Leden!B56</f>
        <v>Huinink Jan</v>
      </c>
      <c r="F27" s="64" t="str">
        <f>Leden!H15</f>
        <v>Rouwhorst Bennie</v>
      </c>
      <c r="G27" s="578">
        <v>6</v>
      </c>
      <c r="H27" s="64" t="str">
        <f>Leden!B56</f>
        <v>Huinink Jan</v>
      </c>
      <c r="I27" s="64" t="str">
        <f>Leden!H17</f>
        <v>Spieker Leo</v>
      </c>
      <c r="J27" s="578">
        <v>6</v>
      </c>
      <c r="K27" s="64" t="str">
        <f>Leden!B56</f>
        <v>Huinink Jan</v>
      </c>
      <c r="L27" s="64" t="str">
        <f t="shared" si="0"/>
        <v>v.Schie Leo</v>
      </c>
      <c r="M27" s="971"/>
    </row>
    <row r="28" spans="1:13" ht="33" customHeight="1">
      <c r="A28" s="578">
        <v>7</v>
      </c>
      <c r="B28" s="64" t="str">
        <f>Leden!B57</f>
        <v>Koppele Theo</v>
      </c>
      <c r="C28" s="64" t="str">
        <f>Leden!H16</f>
        <v>Wittenbernds B</v>
      </c>
      <c r="D28" s="578">
        <v>7</v>
      </c>
      <c r="E28" s="64" t="str">
        <f>Leden!B57</f>
        <v>Koppele Theo</v>
      </c>
      <c r="F28" s="64" t="str">
        <f>Leden!H16</f>
        <v>Wittenbernds B</v>
      </c>
      <c r="G28" s="578">
        <v>7</v>
      </c>
      <c r="H28" s="64" t="str">
        <f>Leden!B57</f>
        <v>Koppele Theo</v>
      </c>
      <c r="I28" s="64" t="str">
        <f>Leden!H18</f>
        <v>v.Schie Leo</v>
      </c>
      <c r="J28" s="578">
        <v>7</v>
      </c>
      <c r="K28" s="64" t="str">
        <f>Leden!B57</f>
        <v>Koppele Theo</v>
      </c>
      <c r="L28" s="64" t="str">
        <f t="shared" si="0"/>
        <v>Wolterink Harrie</v>
      </c>
      <c r="M28" s="971"/>
    </row>
    <row r="29" spans="1:13" ht="33" customHeight="1">
      <c r="A29" s="578">
        <v>8</v>
      </c>
      <c r="B29" s="64" t="str">
        <f>Leden!B58</f>
        <v>Melgers Willy</v>
      </c>
      <c r="C29" s="64" t="str">
        <f>Leden!H17</f>
        <v>Spieker Leo</v>
      </c>
      <c r="D29" s="578">
        <v>8</v>
      </c>
      <c r="E29" s="64" t="str">
        <f>Leden!B58</f>
        <v>Melgers Willy</v>
      </c>
      <c r="F29" s="64" t="str">
        <f>Leden!H17</f>
        <v>Spieker Leo</v>
      </c>
      <c r="G29" s="578">
        <v>8</v>
      </c>
      <c r="H29" s="64" t="str">
        <f>Leden!B58</f>
        <v>Melgers Willy</v>
      </c>
      <c r="I29" s="64" t="str">
        <f>Leden!H19</f>
        <v>Wolterink Harrie</v>
      </c>
      <c r="J29" s="578">
        <v>8</v>
      </c>
      <c r="K29" s="64" t="str">
        <f>Leden!B58</f>
        <v>Melgers Willy</v>
      </c>
      <c r="L29" s="64" t="str">
        <f t="shared" si="0"/>
        <v>Vermue Jack</v>
      </c>
      <c r="M29" s="971"/>
    </row>
    <row r="30" spans="1:13" ht="33" customHeight="1">
      <c r="A30" s="578">
        <v>9</v>
      </c>
      <c r="B30" s="64" t="str">
        <f>Leden!B59</f>
        <v>Piepers Arnold</v>
      </c>
      <c r="C30" s="64" t="str">
        <f>Leden!H18</f>
        <v>v.Schie Leo</v>
      </c>
      <c r="D30" s="578">
        <v>9</v>
      </c>
      <c r="E30" s="64" t="str">
        <f>Leden!B59</f>
        <v>Piepers Arnold</v>
      </c>
      <c r="F30" s="64" t="str">
        <f>Leden!H18</f>
        <v>v.Schie Leo</v>
      </c>
      <c r="G30" s="578">
        <v>9</v>
      </c>
      <c r="H30" s="64" t="str">
        <f>Leden!B59</f>
        <v>Piepers Arnold</v>
      </c>
      <c r="I30" s="64" t="str">
        <f>Leden!B58</f>
        <v>Melgers Willy</v>
      </c>
      <c r="J30" s="578">
        <v>9</v>
      </c>
      <c r="K30" s="64" t="str">
        <f>Leden!B59</f>
        <v>Piepers Arnold</v>
      </c>
      <c r="L30" s="64" t="str">
        <f t="shared" ref="L30:L38" si="1">E22</f>
        <v>Slot Guus</v>
      </c>
      <c r="M30" s="971"/>
    </row>
    <row r="31" spans="1:13" ht="33" customHeight="1">
      <c r="A31" s="578">
        <v>10</v>
      </c>
      <c r="B31" s="64" t="str">
        <f>Leden!B60</f>
        <v>Jos Stortelder</v>
      </c>
      <c r="C31" s="64" t="str">
        <f>Leden!H19</f>
        <v>Wolterink Harrie</v>
      </c>
      <c r="D31" s="578">
        <v>10</v>
      </c>
      <c r="E31" s="64" t="str">
        <f>Leden!B60</f>
        <v>Jos Stortelder</v>
      </c>
      <c r="F31" s="64" t="str">
        <f>Leden!H19</f>
        <v>Wolterink Harrie</v>
      </c>
      <c r="G31" s="578">
        <v>10</v>
      </c>
      <c r="H31" s="64" t="str">
        <f>Leden!B60</f>
        <v>Jos Stortelder</v>
      </c>
      <c r="I31" s="64" t="str">
        <f>Leden!B51</f>
        <v>Slot Guus</v>
      </c>
      <c r="J31" s="578">
        <v>10</v>
      </c>
      <c r="K31" s="64" t="str">
        <f>Leden!B60</f>
        <v>Jos Stortelder</v>
      </c>
      <c r="L31" s="64" t="str">
        <f t="shared" si="1"/>
        <v>Bennie Beerten Z</v>
      </c>
      <c r="M31" s="971"/>
    </row>
    <row r="32" spans="1:13" ht="33" customHeight="1">
      <c r="A32" s="578">
        <v>11</v>
      </c>
      <c r="B32" s="64" t="str">
        <f>Leden!B61</f>
        <v>Rots Jan</v>
      </c>
      <c r="C32" s="64" t="str">
        <f>Leden!H4</f>
        <v>Slot Guus</v>
      </c>
      <c r="D32" s="578">
        <v>11</v>
      </c>
      <c r="E32" s="64" t="str">
        <f>Leden!B61</f>
        <v>Rots Jan</v>
      </c>
      <c r="F32" s="64" t="str">
        <f>$E$29</f>
        <v>Melgers Willy</v>
      </c>
      <c r="G32" s="578">
        <v>11</v>
      </c>
      <c r="H32" s="64" t="str">
        <f>Leden!B61</f>
        <v>Rots Jan</v>
      </c>
      <c r="I32" s="64" t="str">
        <f>Leden!B52</f>
        <v>Bennie Beerten Z</v>
      </c>
      <c r="J32" s="578">
        <v>11</v>
      </c>
      <c r="K32" s="64" t="str">
        <f>Leden!B61</f>
        <v>Rots Jan</v>
      </c>
      <c r="L32" s="64" t="str">
        <f t="shared" si="1"/>
        <v>Cuppers Jan</v>
      </c>
      <c r="M32" s="971"/>
    </row>
    <row r="33" spans="1:13" ht="33" customHeight="1">
      <c r="A33" s="578">
        <v>12</v>
      </c>
      <c r="B33" s="64" t="str">
        <f>Leden!B62</f>
        <v>Rouwhorst Bennie</v>
      </c>
      <c r="C33" s="64" t="str">
        <f>Leden!H5</f>
        <v>Bennie Beerten Z</v>
      </c>
      <c r="D33" s="578">
        <v>12</v>
      </c>
      <c r="E33" s="64" t="str">
        <f>Leden!B62</f>
        <v>Rouwhorst Bennie</v>
      </c>
      <c r="F33" s="64" t="str">
        <f>Leden!B51</f>
        <v>Slot Guus</v>
      </c>
      <c r="G33" s="578">
        <v>12</v>
      </c>
      <c r="H33" s="64" t="str">
        <f>Leden!B62</f>
        <v>Rouwhorst Bennie</v>
      </c>
      <c r="I33" s="64" t="str">
        <f>Leden!B53</f>
        <v>Cuppers Jan</v>
      </c>
      <c r="J33" s="578">
        <v>12</v>
      </c>
      <c r="K33" s="64" t="str">
        <f>Leden!B62</f>
        <v>Rouwhorst Bennie</v>
      </c>
      <c r="L33" s="64" t="str">
        <f t="shared" si="1"/>
        <v>Slot Guus</v>
      </c>
      <c r="M33" s="971"/>
    </row>
    <row r="34" spans="1:13" ht="33" customHeight="1">
      <c r="A34" s="578">
        <v>13</v>
      </c>
      <c r="B34" s="64" t="str">
        <f>Leden!B63</f>
        <v>Wittenbernds B</v>
      </c>
      <c r="C34" s="64" t="str">
        <f>Leden!H6</f>
        <v>Cuppers Jan</v>
      </c>
      <c r="D34" s="578">
        <v>13</v>
      </c>
      <c r="E34" s="64" t="str">
        <f>Leden!B63</f>
        <v>Wittenbernds B</v>
      </c>
      <c r="F34" s="64" t="str">
        <f>Leden!B52</f>
        <v>Bennie Beerten Z</v>
      </c>
      <c r="G34" s="578">
        <v>13</v>
      </c>
      <c r="H34" s="64" t="str">
        <f>Leden!B63</f>
        <v>Wittenbernds B</v>
      </c>
      <c r="I34" s="64" t="str">
        <f>Leden!B54</f>
        <v>Slot Guus</v>
      </c>
      <c r="J34" s="578">
        <v>13</v>
      </c>
      <c r="K34" s="64" t="str">
        <f>Leden!B63</f>
        <v>Wittenbernds B</v>
      </c>
      <c r="L34" s="64" t="str">
        <f t="shared" si="1"/>
        <v>Cattier Theo</v>
      </c>
      <c r="M34" s="971"/>
    </row>
    <row r="35" spans="1:13" ht="33" customHeight="1">
      <c r="A35" s="578">
        <v>14</v>
      </c>
      <c r="B35" s="64" t="str">
        <f>Leden!B64</f>
        <v>Spieker Leo</v>
      </c>
      <c r="C35" s="64" t="str">
        <f>Leden!H7</f>
        <v>BouwmeesterJohan</v>
      </c>
      <c r="D35" s="578">
        <v>14</v>
      </c>
      <c r="E35" s="64" t="str">
        <f>Leden!B64</f>
        <v>Spieker Leo</v>
      </c>
      <c r="F35" s="64" t="str">
        <f>Leden!B53</f>
        <v>Cuppers Jan</v>
      </c>
      <c r="G35" s="578">
        <v>14</v>
      </c>
      <c r="H35" s="64" t="str">
        <f>Leden!B64</f>
        <v>Spieker Leo</v>
      </c>
      <c r="I35" s="64" t="str">
        <f>Leden!B55</f>
        <v>Cattier Theo</v>
      </c>
      <c r="J35" s="578">
        <v>14</v>
      </c>
      <c r="K35" s="64" t="str">
        <f>Leden!B64</f>
        <v>Spieker Leo</v>
      </c>
      <c r="L35" s="64" t="str">
        <f t="shared" si="1"/>
        <v>Huinink Jan</v>
      </c>
      <c r="M35" s="971"/>
    </row>
    <row r="36" spans="1:13" ht="33" customHeight="1">
      <c r="A36" s="578">
        <v>15</v>
      </c>
      <c r="B36" s="64" t="str">
        <f>Leden!B65</f>
        <v>v.Schie Leo</v>
      </c>
      <c r="C36" s="64" t="str">
        <f>Leden!H8</f>
        <v>Cattier Theo</v>
      </c>
      <c r="D36" s="578">
        <v>15</v>
      </c>
      <c r="E36" s="64" t="str">
        <f>Leden!B65</f>
        <v>v.Schie Leo</v>
      </c>
      <c r="F36" s="64" t="str">
        <f>Leden!B54</f>
        <v>Slot Guus</v>
      </c>
      <c r="G36" s="578">
        <v>15</v>
      </c>
      <c r="H36" s="64" t="str">
        <f>Leden!B65</f>
        <v>v.Schie Leo</v>
      </c>
      <c r="I36" s="64" t="str">
        <f>Leden!B56</f>
        <v>Huinink Jan</v>
      </c>
      <c r="J36" s="578">
        <v>15</v>
      </c>
      <c r="K36" s="64" t="str">
        <f>Leden!B65</f>
        <v>v.Schie Leo</v>
      </c>
      <c r="L36" s="64" t="str">
        <f t="shared" si="1"/>
        <v>Koppele Theo</v>
      </c>
      <c r="M36" s="971"/>
    </row>
    <row r="37" spans="1:13" ht="33" customHeight="1">
      <c r="A37" s="578">
        <v>16</v>
      </c>
      <c r="B37" s="64" t="str">
        <f>Leden!B66</f>
        <v>Wolterink Harrie</v>
      </c>
      <c r="C37" s="64" t="str">
        <f>Leden!H8</f>
        <v>Cattier Theo</v>
      </c>
      <c r="D37" s="578">
        <v>16</v>
      </c>
      <c r="E37" s="64" t="str">
        <f>Leden!B66</f>
        <v>Wolterink Harrie</v>
      </c>
      <c r="F37" s="64" t="str">
        <f>Leden!B55</f>
        <v>Cattier Theo</v>
      </c>
      <c r="G37" s="578">
        <v>16</v>
      </c>
      <c r="H37" s="64" t="str">
        <f>Leden!B66</f>
        <v>Wolterink Harrie</v>
      </c>
      <c r="I37" s="64" t="str">
        <f>Leden!B57</f>
        <v>Koppele Theo</v>
      </c>
      <c r="J37" s="578">
        <v>16</v>
      </c>
      <c r="K37" s="64" t="str">
        <f>Leden!B66</f>
        <v>Wolterink Harrie</v>
      </c>
      <c r="L37" s="64" t="str">
        <f t="shared" si="1"/>
        <v>Melgers Willy</v>
      </c>
      <c r="M37" s="971"/>
    </row>
    <row r="38" spans="1:13" ht="33" customHeight="1">
      <c r="A38" s="578">
        <v>17</v>
      </c>
      <c r="B38" s="64" t="str">
        <f>Leden!B67</f>
        <v>Vermue Jack</v>
      </c>
      <c r="C38" s="64" t="str">
        <f>Leden!H9</f>
        <v>Huinink Jan</v>
      </c>
      <c r="D38" s="578">
        <v>17</v>
      </c>
      <c r="E38" s="64" t="str">
        <f>Leden!B67</f>
        <v>Vermue Jack</v>
      </c>
      <c r="F38" s="64" t="str">
        <f>Leden!B56</f>
        <v>Huinink Jan</v>
      </c>
      <c r="G38" s="578">
        <v>17</v>
      </c>
      <c r="H38" s="64" t="str">
        <f>Leden!B67</f>
        <v>Vermue Jack</v>
      </c>
      <c r="I38" s="64" t="str">
        <f>Leden!B58</f>
        <v>Melgers Willy</v>
      </c>
      <c r="J38" s="578">
        <v>17</v>
      </c>
      <c r="K38" s="64" t="str">
        <f>Leden!B67</f>
        <v>Vermue Jack</v>
      </c>
      <c r="L38" s="64" t="str">
        <f t="shared" si="1"/>
        <v>Piepers Arnold</v>
      </c>
      <c r="M38" s="971"/>
    </row>
    <row r="39" spans="1:13" ht="26.25" customHeight="1">
      <c r="A39" s="578"/>
      <c r="B39" s="580"/>
      <c r="C39" s="580"/>
      <c r="D39" s="64"/>
      <c r="E39" s="64"/>
      <c r="F39" s="64"/>
      <c r="G39" s="64"/>
      <c r="H39" s="64"/>
      <c r="I39" s="64"/>
      <c r="J39" s="64"/>
      <c r="K39" s="64"/>
      <c r="L39" s="64"/>
    </row>
    <row r="41" spans="1:13" ht="29.25" customHeight="1">
      <c r="B41" s="1198" t="s">
        <v>0</v>
      </c>
      <c r="C41" s="1198"/>
    </row>
    <row r="42" spans="1:13" ht="27" customHeight="1">
      <c r="B42" s="1210" t="s">
        <v>150</v>
      </c>
      <c r="C42" s="1210"/>
    </row>
  </sheetData>
  <mergeCells count="4">
    <mergeCell ref="B41:C41"/>
    <mergeCell ref="B42:C42"/>
    <mergeCell ref="A1:F1"/>
    <mergeCell ref="G1:L1"/>
  </mergeCells>
  <hyperlinks>
    <hyperlink ref="B41" location="Hoofdmenu!A1" display="Hoofdmenu" xr:uid="{00000000-0004-0000-0F00-000000000000}"/>
    <hyperlink ref="B42" location="Leden!A1" display="Naar leden" xr:uid="{00000000-0004-0000-0F00-000001000000}"/>
  </hyperlinks>
  <printOptions horizontalCentered="1"/>
  <pageMargins left="0.31535433070866109" right="0.31535433070866109" top="1.4366141732283451" bottom="1.003937007874016" header="1.0429133858267701" footer="0.61023622047244097"/>
  <pageSetup paperSize="0" scale="75" fitToWidth="0" fitToHeight="0" pageOrder="overThenDown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0"/>
  <sheetViews>
    <sheetView workbookViewId="0">
      <selection activeCell="O6" sqref="O6"/>
    </sheetView>
  </sheetViews>
  <sheetFormatPr defaultRowHeight="12.75" customHeight="1"/>
  <cols>
    <col min="1" max="1" width="4.5703125" style="703" customWidth="1"/>
    <col min="2" max="2" width="20.140625" style="326" customWidth="1"/>
    <col min="3" max="3" width="20" style="326" customWidth="1"/>
    <col min="4" max="4" width="3.7109375" style="326" customWidth="1"/>
    <col min="5" max="5" width="20" style="326" customWidth="1"/>
    <col min="6" max="6" width="19.7109375" style="326" customWidth="1"/>
    <col min="7" max="7" width="5" style="326" customWidth="1"/>
    <col min="8" max="8" width="20" style="326" customWidth="1"/>
    <col min="9" max="9" width="19.140625" style="326" customWidth="1"/>
    <col min="10" max="10" width="4.5703125" style="326" customWidth="1"/>
    <col min="11" max="12" width="19.7109375" style="326" customWidth="1"/>
    <col min="13" max="64" width="11.42578125" style="326" customWidth="1"/>
    <col min="65" max="65" width="9.140625" style="326" customWidth="1"/>
    <col min="66" max="16384" width="9.140625" style="326"/>
  </cols>
  <sheetData>
    <row r="1" spans="1:12" ht="27.75" customHeight="1">
      <c r="A1" s="1307" t="s">
        <v>226</v>
      </c>
      <c r="B1" s="1308"/>
      <c r="C1" s="1308"/>
      <c r="D1" s="1308"/>
      <c r="E1" s="1308"/>
      <c r="F1" s="1309"/>
      <c r="G1" s="1310" t="s">
        <v>143</v>
      </c>
      <c r="H1" s="1282"/>
      <c r="I1" s="1282"/>
      <c r="J1" s="1282"/>
      <c r="K1" s="1282"/>
      <c r="L1" s="1282"/>
    </row>
    <row r="2" spans="1:12" ht="23.25" customHeight="1">
      <c r="A2" s="962"/>
      <c r="B2" s="1056" t="s">
        <v>144</v>
      </c>
      <c r="C2" s="1057">
        <v>45174</v>
      </c>
      <c r="D2" s="1056"/>
      <c r="E2" s="1056" t="s">
        <v>145</v>
      </c>
      <c r="F2" s="979">
        <f>SUM(C2+7)</f>
        <v>45181</v>
      </c>
      <c r="G2" s="966"/>
      <c r="H2" s="963" t="s">
        <v>146</v>
      </c>
      <c r="I2" s="965">
        <f>SUM(C2+14)</f>
        <v>45188</v>
      </c>
      <c r="J2" s="966"/>
      <c r="K2" s="967" t="s">
        <v>147</v>
      </c>
      <c r="L2" s="968">
        <f>SUM(C2+21)</f>
        <v>45195</v>
      </c>
    </row>
    <row r="3" spans="1:12" ht="25.5" customHeight="1">
      <c r="A3" s="578">
        <v>1</v>
      </c>
      <c r="B3" s="64" t="str">
        <f>Leden!E51</f>
        <v>Slot Guus</v>
      </c>
      <c r="C3" s="64" t="str">
        <f>Leden!K5</f>
        <v>Bennie Beerten Z</v>
      </c>
      <c r="D3" s="578">
        <v>1</v>
      </c>
      <c r="E3" s="64" t="str">
        <f>Leden!E51</f>
        <v>Slot Guus</v>
      </c>
      <c r="F3" s="64" t="str">
        <f>Leden!K6</f>
        <v>Cuppers Jan</v>
      </c>
      <c r="G3" s="578">
        <v>1</v>
      </c>
      <c r="H3" s="64" t="str">
        <f>Leden!E51</f>
        <v>Slot Guus</v>
      </c>
      <c r="I3" s="64" t="str">
        <f>Leden!K7</f>
        <v>BouwmeesterJohan</v>
      </c>
      <c r="J3" s="578">
        <v>1</v>
      </c>
      <c r="K3" s="64" t="str">
        <f>Leden!E51</f>
        <v>Slot Guus</v>
      </c>
      <c r="L3" s="64" t="str">
        <f>Leden!K8</f>
        <v>Cattier Theo</v>
      </c>
    </row>
    <row r="4" spans="1:12" ht="25.5" customHeight="1">
      <c r="A4" s="578">
        <v>2</v>
      </c>
      <c r="B4" s="64" t="str">
        <f>Leden!E52</f>
        <v>Bennie Beerten Z</v>
      </c>
      <c r="C4" s="64" t="str">
        <f>Leden!K6</f>
        <v>Cuppers Jan</v>
      </c>
      <c r="D4" s="578">
        <v>2</v>
      </c>
      <c r="E4" s="64" t="str">
        <f>Leden!E52</f>
        <v>Bennie Beerten Z</v>
      </c>
      <c r="F4" s="64" t="str">
        <f>Leden!K7</f>
        <v>BouwmeesterJohan</v>
      </c>
      <c r="G4" s="578">
        <v>2</v>
      </c>
      <c r="H4" s="64" t="str">
        <f>Leden!E52</f>
        <v>Bennie Beerten Z</v>
      </c>
      <c r="I4" s="64" t="str">
        <f>Leden!K8</f>
        <v>Cattier Theo</v>
      </c>
      <c r="J4" s="578">
        <v>2</v>
      </c>
      <c r="K4" s="64" t="str">
        <f>Leden!E52</f>
        <v>Bennie Beerten Z</v>
      </c>
      <c r="L4" s="64" t="str">
        <f>Leden!K9</f>
        <v>Huinink Jan</v>
      </c>
    </row>
    <row r="5" spans="1:12" ht="25.5" customHeight="1">
      <c r="A5" s="578">
        <v>3</v>
      </c>
      <c r="B5" s="64" t="str">
        <f>Leden!E53</f>
        <v>Cuppers Jan</v>
      </c>
      <c r="C5" s="64" t="str">
        <f>Leden!K7</f>
        <v>BouwmeesterJohan</v>
      </c>
      <c r="D5" s="578">
        <v>3</v>
      </c>
      <c r="E5" s="64" t="str">
        <f>Leden!E53</f>
        <v>Cuppers Jan</v>
      </c>
      <c r="F5" s="64" t="str">
        <f>Leden!K8</f>
        <v>Cattier Theo</v>
      </c>
      <c r="G5" s="578">
        <v>3</v>
      </c>
      <c r="H5" s="64" t="str">
        <f>Leden!E53</f>
        <v>Cuppers Jan</v>
      </c>
      <c r="I5" s="64" t="str">
        <f>Leden!K9</f>
        <v>Huinink Jan</v>
      </c>
      <c r="J5" s="578">
        <v>3</v>
      </c>
      <c r="K5" s="64" t="str">
        <f>Leden!E53</f>
        <v>Cuppers Jan</v>
      </c>
      <c r="L5" s="64" t="str">
        <f>Leden!K10</f>
        <v>Koppele Theo</v>
      </c>
    </row>
    <row r="6" spans="1:12" ht="25.5" customHeight="1">
      <c r="A6" s="578">
        <v>4</v>
      </c>
      <c r="B6" s="64" t="str">
        <f>Leden!E54</f>
        <v>Slot Guus</v>
      </c>
      <c r="C6" s="64" t="str">
        <f>Leden!K8</f>
        <v>Cattier Theo</v>
      </c>
      <c r="D6" s="578">
        <v>4</v>
      </c>
      <c r="E6" s="64" t="str">
        <f>Leden!E54</f>
        <v>Slot Guus</v>
      </c>
      <c r="F6" s="64" t="str">
        <f>Leden!K9</f>
        <v>Huinink Jan</v>
      </c>
      <c r="G6" s="578">
        <v>4</v>
      </c>
      <c r="H6" s="64" t="str">
        <f>Leden!E54</f>
        <v>Slot Guus</v>
      </c>
      <c r="I6" s="64" t="str">
        <f>Leden!K10</f>
        <v>Koppele Theo</v>
      </c>
      <c r="J6" s="578">
        <v>4</v>
      </c>
      <c r="K6" s="64" t="str">
        <f>Leden!E54</f>
        <v>Slot Guus</v>
      </c>
      <c r="L6" s="64" t="str">
        <f>Leden!K11</f>
        <v>Melgers Willy</v>
      </c>
    </row>
    <row r="7" spans="1:12" ht="25.5" customHeight="1">
      <c r="A7" s="578">
        <v>5</v>
      </c>
      <c r="B7" s="64" t="str">
        <f>Leden!E55</f>
        <v>Cattier Theo</v>
      </c>
      <c r="C7" s="64" t="str">
        <f>Leden!K9</f>
        <v>Huinink Jan</v>
      </c>
      <c r="D7" s="578">
        <v>5</v>
      </c>
      <c r="E7" s="64" t="str">
        <f>Leden!E55</f>
        <v>Cattier Theo</v>
      </c>
      <c r="F7" s="64" t="str">
        <f>Leden!K10</f>
        <v>Koppele Theo</v>
      </c>
      <c r="G7" s="578">
        <v>5</v>
      </c>
      <c r="H7" s="64" t="str">
        <f>Leden!E55</f>
        <v>Cattier Theo</v>
      </c>
      <c r="I7" s="64" t="str">
        <f>Leden!K11</f>
        <v>Melgers Willy</v>
      </c>
      <c r="J7" s="578">
        <v>5</v>
      </c>
      <c r="K7" s="64" t="str">
        <f>Leden!E55</f>
        <v>Cattier Theo</v>
      </c>
      <c r="L7" s="64" t="str">
        <f>Leden!K12</f>
        <v>Piepers Arnold</v>
      </c>
    </row>
    <row r="8" spans="1:12" ht="25.5" customHeight="1">
      <c r="A8" s="578">
        <v>6</v>
      </c>
      <c r="B8" s="64" t="str">
        <f>Leden!E56</f>
        <v>Huinink Jan</v>
      </c>
      <c r="C8" s="64" t="str">
        <f>Leden!K10</f>
        <v>Koppele Theo</v>
      </c>
      <c r="D8" s="578">
        <v>6</v>
      </c>
      <c r="E8" s="64" t="str">
        <f>Leden!E56</f>
        <v>Huinink Jan</v>
      </c>
      <c r="F8" s="64" t="str">
        <f>Leden!K11</f>
        <v>Melgers Willy</v>
      </c>
      <c r="G8" s="578">
        <v>6</v>
      </c>
      <c r="H8" s="64" t="str">
        <f>Leden!E56</f>
        <v>Huinink Jan</v>
      </c>
      <c r="I8" s="64" t="str">
        <f>Leden!K12</f>
        <v>Piepers Arnold</v>
      </c>
      <c r="J8" s="578">
        <v>6</v>
      </c>
      <c r="K8" s="64" t="str">
        <f>Leden!E56</f>
        <v>Huinink Jan</v>
      </c>
      <c r="L8" s="64" t="str">
        <f>Leden!K13</f>
        <v>Jos Stortelder</v>
      </c>
    </row>
    <row r="9" spans="1:12" ht="25.5" customHeight="1">
      <c r="A9" s="578">
        <v>7</v>
      </c>
      <c r="B9" s="64" t="str">
        <f>Leden!E57</f>
        <v>Koppele Theo</v>
      </c>
      <c r="C9" s="64" t="str">
        <f>Leden!K11</f>
        <v>Melgers Willy</v>
      </c>
      <c r="D9" s="578">
        <v>7</v>
      </c>
      <c r="E9" s="64" t="str">
        <f>Leden!E57</f>
        <v>Koppele Theo</v>
      </c>
      <c r="F9" s="64" t="str">
        <f>Leden!K12</f>
        <v>Piepers Arnold</v>
      </c>
      <c r="G9" s="578">
        <v>7</v>
      </c>
      <c r="H9" s="64" t="str">
        <f>Leden!E57</f>
        <v>Koppele Theo</v>
      </c>
      <c r="I9" s="64" t="str">
        <f>Leden!K13</f>
        <v>Jos Stortelder</v>
      </c>
      <c r="J9" s="578">
        <v>7</v>
      </c>
      <c r="K9" s="64" t="str">
        <f>Leden!E57</f>
        <v>Koppele Theo</v>
      </c>
      <c r="L9" s="64" t="str">
        <f>Leden!K14</f>
        <v>Rots Jan</v>
      </c>
    </row>
    <row r="10" spans="1:12" ht="25.5" customHeight="1">
      <c r="A10" s="578">
        <v>8</v>
      </c>
      <c r="B10" s="64" t="str">
        <f>Leden!E58</f>
        <v>Melgers Willy</v>
      </c>
      <c r="C10" s="64" t="str">
        <f>Leden!K12</f>
        <v>Piepers Arnold</v>
      </c>
      <c r="D10" s="578">
        <v>8</v>
      </c>
      <c r="E10" s="64" t="str">
        <f>Leden!E58</f>
        <v>Melgers Willy</v>
      </c>
      <c r="F10" s="64" t="str">
        <f>Leden!K13</f>
        <v>Jos Stortelder</v>
      </c>
      <c r="G10" s="578">
        <v>8</v>
      </c>
      <c r="H10" s="64" t="str">
        <f>Leden!E58</f>
        <v>Melgers Willy</v>
      </c>
      <c r="I10" s="64" t="str">
        <f>Leden!K14</f>
        <v>Rots Jan</v>
      </c>
      <c r="J10" s="578">
        <v>8</v>
      </c>
      <c r="K10" s="64" t="str">
        <f>Leden!E58</f>
        <v>Melgers Willy</v>
      </c>
      <c r="L10" s="64" t="str">
        <f>Leden!K15</f>
        <v>Rouwhorst Bennie</v>
      </c>
    </row>
    <row r="11" spans="1:12" ht="25.5" customHeight="1">
      <c r="A11" s="578">
        <v>9</v>
      </c>
      <c r="B11" s="64" t="str">
        <f>Leden!E59</f>
        <v>Piepers Arnold</v>
      </c>
      <c r="C11" s="64" t="str">
        <f>Leden!K13</f>
        <v>Jos Stortelder</v>
      </c>
      <c r="D11" s="578">
        <v>9</v>
      </c>
      <c r="E11" s="64" t="str">
        <f>Leden!E59</f>
        <v>Piepers Arnold</v>
      </c>
      <c r="F11" s="64" t="str">
        <f>Leden!K14</f>
        <v>Rots Jan</v>
      </c>
      <c r="G11" s="578">
        <v>9</v>
      </c>
      <c r="H11" s="64" t="str">
        <f>Leden!E59</f>
        <v>Piepers Arnold</v>
      </c>
      <c r="I11" s="64" t="str">
        <f>Leden!K15</f>
        <v>Rouwhorst Bennie</v>
      </c>
      <c r="J11" s="578">
        <v>9</v>
      </c>
      <c r="K11" s="64" t="str">
        <f>Leden!E59</f>
        <v>Piepers Arnold</v>
      </c>
      <c r="L11" s="64" t="str">
        <f>Leden!K16</f>
        <v>Wittenbernds B</v>
      </c>
    </row>
    <row r="12" spans="1:12" ht="25.5" customHeight="1">
      <c r="A12" s="578">
        <v>10</v>
      </c>
      <c r="B12" s="64" t="str">
        <f>Leden!E60</f>
        <v>Jos Stortelder</v>
      </c>
      <c r="C12" s="64" t="str">
        <f>Leden!K14</f>
        <v>Rots Jan</v>
      </c>
      <c r="D12" s="578">
        <v>10</v>
      </c>
      <c r="E12" s="64" t="str">
        <f>Leden!E60</f>
        <v>Jos Stortelder</v>
      </c>
      <c r="F12" s="64" t="str">
        <f>Leden!K15</f>
        <v>Rouwhorst Bennie</v>
      </c>
      <c r="G12" s="578">
        <v>10</v>
      </c>
      <c r="H12" s="64" t="str">
        <f>Leden!E60</f>
        <v>Jos Stortelder</v>
      </c>
      <c r="I12" s="64" t="str">
        <f>Leden!K16</f>
        <v>Wittenbernds B</v>
      </c>
      <c r="J12" s="578">
        <v>10</v>
      </c>
      <c r="K12" s="64" t="str">
        <f>Leden!E60</f>
        <v>Jos Stortelder</v>
      </c>
      <c r="L12" s="64" t="str">
        <f>Leden!K17</f>
        <v>Spieker Leo</v>
      </c>
    </row>
    <row r="13" spans="1:12" ht="25.5" customHeight="1">
      <c r="A13" s="578">
        <v>11</v>
      </c>
      <c r="B13" s="64" t="str">
        <f>Leden!E61</f>
        <v>Rots Jan</v>
      </c>
      <c r="C13" s="64" t="str">
        <f>Leden!K15</f>
        <v>Rouwhorst Bennie</v>
      </c>
      <c r="D13" s="578">
        <v>11</v>
      </c>
      <c r="E13" s="64" t="str">
        <f>Leden!E61</f>
        <v>Rots Jan</v>
      </c>
      <c r="F13" s="64" t="str">
        <f>Leden!K16</f>
        <v>Wittenbernds B</v>
      </c>
      <c r="G13" s="578">
        <v>11</v>
      </c>
      <c r="H13" s="64" t="str">
        <f>Leden!E61</f>
        <v>Rots Jan</v>
      </c>
      <c r="I13" s="64" t="str">
        <f>Leden!K17</f>
        <v>Spieker Leo</v>
      </c>
      <c r="J13" s="578">
        <v>11</v>
      </c>
      <c r="K13" s="64" t="str">
        <f>Leden!E61</f>
        <v>Rots Jan</v>
      </c>
      <c r="L13" s="64" t="str">
        <f>Leden!K18</f>
        <v>v.Schie Leo</v>
      </c>
    </row>
    <row r="14" spans="1:12" ht="25.5" customHeight="1">
      <c r="A14" s="578">
        <v>12</v>
      </c>
      <c r="B14" s="64" t="str">
        <f>Leden!E62</f>
        <v>Rouwhorst Bennie</v>
      </c>
      <c r="C14" s="64" t="str">
        <f>Leden!K16</f>
        <v>Wittenbernds B</v>
      </c>
      <c r="D14" s="578">
        <v>12</v>
      </c>
      <c r="E14" s="64" t="str">
        <f>Leden!E62</f>
        <v>Rouwhorst Bennie</v>
      </c>
      <c r="F14" s="64" t="str">
        <f>Leden!K17</f>
        <v>Spieker Leo</v>
      </c>
      <c r="G14" s="578">
        <v>12</v>
      </c>
      <c r="H14" s="64" t="str">
        <f>Leden!E62</f>
        <v>Rouwhorst Bennie</v>
      </c>
      <c r="I14" s="64" t="str">
        <f>Leden!K18</f>
        <v>v.Schie Leo</v>
      </c>
      <c r="J14" s="578">
        <v>12</v>
      </c>
      <c r="K14" s="64" t="str">
        <f>Leden!E62</f>
        <v>Rouwhorst Bennie</v>
      </c>
      <c r="L14" s="64" t="str">
        <f>Leden!K19</f>
        <v>Wolterink Harrie</v>
      </c>
    </row>
    <row r="15" spans="1:12" ht="25.5" customHeight="1">
      <c r="A15" s="578">
        <v>13</v>
      </c>
      <c r="B15" s="64" t="str">
        <f>Leden!E63</f>
        <v>Wittenbernds B</v>
      </c>
      <c r="C15" s="64" t="str">
        <f>Leden!K17</f>
        <v>Spieker Leo</v>
      </c>
      <c r="D15" s="578">
        <v>13</v>
      </c>
      <c r="E15" s="64" t="str">
        <f>Leden!E63</f>
        <v>Wittenbernds B</v>
      </c>
      <c r="F15" s="64" t="str">
        <f>Leden!K18</f>
        <v>v.Schie Leo</v>
      </c>
      <c r="G15" s="578">
        <v>13</v>
      </c>
      <c r="H15" s="64" t="str">
        <f>Leden!E63</f>
        <v>Wittenbernds B</v>
      </c>
      <c r="I15" s="64" t="str">
        <f>Leden!K19</f>
        <v>Wolterink Harrie</v>
      </c>
      <c r="J15" s="578">
        <v>13</v>
      </c>
      <c r="K15" s="64" t="str">
        <f>Leden!E63</f>
        <v>Wittenbernds B</v>
      </c>
      <c r="L15" s="64" t="str">
        <f>B19</f>
        <v>reserve 1</v>
      </c>
    </row>
    <row r="16" spans="1:12" ht="25.5" customHeight="1">
      <c r="A16" s="578">
        <v>14</v>
      </c>
      <c r="B16" s="64" t="str">
        <f>Leden!E64</f>
        <v>Spieker Leo</v>
      </c>
      <c r="C16" s="64" t="str">
        <f>Leden!K18</f>
        <v>v.Schie Leo</v>
      </c>
      <c r="D16" s="578">
        <v>14</v>
      </c>
      <c r="E16" s="64" t="str">
        <f>Leden!E64</f>
        <v>Spieker Leo</v>
      </c>
      <c r="F16" s="64" t="str">
        <f>Leden!K19</f>
        <v>Wolterink Harrie</v>
      </c>
      <c r="G16" s="578">
        <v>14</v>
      </c>
      <c r="H16" s="64" t="str">
        <f>Leden!E64</f>
        <v>Spieker Leo</v>
      </c>
      <c r="I16" s="64" t="str">
        <f>B19</f>
        <v>reserve 1</v>
      </c>
      <c r="J16" s="578">
        <v>14</v>
      </c>
      <c r="K16" s="64" t="str">
        <f>Leden!E64</f>
        <v>Spieker Leo</v>
      </c>
      <c r="L16" s="64" t="str">
        <f>B20</f>
        <v>reserve 2</v>
      </c>
    </row>
    <row r="17" spans="1:13" ht="25.5" customHeight="1">
      <c r="A17" s="578">
        <v>15</v>
      </c>
      <c r="B17" s="64" t="str">
        <f>Leden!E65</f>
        <v>v.Schie Leo</v>
      </c>
      <c r="C17" s="64" t="str">
        <f>Leden!K19</f>
        <v>Wolterink Harrie</v>
      </c>
      <c r="D17" s="578">
        <v>15</v>
      </c>
      <c r="E17" s="64" t="str">
        <f>Leden!E65</f>
        <v>v.Schie Leo</v>
      </c>
      <c r="F17" s="64" t="str">
        <f>B19</f>
        <v>reserve 1</v>
      </c>
      <c r="G17" s="578">
        <v>15</v>
      </c>
      <c r="H17" s="64" t="str">
        <f>Leden!E65</f>
        <v>v.Schie Leo</v>
      </c>
      <c r="I17" s="64" t="str">
        <f>B20</f>
        <v>reserve 2</v>
      </c>
      <c r="J17" s="578">
        <v>15</v>
      </c>
      <c r="K17" s="64" t="str">
        <f>Leden!E65</f>
        <v>v.Schie Leo</v>
      </c>
      <c r="L17" s="64" t="str">
        <f>Leden!K4</f>
        <v>Slot Guus</v>
      </c>
    </row>
    <row r="18" spans="1:13" ht="25.5" customHeight="1">
      <c r="A18" s="578">
        <v>16</v>
      </c>
      <c r="B18" s="64" t="str">
        <f>Leden!E66</f>
        <v>Wolterink Harrie</v>
      </c>
      <c r="C18" s="64" t="str">
        <f>B19</f>
        <v>reserve 1</v>
      </c>
      <c r="D18" s="578">
        <v>16</v>
      </c>
      <c r="E18" s="64" t="str">
        <f>Leden!E66</f>
        <v>Wolterink Harrie</v>
      </c>
      <c r="F18" s="64" t="str">
        <f>B20</f>
        <v>reserve 2</v>
      </c>
      <c r="G18" s="578">
        <v>16</v>
      </c>
      <c r="H18" s="64" t="str">
        <f>Leden!E66</f>
        <v>Wolterink Harrie</v>
      </c>
      <c r="I18" s="326" t="str">
        <f>B3</f>
        <v>Slot Guus</v>
      </c>
      <c r="J18" s="578">
        <v>16</v>
      </c>
      <c r="K18" s="64" t="str">
        <f>Leden!E66</f>
        <v>Wolterink Harrie</v>
      </c>
      <c r="L18" s="64" t="str">
        <f>Leden!K5</f>
        <v>Bennie Beerten Z</v>
      </c>
    </row>
    <row r="19" spans="1:13" ht="23.25" customHeight="1">
      <c r="A19" s="578">
        <v>17</v>
      </c>
      <c r="B19" s="64" t="str">
        <f>Leden!E67</f>
        <v>reserve 1</v>
      </c>
      <c r="C19" s="64" t="str">
        <f>B20</f>
        <v>reserve 2</v>
      </c>
      <c r="D19" s="578">
        <v>17</v>
      </c>
      <c r="E19" s="64" t="str">
        <f>Leden!E67</f>
        <v>reserve 1</v>
      </c>
      <c r="F19" s="64" t="str">
        <f>B3</f>
        <v>Slot Guus</v>
      </c>
      <c r="G19" s="578">
        <v>17</v>
      </c>
      <c r="H19" s="64" t="str">
        <f>Leden!E67</f>
        <v>reserve 1</v>
      </c>
      <c r="I19" s="64" t="str">
        <f>B4</f>
        <v>Bennie Beerten Z</v>
      </c>
      <c r="J19" s="578">
        <v>17</v>
      </c>
      <c r="K19" s="64" t="str">
        <f>Leden!E67</f>
        <v>reserve 1</v>
      </c>
      <c r="L19" s="64" t="str">
        <f>Leden!K6</f>
        <v>Cuppers Jan</v>
      </c>
    </row>
    <row r="20" spans="1:13" ht="23.25" customHeight="1">
      <c r="A20" s="578">
        <v>18</v>
      </c>
      <c r="B20" s="64" t="str">
        <f>Leden!E68</f>
        <v>reserve 2</v>
      </c>
      <c r="C20" s="64" t="str">
        <f>B3</f>
        <v>Slot Guus</v>
      </c>
      <c r="D20" s="578">
        <v>18</v>
      </c>
      <c r="E20" s="64" t="str">
        <f>Leden!E68</f>
        <v>reserve 2</v>
      </c>
      <c r="F20" s="64" t="str">
        <f>B4</f>
        <v>Bennie Beerten Z</v>
      </c>
      <c r="G20" s="578">
        <v>18</v>
      </c>
      <c r="H20" s="64" t="str">
        <f>Leden!E68</f>
        <v>reserve 2</v>
      </c>
      <c r="I20" s="64" t="str">
        <f>B5</f>
        <v>Cuppers Jan</v>
      </c>
      <c r="J20" s="578">
        <v>18</v>
      </c>
      <c r="K20" s="64" t="str">
        <f>Leden!E68</f>
        <v>reserve 2</v>
      </c>
      <c r="L20" s="64" t="str">
        <f>Leden!K7</f>
        <v>BouwmeesterJohan</v>
      </c>
    </row>
    <row r="21" spans="1:13" ht="23.25" customHeight="1">
      <c r="B21" s="609"/>
      <c r="L21" s="609"/>
    </row>
    <row r="22" spans="1:13" ht="23.25" customHeight="1">
      <c r="A22" s="578"/>
      <c r="B22" s="967" t="s">
        <v>148</v>
      </c>
      <c r="C22" s="968">
        <f>SUM(L2+7)</f>
        <v>45202</v>
      </c>
      <c r="D22" s="967"/>
      <c r="E22" s="967" t="s">
        <v>149</v>
      </c>
      <c r="F22" s="968">
        <f>SUM(C2+35)</f>
        <v>45209</v>
      </c>
      <c r="G22" s="967"/>
      <c r="H22" s="967" t="s">
        <v>166</v>
      </c>
      <c r="I22" s="968">
        <f>SUM(C2+42)</f>
        <v>45216</v>
      </c>
      <c r="J22" s="967"/>
      <c r="K22" s="967" t="s">
        <v>167</v>
      </c>
      <c r="L22" s="968">
        <f>SUM(F2+42)</f>
        <v>45223</v>
      </c>
    </row>
    <row r="23" spans="1:13" ht="26.25" customHeight="1">
      <c r="A23" s="578">
        <v>1</v>
      </c>
      <c r="B23" s="64" t="str">
        <f>Leden!E51</f>
        <v>Slot Guus</v>
      </c>
      <c r="C23" s="64" t="str">
        <f>Leden!K9</f>
        <v>Huinink Jan</v>
      </c>
      <c r="D23" s="578">
        <v>1</v>
      </c>
      <c r="E23" s="64" t="str">
        <f>Leden!E51</f>
        <v>Slot Guus</v>
      </c>
      <c r="F23" s="64" t="str">
        <f>Leden!K10</f>
        <v>Koppele Theo</v>
      </c>
      <c r="G23" s="578">
        <v>1</v>
      </c>
      <c r="H23" s="64" t="str">
        <f>Leden!E51</f>
        <v>Slot Guus</v>
      </c>
      <c r="I23" s="64" t="str">
        <f>Leden!K11</f>
        <v>Melgers Willy</v>
      </c>
      <c r="J23" s="578">
        <v>1</v>
      </c>
      <c r="K23" s="64" t="str">
        <f>Leden!E51</f>
        <v>Slot Guus</v>
      </c>
      <c r="L23" s="64" t="str">
        <f>Leden!K12</f>
        <v>Piepers Arnold</v>
      </c>
      <c r="M23" s="969"/>
    </row>
    <row r="24" spans="1:13" ht="26.25" customHeight="1">
      <c r="A24" s="578">
        <v>2</v>
      </c>
      <c r="B24" s="64" t="str">
        <f>Leden!E52</f>
        <v>Bennie Beerten Z</v>
      </c>
      <c r="C24" s="64" t="str">
        <f>Leden!K10</f>
        <v>Koppele Theo</v>
      </c>
      <c r="D24" s="578">
        <v>2</v>
      </c>
      <c r="E24" s="64" t="str">
        <f>Leden!E52</f>
        <v>Bennie Beerten Z</v>
      </c>
      <c r="F24" s="64" t="str">
        <f>Leden!K11</f>
        <v>Melgers Willy</v>
      </c>
      <c r="G24" s="578">
        <v>2</v>
      </c>
      <c r="H24" s="64" t="str">
        <f>Leden!E52</f>
        <v>Bennie Beerten Z</v>
      </c>
      <c r="I24" s="64" t="str">
        <f>Leden!K12</f>
        <v>Piepers Arnold</v>
      </c>
      <c r="J24" s="578">
        <v>2</v>
      </c>
      <c r="K24" s="64" t="str">
        <f>Leden!E52</f>
        <v>Bennie Beerten Z</v>
      </c>
      <c r="L24" s="64" t="str">
        <f>Leden!K13</f>
        <v>Jos Stortelder</v>
      </c>
      <c r="M24" s="970"/>
    </row>
    <row r="25" spans="1:13" ht="26.25" customHeight="1">
      <c r="A25" s="578">
        <v>3</v>
      </c>
      <c r="B25" s="64" t="str">
        <f>Leden!E53</f>
        <v>Cuppers Jan</v>
      </c>
      <c r="C25" s="64" t="str">
        <f>Leden!K11</f>
        <v>Melgers Willy</v>
      </c>
      <c r="D25" s="578">
        <v>3</v>
      </c>
      <c r="E25" s="64" t="str">
        <f>Leden!E53</f>
        <v>Cuppers Jan</v>
      </c>
      <c r="F25" s="64" t="str">
        <f>Leden!K12</f>
        <v>Piepers Arnold</v>
      </c>
      <c r="G25" s="578">
        <v>3</v>
      </c>
      <c r="H25" s="64" t="str">
        <f>Leden!E53</f>
        <v>Cuppers Jan</v>
      </c>
      <c r="I25" s="64" t="str">
        <f>Leden!K13</f>
        <v>Jos Stortelder</v>
      </c>
      <c r="J25" s="578">
        <v>3</v>
      </c>
      <c r="K25" s="64" t="str">
        <f>Leden!E53</f>
        <v>Cuppers Jan</v>
      </c>
      <c r="L25" s="64" t="str">
        <f>Leden!K14</f>
        <v>Rots Jan</v>
      </c>
    </row>
    <row r="26" spans="1:13" ht="26.25" customHeight="1">
      <c r="A26" s="578">
        <v>4</v>
      </c>
      <c r="B26" s="64" t="str">
        <f>Leden!E54</f>
        <v>Slot Guus</v>
      </c>
      <c r="C26" s="64" t="str">
        <f>Leden!K12</f>
        <v>Piepers Arnold</v>
      </c>
      <c r="D26" s="578">
        <v>4</v>
      </c>
      <c r="E26" s="64" t="str">
        <f>Leden!E54</f>
        <v>Slot Guus</v>
      </c>
      <c r="F26" s="64" t="str">
        <f>Leden!K13</f>
        <v>Jos Stortelder</v>
      </c>
      <c r="G26" s="578">
        <v>4</v>
      </c>
      <c r="H26" s="64" t="str">
        <f>Leden!E54</f>
        <v>Slot Guus</v>
      </c>
      <c r="I26" s="64" t="str">
        <f>Leden!K14</f>
        <v>Rots Jan</v>
      </c>
      <c r="J26" s="578">
        <v>4</v>
      </c>
      <c r="K26" s="64" t="str">
        <f>Leden!E54</f>
        <v>Slot Guus</v>
      </c>
      <c r="L26" s="64" t="str">
        <f>Leden!K15</f>
        <v>Rouwhorst Bennie</v>
      </c>
      <c r="M26" s="970"/>
    </row>
    <row r="27" spans="1:13" ht="26.25" customHeight="1">
      <c r="A27" s="578">
        <v>5</v>
      </c>
      <c r="B27" s="64" t="str">
        <f>Leden!E55</f>
        <v>Cattier Theo</v>
      </c>
      <c r="C27" s="64" t="str">
        <f>Leden!K13</f>
        <v>Jos Stortelder</v>
      </c>
      <c r="D27" s="578">
        <v>5</v>
      </c>
      <c r="E27" s="64" t="str">
        <f>Leden!E55</f>
        <v>Cattier Theo</v>
      </c>
      <c r="F27" s="64" t="str">
        <f>Leden!K14</f>
        <v>Rots Jan</v>
      </c>
      <c r="G27" s="578">
        <v>5</v>
      </c>
      <c r="H27" s="64" t="str">
        <f>Leden!E55</f>
        <v>Cattier Theo</v>
      </c>
      <c r="I27" s="64" t="str">
        <f>Leden!K15</f>
        <v>Rouwhorst Bennie</v>
      </c>
      <c r="J27" s="578">
        <v>5</v>
      </c>
      <c r="K27" s="64" t="str">
        <f>Leden!E55</f>
        <v>Cattier Theo</v>
      </c>
      <c r="L27" s="64" t="str">
        <f>Leden!K16</f>
        <v>Wittenbernds B</v>
      </c>
      <c r="M27" s="971"/>
    </row>
    <row r="28" spans="1:13" ht="26.25" customHeight="1">
      <c r="A28" s="578">
        <v>6</v>
      </c>
      <c r="B28" s="64" t="str">
        <f>Leden!E56</f>
        <v>Huinink Jan</v>
      </c>
      <c r="C28" s="64" t="str">
        <f>Leden!K14</f>
        <v>Rots Jan</v>
      </c>
      <c r="D28" s="578">
        <v>6</v>
      </c>
      <c r="E28" s="64" t="str">
        <f>Leden!E56</f>
        <v>Huinink Jan</v>
      </c>
      <c r="F28" s="64" t="str">
        <f>Leden!K15</f>
        <v>Rouwhorst Bennie</v>
      </c>
      <c r="G28" s="578">
        <v>6</v>
      </c>
      <c r="H28" s="64" t="str">
        <f>Leden!E56</f>
        <v>Huinink Jan</v>
      </c>
      <c r="I28" s="64" t="str">
        <f>Leden!K16</f>
        <v>Wittenbernds B</v>
      </c>
      <c r="J28" s="578">
        <v>6</v>
      </c>
      <c r="K28" s="64" t="str">
        <f>Leden!E56</f>
        <v>Huinink Jan</v>
      </c>
      <c r="L28" s="64" t="str">
        <f>Leden!K17</f>
        <v>Spieker Leo</v>
      </c>
      <c r="M28" s="971"/>
    </row>
    <row r="29" spans="1:13" ht="26.25" customHeight="1">
      <c r="A29" s="578">
        <v>7</v>
      </c>
      <c r="B29" s="64" t="str">
        <f>Leden!E57</f>
        <v>Koppele Theo</v>
      </c>
      <c r="C29" s="64" t="str">
        <f>Leden!K15</f>
        <v>Rouwhorst Bennie</v>
      </c>
      <c r="D29" s="578">
        <v>7</v>
      </c>
      <c r="E29" s="64" t="str">
        <f>Leden!E57</f>
        <v>Koppele Theo</v>
      </c>
      <c r="F29" s="64" t="str">
        <f>Leden!K16</f>
        <v>Wittenbernds B</v>
      </c>
      <c r="G29" s="578">
        <v>7</v>
      </c>
      <c r="H29" s="64" t="str">
        <f>Leden!E57</f>
        <v>Koppele Theo</v>
      </c>
      <c r="I29" s="64" t="str">
        <f>Leden!K17</f>
        <v>Spieker Leo</v>
      </c>
      <c r="J29" s="578">
        <v>7</v>
      </c>
      <c r="K29" s="64" t="str">
        <f>Leden!E57</f>
        <v>Koppele Theo</v>
      </c>
      <c r="L29" s="64" t="str">
        <f>Leden!K18</f>
        <v>v.Schie Leo</v>
      </c>
      <c r="M29" s="971"/>
    </row>
    <row r="30" spans="1:13" ht="26.25" customHeight="1">
      <c r="A30" s="578">
        <v>8</v>
      </c>
      <c r="B30" s="64" t="str">
        <f>Leden!E58</f>
        <v>Melgers Willy</v>
      </c>
      <c r="C30" s="64" t="str">
        <f>Leden!K16</f>
        <v>Wittenbernds B</v>
      </c>
      <c r="D30" s="578">
        <v>8</v>
      </c>
      <c r="E30" s="64" t="str">
        <f>Leden!E58</f>
        <v>Melgers Willy</v>
      </c>
      <c r="F30" s="64" t="str">
        <f>Leden!K17</f>
        <v>Spieker Leo</v>
      </c>
      <c r="G30" s="578">
        <v>8</v>
      </c>
      <c r="H30" s="64" t="str">
        <f>Leden!E58</f>
        <v>Melgers Willy</v>
      </c>
      <c r="I30" s="64" t="str">
        <f>Leden!K18</f>
        <v>v.Schie Leo</v>
      </c>
      <c r="J30" s="578">
        <v>8</v>
      </c>
      <c r="K30" s="64" t="str">
        <f>Leden!E58</f>
        <v>Melgers Willy</v>
      </c>
      <c r="L30" s="64" t="str">
        <f>Leden!K19</f>
        <v>Wolterink Harrie</v>
      </c>
      <c r="M30" s="971"/>
    </row>
    <row r="31" spans="1:13" ht="26.25" customHeight="1">
      <c r="A31" s="578">
        <v>9</v>
      </c>
      <c r="B31" s="64" t="str">
        <f>Leden!E59</f>
        <v>Piepers Arnold</v>
      </c>
      <c r="C31" s="64" t="str">
        <f>Leden!K17</f>
        <v>Spieker Leo</v>
      </c>
      <c r="D31" s="578">
        <v>9</v>
      </c>
      <c r="E31" s="64" t="str">
        <f>Leden!E59</f>
        <v>Piepers Arnold</v>
      </c>
      <c r="F31" s="64" t="str">
        <f>Leden!K18</f>
        <v>v.Schie Leo</v>
      </c>
      <c r="G31" s="578">
        <v>9</v>
      </c>
      <c r="H31" s="64" t="str">
        <f>Leden!E59</f>
        <v>Piepers Arnold</v>
      </c>
      <c r="I31" s="64" t="str">
        <f>Leden!K19</f>
        <v>Wolterink Harrie</v>
      </c>
      <c r="J31" s="578">
        <v>9</v>
      </c>
      <c r="K31" s="64" t="str">
        <f>Leden!E59</f>
        <v>Piepers Arnold</v>
      </c>
      <c r="L31" s="64" t="str">
        <f>B39</f>
        <v>reserve 1</v>
      </c>
      <c r="M31" s="971"/>
    </row>
    <row r="32" spans="1:13" ht="26.25" customHeight="1">
      <c r="A32" s="578">
        <v>10</v>
      </c>
      <c r="B32" s="64" t="str">
        <f>Leden!E60</f>
        <v>Jos Stortelder</v>
      </c>
      <c r="C32" s="64" t="str">
        <f>Leden!K18</f>
        <v>v.Schie Leo</v>
      </c>
      <c r="D32" s="578">
        <v>10</v>
      </c>
      <c r="E32" s="64" t="str">
        <f>Leden!E60</f>
        <v>Jos Stortelder</v>
      </c>
      <c r="F32" s="64" t="str">
        <f>Leden!K19</f>
        <v>Wolterink Harrie</v>
      </c>
      <c r="G32" s="578">
        <v>10</v>
      </c>
      <c r="H32" s="64" t="str">
        <f>Leden!E60</f>
        <v>Jos Stortelder</v>
      </c>
      <c r="I32" s="64" t="str">
        <f>B39</f>
        <v>reserve 1</v>
      </c>
      <c r="J32" s="578">
        <v>10</v>
      </c>
      <c r="K32" s="64" t="str">
        <f>Leden!E60</f>
        <v>Jos Stortelder</v>
      </c>
      <c r="L32" s="64" t="str">
        <f>B40</f>
        <v>reserve 2</v>
      </c>
      <c r="M32" s="971"/>
    </row>
    <row r="33" spans="1:13" ht="26.25" customHeight="1">
      <c r="A33" s="578">
        <v>11</v>
      </c>
      <c r="B33" s="64" t="str">
        <f>Leden!E61</f>
        <v>Rots Jan</v>
      </c>
      <c r="C33" s="64" t="str">
        <f>Leden!K19</f>
        <v>Wolterink Harrie</v>
      </c>
      <c r="D33" s="578">
        <v>11</v>
      </c>
      <c r="E33" s="64" t="str">
        <f>Leden!E61</f>
        <v>Rots Jan</v>
      </c>
      <c r="F33" s="64" t="str">
        <f>B39</f>
        <v>reserve 1</v>
      </c>
      <c r="G33" s="578">
        <v>11</v>
      </c>
      <c r="H33" s="64" t="str">
        <f>Leden!E61</f>
        <v>Rots Jan</v>
      </c>
      <c r="I33" s="64" t="str">
        <f>B40</f>
        <v>reserve 2</v>
      </c>
      <c r="J33" s="578">
        <v>11</v>
      </c>
      <c r="K33" s="64" t="str">
        <f>Leden!E61</f>
        <v>Rots Jan</v>
      </c>
      <c r="L33" s="64" t="str">
        <f t="shared" ref="L33:L40" si="0">K3</f>
        <v>Slot Guus</v>
      </c>
      <c r="M33" s="971"/>
    </row>
    <row r="34" spans="1:13" ht="26.25" customHeight="1">
      <c r="A34" s="578">
        <v>12</v>
      </c>
      <c r="B34" s="64" t="str">
        <f>Leden!E62</f>
        <v>Rouwhorst Bennie</v>
      </c>
      <c r="C34" s="64" t="str">
        <f>B39</f>
        <v>reserve 1</v>
      </c>
      <c r="D34" s="578">
        <v>12</v>
      </c>
      <c r="E34" s="64" t="str">
        <f>Leden!E62</f>
        <v>Rouwhorst Bennie</v>
      </c>
      <c r="F34" s="64" t="str">
        <f>B40</f>
        <v>reserve 2</v>
      </c>
      <c r="G34" s="578">
        <v>12</v>
      </c>
      <c r="H34" s="64" t="str">
        <f>Leden!E62</f>
        <v>Rouwhorst Bennie</v>
      </c>
      <c r="I34" s="64" t="str">
        <f>Leden!K4</f>
        <v>Slot Guus</v>
      </c>
      <c r="J34" s="578">
        <v>12</v>
      </c>
      <c r="K34" s="64" t="str">
        <f>Leden!E62</f>
        <v>Rouwhorst Bennie</v>
      </c>
      <c r="L34" s="64" t="str">
        <f t="shared" si="0"/>
        <v>Bennie Beerten Z</v>
      </c>
      <c r="M34" s="971"/>
    </row>
    <row r="35" spans="1:13" ht="26.25" customHeight="1">
      <c r="A35" s="578">
        <v>13</v>
      </c>
      <c r="B35" s="64" t="str">
        <f>Leden!E63</f>
        <v>Wittenbernds B</v>
      </c>
      <c r="C35" s="64" t="str">
        <f>B40</f>
        <v>reserve 2</v>
      </c>
      <c r="D35" s="578">
        <v>13</v>
      </c>
      <c r="E35" s="64" t="str">
        <f>Leden!E63</f>
        <v>Wittenbernds B</v>
      </c>
      <c r="F35" s="64" t="str">
        <f>Leden!K4</f>
        <v>Slot Guus</v>
      </c>
      <c r="G35" s="578">
        <v>13</v>
      </c>
      <c r="H35" s="64" t="str">
        <f>Leden!E63</f>
        <v>Wittenbernds B</v>
      </c>
      <c r="I35" s="64" t="str">
        <f>Leden!K5</f>
        <v>Bennie Beerten Z</v>
      </c>
      <c r="J35" s="578">
        <v>13</v>
      </c>
      <c r="K35" s="64" t="str">
        <f>Leden!E63</f>
        <v>Wittenbernds B</v>
      </c>
      <c r="L35" s="64" t="str">
        <f t="shared" si="0"/>
        <v>Cuppers Jan</v>
      </c>
      <c r="M35" s="971"/>
    </row>
    <row r="36" spans="1:13" ht="26.25" customHeight="1">
      <c r="A36" s="578">
        <v>14</v>
      </c>
      <c r="B36" s="64" t="str">
        <f>Leden!E64</f>
        <v>Spieker Leo</v>
      </c>
      <c r="C36" s="64" t="str">
        <f>Leden!K4</f>
        <v>Slot Guus</v>
      </c>
      <c r="D36" s="578">
        <v>14</v>
      </c>
      <c r="E36" s="64" t="str">
        <f>Leden!E64</f>
        <v>Spieker Leo</v>
      </c>
      <c r="F36" s="64" t="str">
        <f>Leden!K5</f>
        <v>Bennie Beerten Z</v>
      </c>
      <c r="G36" s="578">
        <v>14</v>
      </c>
      <c r="H36" s="64" t="str">
        <f>Leden!E64</f>
        <v>Spieker Leo</v>
      </c>
      <c r="I36" s="64" t="str">
        <f>Leden!K6</f>
        <v>Cuppers Jan</v>
      </c>
      <c r="J36" s="578">
        <v>14</v>
      </c>
      <c r="K36" s="64" t="str">
        <f>Leden!E64</f>
        <v>Spieker Leo</v>
      </c>
      <c r="L36" s="64" t="str">
        <f t="shared" si="0"/>
        <v>Slot Guus</v>
      </c>
      <c r="M36" s="971"/>
    </row>
    <row r="37" spans="1:13" ht="26.25" customHeight="1">
      <c r="A37" s="578">
        <v>15</v>
      </c>
      <c r="B37" s="64" t="str">
        <f>Leden!E65</f>
        <v>v.Schie Leo</v>
      </c>
      <c r="C37" s="64" t="str">
        <f>Leden!K5</f>
        <v>Bennie Beerten Z</v>
      </c>
      <c r="D37" s="578">
        <v>15</v>
      </c>
      <c r="E37" s="64" t="str">
        <f>Leden!E65</f>
        <v>v.Schie Leo</v>
      </c>
      <c r="F37" s="64" t="str">
        <f>Leden!K6</f>
        <v>Cuppers Jan</v>
      </c>
      <c r="G37" s="578">
        <v>15</v>
      </c>
      <c r="H37" s="64" t="str">
        <f>Leden!E65</f>
        <v>v.Schie Leo</v>
      </c>
      <c r="I37" s="64" t="str">
        <f>Leden!K7</f>
        <v>BouwmeesterJohan</v>
      </c>
      <c r="J37" s="578">
        <v>15</v>
      </c>
      <c r="K37" s="64" t="str">
        <f>Leden!E65</f>
        <v>v.Schie Leo</v>
      </c>
      <c r="L37" s="64" t="str">
        <f t="shared" si="0"/>
        <v>Cattier Theo</v>
      </c>
      <c r="M37" s="971"/>
    </row>
    <row r="38" spans="1:13" ht="26.25" customHeight="1">
      <c r="A38" s="578">
        <v>16</v>
      </c>
      <c r="B38" s="64" t="str">
        <f>Leden!E66</f>
        <v>Wolterink Harrie</v>
      </c>
      <c r="C38" s="64" t="str">
        <f>Leden!K6</f>
        <v>Cuppers Jan</v>
      </c>
      <c r="D38" s="578">
        <v>16</v>
      </c>
      <c r="E38" s="64" t="str">
        <f>Leden!E66</f>
        <v>Wolterink Harrie</v>
      </c>
      <c r="F38" s="64" t="str">
        <f>Leden!K7</f>
        <v>BouwmeesterJohan</v>
      </c>
      <c r="G38" s="578">
        <v>16</v>
      </c>
      <c r="H38" s="64" t="str">
        <f>Leden!E66</f>
        <v>Wolterink Harrie</v>
      </c>
      <c r="I38" s="64" t="str">
        <f>Leden!K8</f>
        <v>Cattier Theo</v>
      </c>
      <c r="J38" s="578">
        <v>16</v>
      </c>
      <c r="K38" s="64" t="str">
        <f>Leden!E66</f>
        <v>Wolterink Harrie</v>
      </c>
      <c r="L38" s="64" t="str">
        <f t="shared" si="0"/>
        <v>Huinink Jan</v>
      </c>
      <c r="M38" s="971"/>
    </row>
    <row r="39" spans="1:13" ht="26.25" customHeight="1">
      <c r="A39" s="578">
        <v>17</v>
      </c>
      <c r="B39" s="64" t="str">
        <f>Leden!E67</f>
        <v>reserve 1</v>
      </c>
      <c r="C39" s="64" t="str">
        <f>Leden!K7</f>
        <v>BouwmeesterJohan</v>
      </c>
      <c r="D39" s="578">
        <v>17</v>
      </c>
      <c r="E39" s="64" t="str">
        <f>Leden!E67</f>
        <v>reserve 1</v>
      </c>
      <c r="F39" s="64" t="str">
        <f>Leden!K8</f>
        <v>Cattier Theo</v>
      </c>
      <c r="G39" s="578">
        <v>17</v>
      </c>
      <c r="H39" s="64" t="str">
        <f>Leden!E67</f>
        <v>reserve 1</v>
      </c>
      <c r="I39" s="64" t="str">
        <f>Leden!K9</f>
        <v>Huinink Jan</v>
      </c>
      <c r="J39" s="578">
        <v>17</v>
      </c>
      <c r="K39" s="64" t="str">
        <f>Leden!E67</f>
        <v>reserve 1</v>
      </c>
      <c r="L39" s="64" t="str">
        <f t="shared" si="0"/>
        <v>Koppele Theo</v>
      </c>
      <c r="M39" s="971"/>
    </row>
    <row r="40" spans="1:13" ht="20.25" customHeight="1">
      <c r="A40" s="578">
        <v>18</v>
      </c>
      <c r="B40" s="64" t="str">
        <f>Leden!E68</f>
        <v>reserve 2</v>
      </c>
      <c r="C40" s="64" t="str">
        <f>Leden!K8</f>
        <v>Cattier Theo</v>
      </c>
      <c r="D40" s="578">
        <v>18</v>
      </c>
      <c r="E40" s="64" t="str">
        <f>Leden!E68</f>
        <v>reserve 2</v>
      </c>
      <c r="F40" s="64" t="str">
        <f>Leden!K9</f>
        <v>Huinink Jan</v>
      </c>
      <c r="G40" s="578">
        <v>18</v>
      </c>
      <c r="H40" s="64" t="str">
        <f>Leden!E68</f>
        <v>reserve 2</v>
      </c>
      <c r="I40" s="64" t="str">
        <f>Leden!K10</f>
        <v>Koppele Theo</v>
      </c>
      <c r="J40" s="578">
        <v>18</v>
      </c>
      <c r="K40" s="64" t="str">
        <f>Leden!E68</f>
        <v>reserve 2</v>
      </c>
      <c r="L40" s="64" t="str">
        <f t="shared" si="0"/>
        <v>Melgers Willy</v>
      </c>
    </row>
    <row r="42" spans="1:13" ht="26.25" customHeight="1">
      <c r="J42" s="64"/>
      <c r="K42" s="963" t="s">
        <v>171</v>
      </c>
      <c r="L42" s="972">
        <f>SUM(L22+7)</f>
        <v>45230</v>
      </c>
    </row>
    <row r="43" spans="1:13" ht="20.25" customHeight="1">
      <c r="J43" s="578">
        <v>1</v>
      </c>
      <c r="K43" s="64" t="str">
        <f>Leden!E51</f>
        <v>Slot Guus</v>
      </c>
      <c r="L43" s="64" t="str">
        <f t="shared" ref="L43:L51" si="1">K52</f>
        <v>Jos Stortelder</v>
      </c>
    </row>
    <row r="44" spans="1:13" ht="27" customHeight="1">
      <c r="B44" s="1049" t="s">
        <v>0</v>
      </c>
      <c r="C44" s="1046"/>
      <c r="J44" s="578">
        <v>2</v>
      </c>
      <c r="K44" s="64" t="str">
        <f>Leden!E52</f>
        <v>Bennie Beerten Z</v>
      </c>
      <c r="L44" s="64" t="str">
        <f t="shared" si="1"/>
        <v>Rots Jan</v>
      </c>
    </row>
    <row r="45" spans="1:13" ht="20.25" customHeight="1">
      <c r="B45" s="1048" t="s">
        <v>150</v>
      </c>
      <c r="C45" s="1047"/>
      <c r="J45" s="578">
        <v>3</v>
      </c>
      <c r="K45" s="64" t="str">
        <f>Leden!E53</f>
        <v>Cuppers Jan</v>
      </c>
      <c r="L45" s="64" t="str">
        <f t="shared" si="1"/>
        <v>Rouwhorst Bennie</v>
      </c>
    </row>
    <row r="46" spans="1:13" ht="20.25" customHeight="1">
      <c r="J46" s="578">
        <v>4</v>
      </c>
      <c r="K46" s="64" t="str">
        <f>Leden!E54</f>
        <v>Slot Guus</v>
      </c>
      <c r="L46" s="64" t="str">
        <f t="shared" si="1"/>
        <v>Wittenbernds B</v>
      </c>
    </row>
    <row r="47" spans="1:13" ht="20.25" customHeight="1">
      <c r="J47" s="578">
        <v>5</v>
      </c>
      <c r="K47" s="64" t="str">
        <f>Leden!E55</f>
        <v>Cattier Theo</v>
      </c>
      <c r="L47" s="64" t="str">
        <f t="shared" si="1"/>
        <v>Spieker Leo</v>
      </c>
    </row>
    <row r="48" spans="1:13" ht="20.25" customHeight="1">
      <c r="J48" s="578">
        <v>6</v>
      </c>
      <c r="K48" s="64" t="str">
        <f>Leden!E56</f>
        <v>Huinink Jan</v>
      </c>
      <c r="L48" s="64" t="str">
        <f t="shared" si="1"/>
        <v>v.Schie Leo</v>
      </c>
    </row>
    <row r="49" spans="10:12" ht="20.25" customHeight="1">
      <c r="J49" s="578">
        <v>7</v>
      </c>
      <c r="K49" s="64" t="str">
        <f>Leden!E57</f>
        <v>Koppele Theo</v>
      </c>
      <c r="L49" s="64" t="str">
        <f t="shared" si="1"/>
        <v>Wolterink Harrie</v>
      </c>
    </row>
    <row r="50" spans="10:12" ht="20.25" customHeight="1">
      <c r="J50" s="578">
        <v>8</v>
      </c>
      <c r="K50" s="64" t="str">
        <f>Leden!E58</f>
        <v>Melgers Willy</v>
      </c>
      <c r="L50" s="64" t="str">
        <f t="shared" si="1"/>
        <v>reserve 1</v>
      </c>
    </row>
    <row r="51" spans="10:12" ht="20.25" customHeight="1">
      <c r="J51" s="578">
        <v>9</v>
      </c>
      <c r="K51" s="64" t="str">
        <f>Leden!E59</f>
        <v>Piepers Arnold</v>
      </c>
      <c r="L51" s="64" t="str">
        <f t="shared" si="1"/>
        <v>reserve 2</v>
      </c>
    </row>
    <row r="52" spans="10:12" ht="20.25" customHeight="1">
      <c r="J52" s="578">
        <v>10</v>
      </c>
      <c r="K52" s="64" t="str">
        <f>Leden!E60</f>
        <v>Jos Stortelder</v>
      </c>
      <c r="L52" s="64" t="str">
        <f t="shared" ref="L52:L60" si="2">K43</f>
        <v>Slot Guus</v>
      </c>
    </row>
    <row r="53" spans="10:12" ht="20.25" customHeight="1">
      <c r="J53" s="578">
        <v>11</v>
      </c>
      <c r="K53" s="64" t="str">
        <f>Leden!E61</f>
        <v>Rots Jan</v>
      </c>
      <c r="L53" s="64" t="str">
        <f t="shared" si="2"/>
        <v>Bennie Beerten Z</v>
      </c>
    </row>
    <row r="54" spans="10:12" ht="20.25" customHeight="1">
      <c r="J54" s="578">
        <v>12</v>
      </c>
      <c r="K54" s="64" t="str">
        <f>Leden!E62</f>
        <v>Rouwhorst Bennie</v>
      </c>
      <c r="L54" s="64" t="str">
        <f t="shared" si="2"/>
        <v>Cuppers Jan</v>
      </c>
    </row>
    <row r="55" spans="10:12" ht="20.25" customHeight="1">
      <c r="J55" s="578">
        <v>13</v>
      </c>
      <c r="K55" s="64" t="str">
        <f>Leden!E63</f>
        <v>Wittenbernds B</v>
      </c>
      <c r="L55" s="64" t="str">
        <f t="shared" si="2"/>
        <v>Slot Guus</v>
      </c>
    </row>
    <row r="56" spans="10:12" ht="20.25" customHeight="1">
      <c r="J56" s="578">
        <v>14</v>
      </c>
      <c r="K56" s="64" t="str">
        <f>Leden!E64</f>
        <v>Spieker Leo</v>
      </c>
      <c r="L56" s="64" t="str">
        <f t="shared" si="2"/>
        <v>Cattier Theo</v>
      </c>
    </row>
    <row r="57" spans="10:12" ht="20.25" customHeight="1">
      <c r="J57" s="578">
        <v>15</v>
      </c>
      <c r="K57" s="64" t="str">
        <f>Leden!E65</f>
        <v>v.Schie Leo</v>
      </c>
      <c r="L57" s="64" t="str">
        <f t="shared" si="2"/>
        <v>Huinink Jan</v>
      </c>
    </row>
    <row r="58" spans="10:12" ht="20.25" customHeight="1">
      <c r="J58" s="578">
        <v>16</v>
      </c>
      <c r="K58" s="64" t="str">
        <f>Leden!E66</f>
        <v>Wolterink Harrie</v>
      </c>
      <c r="L58" s="64" t="str">
        <f t="shared" si="2"/>
        <v>Koppele Theo</v>
      </c>
    </row>
    <row r="59" spans="10:12" ht="20.25" customHeight="1">
      <c r="J59" s="578">
        <v>17</v>
      </c>
      <c r="K59" s="64" t="str">
        <f>Leden!E67</f>
        <v>reserve 1</v>
      </c>
      <c r="L59" s="64" t="str">
        <f t="shared" si="2"/>
        <v>Melgers Willy</v>
      </c>
    </row>
    <row r="60" spans="10:12" ht="20.25" customHeight="1">
      <c r="J60" s="578">
        <v>18</v>
      </c>
      <c r="K60" s="64" t="str">
        <f>Leden!E68</f>
        <v>reserve 2</v>
      </c>
      <c r="L60" s="64" t="str">
        <f t="shared" si="2"/>
        <v>Piepers Arnold</v>
      </c>
    </row>
  </sheetData>
  <mergeCells count="2">
    <mergeCell ref="A1:F1"/>
    <mergeCell ref="G1:L1"/>
  </mergeCells>
  <hyperlinks>
    <hyperlink ref="B44" location="Hoofdmenu!A1" display="Hoofdmenu" xr:uid="{00000000-0004-0000-1000-000000000000}"/>
    <hyperlink ref="B45" location="Leden!A1" display="Naar leden" xr:uid="{00000000-0004-0000-1000-000001000000}"/>
  </hyperlinks>
  <printOptions horizontalCentered="1"/>
  <pageMargins left="0.11811023622047202" right="0" top="1.4366141732283451" bottom="1.003937007874016" header="1.0429133858267701" footer="0.61023622047244097"/>
  <pageSetup paperSize="0" scale="90" fitToWidth="0" fitToHeight="0" pageOrder="overThenDown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88"/>
  <sheetViews>
    <sheetView topLeftCell="A64" workbookViewId="0">
      <selection activeCell="A88" sqref="A88:B88"/>
    </sheetView>
  </sheetViews>
  <sheetFormatPr defaultRowHeight="12.75" customHeight="1"/>
  <cols>
    <col min="1" max="1" width="13.85546875" customWidth="1"/>
    <col min="2" max="2" width="24.28515625" customWidth="1"/>
    <col min="3" max="3" width="13.140625" style="13" customWidth="1"/>
    <col min="4" max="4" width="11.42578125" style="13" customWidth="1"/>
    <col min="5" max="5" width="13.140625" style="13" customWidth="1"/>
    <col min="6" max="6" width="14.42578125" style="13" customWidth="1"/>
    <col min="7" max="7" width="12.140625" style="13" customWidth="1"/>
    <col min="8" max="14" width="11.42578125" style="13" customWidth="1"/>
    <col min="15" max="64" width="11.42578125" customWidth="1"/>
    <col min="65" max="65" width="9.140625" customWidth="1"/>
  </cols>
  <sheetData>
    <row r="1" spans="1:14" ht="14.25" customHeight="1"/>
    <row r="2" spans="1:14" ht="14.25" customHeight="1">
      <c r="A2" s="18" t="str">
        <f>Invoer_Periode1_!A23</f>
        <v>Car.Bol</v>
      </c>
      <c r="B2" s="18" t="str">
        <f>Invoer_Periode1_!B23</f>
        <v>Periode 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4.25" customHeight="1">
      <c r="A3" s="18">
        <f>Invoer_Periode1_!A24</f>
        <v>80</v>
      </c>
      <c r="B3" s="18" t="str">
        <f>Invoer_Periode1_!B24</f>
        <v>Naam</v>
      </c>
      <c r="C3" s="15" t="str">
        <f>Invoer_Periode1_!C24</f>
        <v>Aantal</v>
      </c>
      <c r="D3" s="15" t="str">
        <f>Invoer_Periode1_!D24</f>
        <v>Te Maken</v>
      </c>
      <c r="E3" s="15" t="str">
        <f>Invoer_Periode1_!E24</f>
        <v>Gemaakt</v>
      </c>
      <c r="F3" s="15" t="str">
        <f>Invoer_Periode1_!F24</f>
        <v xml:space="preserve">Aantal  </v>
      </c>
      <c r="G3" s="15" t="str">
        <f>Invoer_Periode1_!G24</f>
        <v xml:space="preserve">Week       </v>
      </c>
      <c r="H3" s="15" t="str">
        <f>Invoer_Periode1_!H24</f>
        <v>Hoogste</v>
      </c>
      <c r="I3" s="15" t="str">
        <f>Invoer_Periode1_!I24</f>
        <v>%</v>
      </c>
      <c r="J3" s="15">
        <f>Invoer_Periode1_!J24</f>
        <v>10</v>
      </c>
      <c r="K3" s="15" t="str">
        <f>Invoer_Periode1_!K24</f>
        <v>W</v>
      </c>
      <c r="L3" s="15" t="str">
        <f>Invoer_Periode1_!L24</f>
        <v>V</v>
      </c>
      <c r="M3" s="15" t="str">
        <f>Invoer_Periode1_!M24</f>
        <v>R</v>
      </c>
      <c r="N3" s="15" t="str">
        <f>Invoer_Periode1_!N24</f>
        <v>Nieuwe</v>
      </c>
    </row>
    <row r="4" spans="1:14" ht="14.25" customHeight="1">
      <c r="A4" s="22" t="str">
        <f>Invoer_Periode1_!A25</f>
        <v>Datum</v>
      </c>
      <c r="B4" s="22" t="str">
        <f>Invoer_Periode1_!B25</f>
        <v>Bennie Beerten Z</v>
      </c>
      <c r="C4" s="16" t="str">
        <f>Invoer_Periode1_!C25</f>
        <v>Wedstr.</v>
      </c>
      <c r="D4" s="16" t="str">
        <f>Invoer_Periode1_!D25</f>
        <v>Car.Bols</v>
      </c>
      <c r="E4" s="16" t="str">
        <f>Invoer_Periode1_!E25</f>
        <v>Car.bols</v>
      </c>
      <c r="F4" s="16" t="str">
        <f>Invoer_Periode1_!F25</f>
        <v>Beurten</v>
      </c>
      <c r="G4" s="16" t="str">
        <f>Invoer_Periode1_!G25</f>
        <v>Moyenne</v>
      </c>
      <c r="H4" s="16" t="str">
        <f>Invoer_Periode1_!H25</f>
        <v>H Score</v>
      </c>
      <c r="I4" s="16" t="str">
        <f>Invoer_Periode1_!I25</f>
        <v>Car.bols</v>
      </c>
      <c r="J4" s="16" t="str">
        <f>Invoer_Periode1_!J25</f>
        <v>Punten</v>
      </c>
      <c r="K4" s="16">
        <f>Invoer_Periode1_!K25</f>
        <v>0</v>
      </c>
      <c r="L4" s="16">
        <f>Invoer_Periode1_!L25</f>
        <v>0</v>
      </c>
      <c r="M4" s="16">
        <f>Invoer_Periode1_!M25</f>
        <v>0</v>
      </c>
      <c r="N4" s="16" t="str">
        <f>Invoer_Periode1_!N25</f>
        <v>Caramb</v>
      </c>
    </row>
    <row r="5" spans="1:14" ht="14.25" customHeight="1">
      <c r="A5" s="248" t="str">
        <f>IF(ISBLANK(Invoer_Periode1_!A26),"",Invoer_Periode1_!A26)</f>
        <v/>
      </c>
      <c r="B5" s="248" t="str">
        <f>Invoer_Periode1_!B6</f>
        <v>Cuppers Jan</v>
      </c>
      <c r="C5" s="248" t="str">
        <f>IF(ISBLANK(Invoer_Periode1_!C26),"",Invoer_Periode1_!C26)</f>
        <v/>
      </c>
      <c r="D5" s="248" t="str">
        <f>Invoer_Periode1_!D26</f>
        <v/>
      </c>
      <c r="E5" s="248" t="str">
        <f>IF(ISBLANK(Invoer_Periode1_!E26),"",Invoer_Periode1_!E26)</f>
        <v/>
      </c>
      <c r="F5" s="248" t="str">
        <f>IF(ISBLANK(Invoer_Periode1_!F26),"",Invoer_Periode1_!F26)</f>
        <v/>
      </c>
      <c r="G5" s="248" t="str">
        <f>Invoer_Periode1_!G26</f>
        <v/>
      </c>
      <c r="H5" s="249" t="str">
        <f>IF(ISBLANK(Invoer_Periode1_!H26),"",Invoer_Periode1_!H26)</f>
        <v/>
      </c>
      <c r="I5" s="248" t="str">
        <f>Invoer_Periode1_!I26</f>
        <v/>
      </c>
      <c r="J5" s="248" t="str">
        <f>Invoer_Periode1_!J26</f>
        <v/>
      </c>
      <c r="K5" s="248" t="str">
        <f>Invoer_Periode1_!K26</f>
        <v/>
      </c>
      <c r="L5" s="248" t="str">
        <f>Invoer_Periode1_!L26</f>
        <v/>
      </c>
      <c r="M5" s="248" t="str">
        <f>Invoer_Periode1_!M26</f>
        <v/>
      </c>
      <c r="N5" s="248">
        <f>Invoer_Periode1_!N26</f>
        <v>0</v>
      </c>
    </row>
    <row r="6" spans="1:14" ht="14.25" customHeight="1">
      <c r="A6" s="248" t="str">
        <f>IF(ISBLANK(Invoer_Periode1_!A27),"",Invoer_Periode1_!A27)</f>
        <v/>
      </c>
      <c r="B6" s="248" t="str">
        <f>Invoer_Periode1_!B7</f>
        <v>BouwmeesterJohan</v>
      </c>
      <c r="C6" s="248" t="str">
        <f>IF(ISBLANK(Invoer_Periode1_!C27),"",Invoer_Periode1_!C27)</f>
        <v/>
      </c>
      <c r="D6" s="248" t="str">
        <f>Invoer_Periode1_!D27</f>
        <v/>
      </c>
      <c r="E6" s="248" t="str">
        <f>IF(ISBLANK(Invoer_Periode1_!E27),"",Invoer_Periode1_!E27)</f>
        <v/>
      </c>
      <c r="F6" s="248" t="str">
        <f>IF(ISBLANK(Invoer_Periode1_!F27),"",Invoer_Periode1_!F27)</f>
        <v/>
      </c>
      <c r="G6" s="248" t="str">
        <f>Invoer_Periode1_!G27</f>
        <v/>
      </c>
      <c r="H6" s="248" t="str">
        <f>IF(ISBLANK(Invoer_Periode1_!H27),"",Invoer_Periode1_!H27)</f>
        <v/>
      </c>
      <c r="I6" s="248" t="str">
        <f>Invoer_Periode1_!I27</f>
        <v/>
      </c>
      <c r="J6" s="248" t="str">
        <f>Invoer_Periode1_!J27</f>
        <v/>
      </c>
      <c r="K6" s="248" t="str">
        <f>Invoer_Periode1_!K27</f>
        <v/>
      </c>
      <c r="L6" s="248" t="str">
        <f>Invoer_Periode1_!L27</f>
        <v/>
      </c>
      <c r="M6" s="248" t="str">
        <f>Invoer_Periode1_!M27</f>
        <v/>
      </c>
      <c r="N6" s="248">
        <f>Invoer_Periode1_!N27</f>
        <v>0</v>
      </c>
    </row>
    <row r="7" spans="1:14" ht="14.25" customHeight="1">
      <c r="A7" s="248" t="str">
        <f>IF(ISBLANK(Invoer_Periode1_!A28),"",Invoer_Periode1_!A28)</f>
        <v/>
      </c>
      <c r="B7" s="248" t="str">
        <f>Invoer_Periode1_!B8</f>
        <v>Cattier Theo</v>
      </c>
      <c r="C7" s="248" t="str">
        <f>IF(ISBLANK(Invoer_Periode1_!C28),"",Invoer_Periode1_!C28)</f>
        <v/>
      </c>
      <c r="D7" s="248" t="str">
        <f>Invoer_Periode1_!D28</f>
        <v/>
      </c>
      <c r="E7" s="248" t="str">
        <f>IF(ISBLANK(Invoer_Periode1_!E28),"",Invoer_Periode1_!E28)</f>
        <v/>
      </c>
      <c r="F7" s="248" t="str">
        <f>IF(ISBLANK(Invoer_Periode1_!F28),"",Invoer_Periode1_!F28)</f>
        <v/>
      </c>
      <c r="G7" s="248" t="str">
        <f>Invoer_Periode1_!G28</f>
        <v/>
      </c>
      <c r="H7" s="248" t="str">
        <f>IF(ISBLANK(Invoer_Periode1_!H28),"",Invoer_Periode1_!H28)</f>
        <v/>
      </c>
      <c r="I7" s="248" t="str">
        <f>Invoer_Periode1_!I28</f>
        <v/>
      </c>
      <c r="J7" s="248" t="str">
        <f>Invoer_Periode1_!J28</f>
        <v/>
      </c>
      <c r="K7" s="248" t="str">
        <f>Invoer_Periode1_!K28</f>
        <v/>
      </c>
      <c r="L7" s="248" t="str">
        <f>Invoer_Periode1_!L28</f>
        <v/>
      </c>
      <c r="M7" s="248" t="str">
        <f>Invoer_Periode1_!M28</f>
        <v/>
      </c>
      <c r="N7" s="248">
        <f>Invoer_Periode1_!N28</f>
        <v>0</v>
      </c>
    </row>
    <row r="8" spans="1:14" ht="14.25" customHeight="1">
      <c r="A8" s="248" t="str">
        <f>IF(ISBLANK(Invoer_Periode1_!A29),"",Invoer_Periode1_!A29)</f>
        <v/>
      </c>
      <c r="B8" s="248" t="str">
        <f>Invoer_Periode1_!B9</f>
        <v>Huinink Jan</v>
      </c>
      <c r="C8" s="248" t="str">
        <f>IF(ISBLANK(Invoer_Periode1_!C29),"",Invoer_Periode1_!C29)</f>
        <v/>
      </c>
      <c r="D8" s="248" t="str">
        <f>Invoer_Periode1_!D29</f>
        <v/>
      </c>
      <c r="E8" s="248" t="str">
        <f>IF(ISBLANK(Invoer_Periode1_!E29),"",Invoer_Periode1_!E29)</f>
        <v/>
      </c>
      <c r="F8" s="248" t="str">
        <f>IF(ISBLANK(Invoer_Periode1_!F29),"",Invoer_Periode1_!F29)</f>
        <v/>
      </c>
      <c r="G8" s="248" t="str">
        <f>Invoer_Periode1_!G29</f>
        <v/>
      </c>
      <c r="H8" s="248" t="str">
        <f>IF(ISBLANK(Invoer_Periode1_!H29),"",Invoer_Periode1_!H29)</f>
        <v/>
      </c>
      <c r="I8" s="248" t="str">
        <f>Invoer_Periode1_!I29</f>
        <v/>
      </c>
      <c r="J8" s="248" t="str">
        <f>Invoer_Periode1_!J29</f>
        <v/>
      </c>
      <c r="K8" s="248" t="str">
        <f>Invoer_Periode1_!K29</f>
        <v/>
      </c>
      <c r="L8" s="248" t="str">
        <f>Invoer_Periode1_!L29</f>
        <v/>
      </c>
      <c r="M8" s="248" t="str">
        <f>Invoer_Periode1_!M29</f>
        <v/>
      </c>
      <c r="N8" s="248">
        <f>Invoer_Periode1_!N29</f>
        <v>0</v>
      </c>
    </row>
    <row r="9" spans="1:14" ht="14.25" customHeight="1">
      <c r="A9" s="248" t="str">
        <f>IF(ISBLANK(Invoer_Periode1_!A30),"",Invoer_Periode1_!A30)</f>
        <v/>
      </c>
      <c r="B9" s="248" t="str">
        <f>Invoer_Periode1_!B10</f>
        <v>Koppele Theo</v>
      </c>
      <c r="C9" s="248" t="str">
        <f>IF(ISBLANK(Invoer_Periode1_!C30),"",Invoer_Periode1_!C30)</f>
        <v/>
      </c>
      <c r="D9" s="248" t="str">
        <f>Invoer_Periode1_!D30</f>
        <v/>
      </c>
      <c r="E9" s="248" t="str">
        <f>IF(ISBLANK(Invoer_Periode1_!E30),"",Invoer_Periode1_!E30)</f>
        <v/>
      </c>
      <c r="F9" s="248" t="str">
        <f>IF(ISBLANK(Invoer_Periode1_!F30),"",Invoer_Periode1_!F30)</f>
        <v/>
      </c>
      <c r="G9" s="248" t="str">
        <f>Invoer_Periode1_!G30</f>
        <v/>
      </c>
      <c r="H9" s="248" t="str">
        <f>IF(ISBLANK(Invoer_Periode1_!H30),"",Invoer_Periode1_!H30)</f>
        <v/>
      </c>
      <c r="I9" s="248" t="str">
        <f>Invoer_Periode1_!I30</f>
        <v/>
      </c>
      <c r="J9" s="248" t="str">
        <f>Invoer_Periode1_!J30</f>
        <v/>
      </c>
      <c r="K9" s="248" t="str">
        <f>Invoer_Periode1_!K30</f>
        <v/>
      </c>
      <c r="L9" s="248" t="str">
        <f>Invoer_Periode1_!L30</f>
        <v/>
      </c>
      <c r="M9" s="248" t="str">
        <f>Invoer_Periode1_!M30</f>
        <v/>
      </c>
      <c r="N9" s="248">
        <f>Invoer_Periode1_!N30</f>
        <v>0</v>
      </c>
    </row>
    <row r="10" spans="1:14" ht="14.25" customHeight="1">
      <c r="A10" s="248" t="str">
        <f>IF(ISBLANK(Invoer_Periode1_!A31),"",Invoer_Periode1_!A31)</f>
        <v/>
      </c>
      <c r="B10" s="248" t="str">
        <f>Invoer_Periode1_!B11</f>
        <v>Melgers Willy</v>
      </c>
      <c r="C10" s="248" t="str">
        <f>IF(ISBLANK(Invoer_Periode1_!C31),"",Invoer_Periode1_!C31)</f>
        <v/>
      </c>
      <c r="D10" s="248" t="str">
        <f>Invoer_Periode1_!D31</f>
        <v/>
      </c>
      <c r="E10" s="248" t="str">
        <f>IF(ISBLANK(Invoer_Periode1_!E31),"",Invoer_Periode1_!E31)</f>
        <v/>
      </c>
      <c r="F10" s="248" t="str">
        <f>IF(ISBLANK(Invoer_Periode1_!F31),"",Invoer_Periode1_!F31)</f>
        <v/>
      </c>
      <c r="G10" s="248" t="str">
        <f>Invoer_Periode1_!G31</f>
        <v/>
      </c>
      <c r="H10" s="248" t="str">
        <f>IF(ISBLANK(Invoer_Periode1_!H31),"",Invoer_Periode1_!H31)</f>
        <v/>
      </c>
      <c r="I10" s="248" t="str">
        <f>Invoer_Periode1_!I31</f>
        <v/>
      </c>
      <c r="J10" s="248" t="str">
        <f>Invoer_Periode1_!J31</f>
        <v/>
      </c>
      <c r="K10" s="248" t="str">
        <f>Invoer_Periode1_!K31</f>
        <v/>
      </c>
      <c r="L10" s="248" t="str">
        <f>Invoer_Periode1_!L31</f>
        <v/>
      </c>
      <c r="M10" s="248" t="str">
        <f>Invoer_Periode1_!M31</f>
        <v/>
      </c>
      <c r="N10" s="248">
        <f>Invoer_Periode1_!N31</f>
        <v>0</v>
      </c>
    </row>
    <row r="11" spans="1:14" ht="14.25" customHeight="1">
      <c r="A11" s="248" t="str">
        <f>IF(ISBLANK(Invoer_Periode1_!A32),"",Invoer_Periode1_!A32)</f>
        <v/>
      </c>
      <c r="B11" s="248" t="str">
        <f>Invoer_Periode1_!B12</f>
        <v>Piepers Arnold</v>
      </c>
      <c r="C11" s="248" t="str">
        <f>IF(ISBLANK(Invoer_Periode1_!C32),"",Invoer_Periode1_!C32)</f>
        <v/>
      </c>
      <c r="D11" s="248" t="str">
        <f>Invoer_Periode1_!D32</f>
        <v/>
      </c>
      <c r="E11" s="248" t="str">
        <f>IF(ISBLANK(Invoer_Periode1_!E32),"",Invoer_Periode1_!E32)</f>
        <v/>
      </c>
      <c r="F11" s="248" t="str">
        <f>IF(ISBLANK(Invoer_Periode1_!F32),"",Invoer_Periode1_!F32)</f>
        <v/>
      </c>
      <c r="G11" s="248" t="str">
        <f>Invoer_Periode1_!G32</f>
        <v/>
      </c>
      <c r="H11" s="248" t="str">
        <f>IF(ISBLANK(Invoer_Periode1_!H32),"",Invoer_Periode1_!H32)</f>
        <v/>
      </c>
      <c r="I11" s="248" t="str">
        <f>Invoer_Periode1_!I32</f>
        <v/>
      </c>
      <c r="J11" s="248" t="str">
        <f>Invoer_Periode1_!J32</f>
        <v/>
      </c>
      <c r="K11" s="248" t="str">
        <f>Invoer_Periode1_!K32</f>
        <v/>
      </c>
      <c r="L11" s="248" t="str">
        <f>Invoer_Periode1_!L32</f>
        <v/>
      </c>
      <c r="M11" s="248" t="str">
        <f>Invoer_Periode1_!M32</f>
        <v/>
      </c>
      <c r="N11" s="248">
        <f>Invoer_Periode1_!N32</f>
        <v>0</v>
      </c>
    </row>
    <row r="12" spans="1:14" ht="14.25" customHeight="1">
      <c r="A12" s="248" t="str">
        <f>IF(ISBLANK(Invoer_Periode1_!A33),"",Invoer_Periode1_!A33)</f>
        <v/>
      </c>
      <c r="B12" s="248" t="str">
        <f>Invoer_Periode1_!B13</f>
        <v>Jos Stortelder</v>
      </c>
      <c r="C12" s="248" t="str">
        <f>IF(ISBLANK(Invoer_Periode1_!C33),"",Invoer_Periode1_!C33)</f>
        <v/>
      </c>
      <c r="D12" s="248" t="str">
        <f>Invoer_Periode1_!D33</f>
        <v/>
      </c>
      <c r="E12" s="248" t="str">
        <f>IF(ISBLANK(Invoer_Periode1_!E33),"",Invoer_Periode1_!E33)</f>
        <v/>
      </c>
      <c r="F12" s="248" t="str">
        <f>IF(ISBLANK(Invoer_Periode1_!F33),"",Invoer_Periode1_!F33)</f>
        <v/>
      </c>
      <c r="G12" s="248" t="str">
        <f>Invoer_Periode1_!G33</f>
        <v/>
      </c>
      <c r="H12" s="248" t="str">
        <f>IF(ISBLANK(Invoer_Periode1_!H33),"",Invoer_Periode1_!H33)</f>
        <v/>
      </c>
      <c r="I12" s="248" t="str">
        <f>Invoer_Periode1_!I33</f>
        <v/>
      </c>
      <c r="J12" s="248" t="str">
        <f>Invoer_Periode1_!J33</f>
        <v/>
      </c>
      <c r="K12" s="248" t="str">
        <f>Invoer_Periode1_!K33</f>
        <v/>
      </c>
      <c r="L12" s="248" t="str">
        <f>Invoer_Periode1_!L33</f>
        <v/>
      </c>
      <c r="M12" s="248" t="str">
        <f>Invoer_Periode1_!M33</f>
        <v/>
      </c>
      <c r="N12" s="248">
        <f>Invoer_Periode1_!N33</f>
        <v>0</v>
      </c>
    </row>
    <row r="13" spans="1:14" ht="14.25" customHeight="1">
      <c r="A13" s="248" t="str">
        <f>IF(ISBLANK(Invoer_Periode1_!A34),"",Invoer_Periode1_!A34)</f>
        <v/>
      </c>
      <c r="B13" s="248" t="str">
        <f>Invoer_Periode1_!B14</f>
        <v>Rots Jan</v>
      </c>
      <c r="C13" s="248" t="str">
        <f>IF(ISBLANK(Invoer_Periode1_!C34),"",Invoer_Periode1_!C34)</f>
        <v/>
      </c>
      <c r="D13" s="248" t="str">
        <f>Invoer_Periode1_!D34</f>
        <v/>
      </c>
      <c r="E13" s="248" t="str">
        <f>IF(ISBLANK(Invoer_Periode1_!E34),"",Invoer_Periode1_!E34)</f>
        <v/>
      </c>
      <c r="F13" s="248" t="str">
        <f>IF(ISBLANK(Invoer_Periode1_!F34),"",Invoer_Periode1_!F34)</f>
        <v/>
      </c>
      <c r="G13" s="248" t="str">
        <f>Invoer_Periode1_!G34</f>
        <v/>
      </c>
      <c r="H13" s="248" t="str">
        <f>IF(ISBLANK(Invoer_Periode1_!H34),"",Invoer_Periode1_!H34)</f>
        <v/>
      </c>
      <c r="I13" s="248" t="str">
        <f>Invoer_Periode1_!I34</f>
        <v/>
      </c>
      <c r="J13" s="248" t="str">
        <f>Invoer_Periode1_!J34</f>
        <v/>
      </c>
      <c r="K13" s="248" t="str">
        <f>Invoer_Periode1_!K34</f>
        <v/>
      </c>
      <c r="L13" s="248" t="str">
        <f>Invoer_Periode1_!L34</f>
        <v/>
      </c>
      <c r="M13" s="248" t="str">
        <f>Invoer_Periode1_!M34</f>
        <v/>
      </c>
      <c r="N13" s="248">
        <f>Invoer_Periode1_!N34</f>
        <v>0</v>
      </c>
    </row>
    <row r="14" spans="1:14" ht="14.25" customHeight="1">
      <c r="A14" s="248" t="str">
        <f>IF(ISBLANK(Invoer_Periode1_!A35),"",Invoer_Periode1_!A35)</f>
        <v/>
      </c>
      <c r="B14" s="248" t="str">
        <f>Invoer_Periode1_!B15</f>
        <v>Rouwhorst Bennie</v>
      </c>
      <c r="C14" s="248" t="str">
        <f>IF(ISBLANK(Invoer_Periode1_!C35),"",Invoer_Periode1_!C35)</f>
        <v/>
      </c>
      <c r="D14" s="248" t="str">
        <f>Invoer_Periode1_!D35</f>
        <v/>
      </c>
      <c r="E14" s="248" t="str">
        <f>IF(ISBLANK(Invoer_Periode1_!E35),"",Invoer_Periode1_!E35)</f>
        <v/>
      </c>
      <c r="F14" s="248" t="str">
        <f>IF(ISBLANK(Invoer_Periode1_!F35),"",Invoer_Periode1_!F35)</f>
        <v/>
      </c>
      <c r="G14" s="248" t="str">
        <f>Invoer_Periode1_!G35</f>
        <v/>
      </c>
      <c r="H14" s="248" t="str">
        <f>IF(ISBLANK(Invoer_Periode1_!H35),"",Invoer_Periode1_!H35)</f>
        <v/>
      </c>
      <c r="I14" s="248" t="str">
        <f>Invoer_Periode1_!I35</f>
        <v/>
      </c>
      <c r="J14" s="248" t="str">
        <f>Invoer_Periode1_!J35</f>
        <v/>
      </c>
      <c r="K14" s="248" t="str">
        <f>Invoer_Periode1_!K35</f>
        <v/>
      </c>
      <c r="L14" s="248" t="str">
        <f>Invoer_Periode1_!L35</f>
        <v/>
      </c>
      <c r="M14" s="248" t="str">
        <f>Invoer_Periode1_!M35</f>
        <v/>
      </c>
      <c r="N14" s="248">
        <f>Invoer_Periode1_!N35</f>
        <v>0</v>
      </c>
    </row>
    <row r="15" spans="1:14" ht="14.25" customHeight="1">
      <c r="A15" s="248" t="str">
        <f>IF(ISBLANK(Invoer_Periode1_!A36),"",Invoer_Periode1_!A36)</f>
        <v/>
      </c>
      <c r="B15" s="248" t="str">
        <f>Invoer_Periode1_!B16</f>
        <v>Wittenbernds B</v>
      </c>
      <c r="C15" s="248" t="str">
        <f>IF(ISBLANK(Invoer_Periode1_!C36),"",Invoer_Periode1_!C36)</f>
        <v/>
      </c>
      <c r="D15" s="248" t="str">
        <f>Invoer_Periode1_!D36</f>
        <v/>
      </c>
      <c r="E15" s="248" t="str">
        <f>IF(ISBLANK(Invoer_Periode1_!E36),"",Invoer_Periode1_!E36)</f>
        <v/>
      </c>
      <c r="F15" s="248" t="str">
        <f>IF(ISBLANK(Invoer_Periode1_!F36),"",Invoer_Periode1_!F36)</f>
        <v/>
      </c>
      <c r="G15" s="248" t="str">
        <f>Invoer_Periode1_!G36</f>
        <v/>
      </c>
      <c r="H15" s="248" t="str">
        <f>IF(ISBLANK(Invoer_Periode1_!H36),"",Invoer_Periode1_!H36)</f>
        <v/>
      </c>
      <c r="I15" s="248" t="str">
        <f>Invoer_Periode1_!I36</f>
        <v/>
      </c>
      <c r="J15" s="248" t="str">
        <f>Invoer_Periode1_!J36</f>
        <v/>
      </c>
      <c r="K15" s="248" t="str">
        <f>Invoer_Periode1_!K36</f>
        <v/>
      </c>
      <c r="L15" s="248" t="str">
        <f>Invoer_Periode1_!L36</f>
        <v/>
      </c>
      <c r="M15" s="248" t="str">
        <f>Invoer_Periode1_!M36</f>
        <v/>
      </c>
      <c r="N15" s="248">
        <f>Invoer_Periode1_!N36</f>
        <v>0</v>
      </c>
    </row>
    <row r="16" spans="1:14" ht="14.25" customHeight="1">
      <c r="A16" s="248" t="str">
        <f>IF(ISBLANK(Invoer_Periode1_!A37),"",Invoer_Periode1_!A37)</f>
        <v/>
      </c>
      <c r="B16" s="248" t="str">
        <f>Invoer_Periode1_!B17</f>
        <v>Spieker Leo</v>
      </c>
      <c r="C16" s="248" t="str">
        <f>IF(ISBLANK(Invoer_Periode1_!C37),"",Invoer_Periode1_!C37)</f>
        <v/>
      </c>
      <c r="D16" s="248" t="str">
        <f>Invoer_Periode1_!D37</f>
        <v/>
      </c>
      <c r="E16" s="248" t="str">
        <f>IF(ISBLANK(Invoer_Periode1_!E37),"",Invoer_Periode1_!E37)</f>
        <v/>
      </c>
      <c r="F16" s="248" t="str">
        <f>IF(ISBLANK(Invoer_Periode1_!F37),"",Invoer_Periode1_!F37)</f>
        <v/>
      </c>
      <c r="G16" s="248" t="str">
        <f>Invoer_Periode1_!G37</f>
        <v/>
      </c>
      <c r="H16" s="248" t="str">
        <f>IF(ISBLANK(Invoer_Periode1_!H37),"",Invoer_Periode1_!H37)</f>
        <v/>
      </c>
      <c r="I16" s="248" t="str">
        <f>Invoer_Periode1_!I37</f>
        <v/>
      </c>
      <c r="J16" s="248" t="str">
        <f>Invoer_Periode1_!J37</f>
        <v/>
      </c>
      <c r="K16" s="248" t="str">
        <f>Invoer_Periode1_!K37</f>
        <v/>
      </c>
      <c r="L16" s="248" t="str">
        <f>Invoer_Periode1_!L37</f>
        <v/>
      </c>
      <c r="M16" s="248" t="str">
        <f>Invoer_Periode1_!M37</f>
        <v/>
      </c>
      <c r="N16" s="248">
        <f>Invoer_Periode1_!N37</f>
        <v>0</v>
      </c>
    </row>
    <row r="17" spans="1:14" ht="14.25" customHeight="1">
      <c r="A17" s="248" t="str">
        <f>IF(ISBLANK(Invoer_Periode1_!A38),"",Invoer_Periode1_!A38)</f>
        <v/>
      </c>
      <c r="B17" s="248" t="str">
        <f>Invoer_Periode1_!B18</f>
        <v>v.Schie Leo</v>
      </c>
      <c r="C17" s="248" t="str">
        <f>IF(ISBLANK(Invoer_Periode1_!C38),"",Invoer_Periode1_!C38)</f>
        <v/>
      </c>
      <c r="D17" s="248" t="str">
        <f>Invoer_Periode1_!D38</f>
        <v/>
      </c>
      <c r="E17" s="248" t="str">
        <f>IF(ISBLANK(Invoer_Periode1_!E38),"",Invoer_Periode1_!E38)</f>
        <v/>
      </c>
      <c r="F17" s="248" t="str">
        <f>IF(ISBLANK(Invoer_Periode1_!F38),"",Invoer_Periode1_!F38)</f>
        <v/>
      </c>
      <c r="G17" s="248" t="str">
        <f>Invoer_Periode1_!G38</f>
        <v/>
      </c>
      <c r="H17" s="248" t="str">
        <f>IF(ISBLANK(Invoer_Periode1_!H38),"",Invoer_Periode1_!H38)</f>
        <v/>
      </c>
      <c r="I17" s="248" t="str">
        <f>Invoer_Periode1_!I38</f>
        <v/>
      </c>
      <c r="J17" s="248" t="str">
        <f>Invoer_Periode1_!J38</f>
        <v/>
      </c>
      <c r="K17" s="248" t="str">
        <f>Invoer_Periode1_!K38</f>
        <v/>
      </c>
      <c r="L17" s="248" t="str">
        <f>Invoer_Periode1_!L38</f>
        <v/>
      </c>
      <c r="M17" s="248" t="str">
        <f>Invoer_Periode1_!M38</f>
        <v/>
      </c>
      <c r="N17" s="248">
        <f>Invoer_Periode1_!N38</f>
        <v>0</v>
      </c>
    </row>
    <row r="18" spans="1:14" ht="14.25" customHeight="1">
      <c r="A18" s="248" t="str">
        <f>IF(ISBLANK(Invoer_Periode1_!A39),"",Invoer_Periode1_!A39)</f>
        <v/>
      </c>
      <c r="B18" s="248" t="str">
        <f>Invoer_Periode1_!B4</f>
        <v>Slot Guus</v>
      </c>
      <c r="C18" s="248" t="str">
        <f>IF(ISBLANK(Invoer_Periode1_!C39),"",Invoer_Periode1_!C39)</f>
        <v/>
      </c>
      <c r="D18" s="248" t="str">
        <f>Invoer_Periode1_!D39</f>
        <v/>
      </c>
      <c r="E18" s="248" t="str">
        <f>IF(ISBLANK(Invoer_Periode1_!E39),"",Invoer_Periode1_!E39)</f>
        <v/>
      </c>
      <c r="F18" s="248" t="str">
        <f>IF(ISBLANK(Invoer_Periode1_!F39),"",Invoer_Periode1_!F39)</f>
        <v/>
      </c>
      <c r="G18" s="248" t="str">
        <f>Invoer_Periode1_!G39</f>
        <v/>
      </c>
      <c r="H18" s="248" t="str">
        <f>IF(ISBLANK(Invoer_Periode1_!H39),"",Invoer_Periode1_!H39)</f>
        <v/>
      </c>
      <c r="I18" s="248" t="str">
        <f>Invoer_Periode1_!I39</f>
        <v/>
      </c>
      <c r="J18" s="248" t="str">
        <f>Invoer_Periode1_!J39</f>
        <v/>
      </c>
      <c r="K18" s="248" t="str">
        <f>Invoer_Periode1_!K39</f>
        <v/>
      </c>
      <c r="L18" s="248" t="str">
        <f>Invoer_Periode1_!L39</f>
        <v/>
      </c>
      <c r="M18" s="248" t="str">
        <f>Invoer_Periode1_!M39</f>
        <v/>
      </c>
      <c r="N18" s="248">
        <f>Invoer_Periode1_!N39</f>
        <v>0</v>
      </c>
    </row>
    <row r="19" spans="1:14" ht="14.25" customHeight="1">
      <c r="A19" s="250"/>
      <c r="B19" s="248"/>
      <c r="C19" s="249"/>
      <c r="D19" s="249"/>
      <c r="E19" s="249"/>
      <c r="F19" s="249"/>
      <c r="G19" s="251"/>
      <c r="H19" s="249"/>
      <c r="I19" s="252"/>
      <c r="J19" s="253"/>
      <c r="K19" s="249"/>
      <c r="L19" s="249"/>
      <c r="M19" s="249"/>
      <c r="N19" s="249"/>
    </row>
    <row r="20" spans="1:14" ht="14.25" customHeight="1">
      <c r="A20" s="248" t="str">
        <f>IF(ISBLANK(Invoer_Periode1_!A41),"",Invoer_Periode1_!A41)</f>
        <v/>
      </c>
      <c r="B20" s="248" t="str">
        <f>Invoer_Periode1_!B41</f>
        <v>Slot Guus</v>
      </c>
      <c r="C20" s="249">
        <f>Invoer_Periode1_!C41</f>
        <v>0</v>
      </c>
      <c r="D20" s="248" t="str">
        <f>Invoer_Periode1_!D41</f>
        <v/>
      </c>
      <c r="E20" s="249">
        <f>Invoer_Periode1_!E41</f>
        <v>0</v>
      </c>
      <c r="F20" s="249">
        <f>Invoer_Periode1_!F41</f>
        <v>0</v>
      </c>
      <c r="G20" s="248" t="str">
        <f>Invoer_Periode1_!G41</f>
        <v/>
      </c>
      <c r="H20" s="249">
        <f>Invoer_Periode1_!H41</f>
        <v>0</v>
      </c>
      <c r="I20" s="248" t="str">
        <f>Invoer_Periode1_!I41</f>
        <v/>
      </c>
      <c r="J20" s="248" t="str">
        <f>Invoer_Periode1_!J41</f>
        <v/>
      </c>
      <c r="K20" s="248" t="str">
        <f>Invoer_Periode1_!K41</f>
        <v/>
      </c>
      <c r="L20" s="248" t="str">
        <f>Invoer_Periode1_!L41</f>
        <v/>
      </c>
      <c r="M20" s="248" t="str">
        <f>Invoer_Periode1_!M41</f>
        <v/>
      </c>
      <c r="N20" s="248">
        <f>Invoer_Periode1_!N41</f>
        <v>0</v>
      </c>
    </row>
    <row r="21" spans="1:14" ht="14.25" customHeight="1">
      <c r="A21" s="21" t="str">
        <f>Invoer_Periode1_!A42</f>
        <v>Pers. Gemid.</v>
      </c>
      <c r="B21" s="20">
        <f>Invoer_Periode1_!B42</f>
        <v>2.8</v>
      </c>
      <c r="C21" s="20">
        <f>Invoer_Periode1_!C42</f>
        <v>0</v>
      </c>
      <c r="D21" s="20">
        <f>Invoer_Periode1_!D42</f>
        <v>0</v>
      </c>
      <c r="E21" s="20">
        <f>Invoer_Periode1_!E42</f>
        <v>0</v>
      </c>
      <c r="F21" s="20">
        <f>Invoer_Periode1_!F42</f>
        <v>0</v>
      </c>
      <c r="G21" s="233" t="e">
        <f>Invoer_Periode1_!G42</f>
        <v>#DIV/0!</v>
      </c>
      <c r="H21" s="20">
        <f>Invoer_Periode1_!H42</f>
        <v>0</v>
      </c>
      <c r="I21" s="234" t="e">
        <f>Invoer_Periode1_!I42</f>
        <v>#DIV/0!</v>
      </c>
      <c r="J21" s="247">
        <f>Invoer_Periode1_!J42</f>
        <v>0</v>
      </c>
      <c r="K21" s="20">
        <f>Invoer_Periode1_!K42</f>
        <v>0</v>
      </c>
      <c r="L21" s="20">
        <f>Invoer_Periode1_!L42</f>
        <v>0</v>
      </c>
      <c r="M21" s="127">
        <f>Invoer_Periode1_!M42</f>
        <v>0</v>
      </c>
      <c r="N21" s="127" t="e">
        <f>Invoer_Periode1_!N42</f>
        <v>#DIV/0!</v>
      </c>
    </row>
    <row r="22" spans="1:14" ht="14.25" customHeight="1">
      <c r="A22" s="75"/>
      <c r="B22" s="19"/>
      <c r="C22" s="19"/>
      <c r="D22" s="19"/>
      <c r="E22" s="19"/>
      <c r="F22" s="19"/>
      <c r="G22" s="224"/>
      <c r="H22" s="19"/>
      <c r="I22" s="225"/>
      <c r="J22" s="226"/>
      <c r="K22" s="19"/>
      <c r="L22" s="19"/>
    </row>
    <row r="23" spans="1:14" ht="14.25" customHeight="1">
      <c r="A23" s="227" t="str">
        <f>Invoer_periode_2!A23</f>
        <v>Car.Bol</v>
      </c>
      <c r="B23" s="227" t="str">
        <f>Invoer_periode_2!B23</f>
        <v>Periode 2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9"/>
      <c r="N23" s="229"/>
    </row>
    <row r="24" spans="1:14" ht="14.25" customHeight="1">
      <c r="A24" s="15">
        <f>Invoer_periode_2!A24</f>
        <v>80</v>
      </c>
      <c r="B24" s="227" t="str">
        <f>Invoer_periode_2!B24</f>
        <v>Naam</v>
      </c>
      <c r="C24" s="228" t="str">
        <f>Invoer_periode_2!C24</f>
        <v>Aantal</v>
      </c>
      <c r="D24" s="228" t="str">
        <f>Invoer_periode_2!D24</f>
        <v>Te Maken</v>
      </c>
      <c r="E24" s="228" t="str">
        <f>Invoer_periode_2!E24</f>
        <v>Gemaakt</v>
      </c>
      <c r="F24" s="228" t="str">
        <f>Invoer_periode_2!F24</f>
        <v xml:space="preserve">Aantal  </v>
      </c>
      <c r="G24" s="228" t="str">
        <f>Invoer_periode_2!G24</f>
        <v xml:space="preserve">Week       </v>
      </c>
      <c r="H24" s="228" t="str">
        <f>Invoer_periode_2!H24</f>
        <v>Hoogste</v>
      </c>
      <c r="I24" s="228" t="str">
        <f>Invoer_periode_2!I24</f>
        <v>%</v>
      </c>
      <c r="J24" s="15">
        <f>Invoer_periode_2!J24</f>
        <v>10</v>
      </c>
      <c r="K24" s="1311" t="str">
        <f>Invoer_periode_2!K24</f>
        <v>W</v>
      </c>
      <c r="L24" s="1311" t="str">
        <f>Invoer_periode_2!L24</f>
        <v>V</v>
      </c>
      <c r="M24" s="1311" t="str">
        <f>Invoer_periode_2!M24</f>
        <v>R</v>
      </c>
      <c r="N24" s="228" t="str">
        <f>Invoer_periode_2!N24</f>
        <v>Nieuwe</v>
      </c>
    </row>
    <row r="25" spans="1:14" ht="14.25" customHeight="1">
      <c r="A25" s="227" t="str">
        <f>Invoer_periode_2!A25</f>
        <v>Datum</v>
      </c>
      <c r="B25" s="227" t="str">
        <f>Invoer_periode_2!B25</f>
        <v>Bennie Beerten Z</v>
      </c>
      <c r="C25" s="228" t="str">
        <f>Invoer_periode_2!C25</f>
        <v>Wedstr.</v>
      </c>
      <c r="D25" s="228" t="str">
        <f>Invoer_periode_2!D25</f>
        <v>Car.Bols</v>
      </c>
      <c r="E25" s="228" t="str">
        <f>Invoer_periode_2!E25</f>
        <v>Car.bols</v>
      </c>
      <c r="F25" s="228" t="str">
        <f>Invoer_periode_2!F25</f>
        <v>Beurten</v>
      </c>
      <c r="G25" s="228" t="str">
        <f>Invoer_periode_2!G25</f>
        <v>Moyenne</v>
      </c>
      <c r="H25" s="228" t="str">
        <f>Invoer_periode_2!H25</f>
        <v>H Score</v>
      </c>
      <c r="I25" s="228" t="str">
        <f>Invoer_periode_2!I25</f>
        <v>Car.bols</v>
      </c>
      <c r="J25" s="228" t="str">
        <f>Invoer_periode_2!J25</f>
        <v>Punten</v>
      </c>
      <c r="K25" s="1311"/>
      <c r="L25" s="1311"/>
      <c r="M25" s="1311"/>
      <c r="N25" s="228" t="str">
        <f>Invoer_periode_2!N25</f>
        <v>Caramb</v>
      </c>
    </row>
    <row r="26" spans="1:14" ht="14.25" customHeight="1">
      <c r="A26" s="223" t="str">
        <f>IF(ISBLANK(Invoer_periode_2!A26),"",Invoer_periode_2!A26)</f>
        <v/>
      </c>
      <c r="B26" s="223" t="str">
        <f>Invoer_periode_2!B26</f>
        <v>Cuppers Jan</v>
      </c>
      <c r="C26" s="26" t="str">
        <f>IF(ISBLANK(Invoer_periode_2!C26),"",Invoer_periode_2!C26)</f>
        <v/>
      </c>
      <c r="D26" s="26" t="str">
        <f>Invoer_periode_2!D26</f>
        <v/>
      </c>
      <c r="E26" s="26" t="str">
        <f>IF(ISBLANK(Invoer_periode_2!E26),"",Invoer_periode_2!E26)</f>
        <v/>
      </c>
      <c r="F26" s="26" t="str">
        <f>IF(ISBLANK(Invoer_periode_2!F26),"",Invoer_periode_2!F26)</f>
        <v/>
      </c>
      <c r="G26" s="24" t="str">
        <f>Invoer_periode_2!G26</f>
        <v/>
      </c>
      <c r="H26" s="26" t="str">
        <f>IF(ISBLANK(Invoer_periode_2!H26),"",Invoer_periode_2!H26)</f>
        <v/>
      </c>
      <c r="I26" s="126" t="str">
        <f>Invoer_periode_2!I26</f>
        <v/>
      </c>
      <c r="J26" s="26" t="str">
        <f>Invoer_periode_2!J26</f>
        <v/>
      </c>
      <c r="K26" s="26" t="str">
        <f>Invoer_periode_2!K26</f>
        <v/>
      </c>
      <c r="L26" s="26" t="str">
        <f>Invoer_periode_2!L26</f>
        <v/>
      </c>
      <c r="M26" s="26" t="str">
        <f>Invoer_periode_2!M26</f>
        <v/>
      </c>
      <c r="N26" s="26">
        <f>Invoer_periode_2!N26</f>
        <v>0</v>
      </c>
    </row>
    <row r="27" spans="1:14" ht="14.25" customHeight="1">
      <c r="A27" t="str">
        <f>IF(ISBLANK(Invoer_periode_2!A27),"",Invoer_periode_2!A27)</f>
        <v/>
      </c>
      <c r="B27" s="223" t="str">
        <f>Invoer_periode_2!B27</f>
        <v>BouwmeesterJohan</v>
      </c>
      <c r="C27" t="str">
        <f>IF(ISBLANK(Invoer_periode_2!C27),"",Invoer_periode_2!C27)</f>
        <v/>
      </c>
      <c r="D27" t="str">
        <f>Invoer_periode_2!D27</f>
        <v/>
      </c>
      <c r="E27" t="str">
        <f>IF(ISBLANK(Invoer_periode_2!E27),"",Invoer_periode_2!E27)</f>
        <v/>
      </c>
      <c r="F27" t="str">
        <f>IF(ISBLANK(Invoer_periode_2!F27),"",Invoer_periode_2!F27)</f>
        <v/>
      </c>
      <c r="G27" t="str">
        <f>Invoer_periode_2!G27</f>
        <v/>
      </c>
      <c r="H27" t="str">
        <f>IF(ISBLANK(Invoer_periode_2!H27),"",Invoer_periode_2!H27)</f>
        <v/>
      </c>
      <c r="I27" t="str">
        <f>Invoer_periode_2!I27</f>
        <v/>
      </c>
      <c r="J27" t="str">
        <f>Invoer_periode_2!J27</f>
        <v/>
      </c>
      <c r="K27" t="str">
        <f>Invoer_periode_2!K27</f>
        <v/>
      </c>
      <c r="L27" t="str">
        <f>Invoer_periode_2!L27</f>
        <v/>
      </c>
      <c r="M27" t="str">
        <f>Invoer_periode_2!M27</f>
        <v/>
      </c>
      <c r="N27">
        <f>Invoer_periode_2!N27</f>
        <v>0</v>
      </c>
    </row>
    <row r="28" spans="1:14" ht="14.25" customHeight="1">
      <c r="A28" s="223" t="str">
        <f>IF(ISBLANK(Invoer_periode_2!A28),"",Invoer_periode_2!A28)</f>
        <v/>
      </c>
      <c r="B28" s="223" t="str">
        <f>Invoer_periode_2!B28</f>
        <v>Cattier Theo</v>
      </c>
      <c r="C28" s="26" t="str">
        <f>IF(ISBLANK(Invoer_periode_2!C28),"",Invoer_periode_2!C28)</f>
        <v/>
      </c>
      <c r="D28" s="26" t="str">
        <f>Invoer_periode_2!D28</f>
        <v/>
      </c>
      <c r="E28" s="26" t="str">
        <f>IF(ISBLANK(Invoer_periode_2!E28),"",Invoer_periode_2!E28)</f>
        <v/>
      </c>
      <c r="F28" s="26" t="str">
        <f>IF(ISBLANK(Invoer_periode_2!F28),"",Invoer_periode_2!F28)</f>
        <v/>
      </c>
      <c r="G28" s="24" t="str">
        <f>Invoer_periode_2!G28</f>
        <v/>
      </c>
      <c r="H28" s="26" t="str">
        <f>IF(ISBLANK(Invoer_periode_2!H28),"",Invoer_periode_2!H28)</f>
        <v/>
      </c>
      <c r="I28" s="126" t="str">
        <f>Invoer_periode_2!I28</f>
        <v/>
      </c>
      <c r="J28" s="26" t="str">
        <f>Invoer_periode_2!J28</f>
        <v/>
      </c>
      <c r="K28" s="26" t="str">
        <f>Invoer_periode_2!K28</f>
        <v/>
      </c>
      <c r="L28" s="26" t="str">
        <f>Invoer_periode_2!L28</f>
        <v/>
      </c>
      <c r="M28" s="26" t="str">
        <f>Invoer_periode_2!M28</f>
        <v/>
      </c>
      <c r="N28" s="26">
        <f>Invoer_periode_2!N28</f>
        <v>0</v>
      </c>
    </row>
    <row r="29" spans="1:14" ht="14.25" customHeight="1">
      <c r="A29" s="223" t="str">
        <f>IF(ISBLANK(Invoer_periode_2!A29),"",Invoer_periode_2!A29)</f>
        <v/>
      </c>
      <c r="B29" s="223" t="str">
        <f>Invoer_periode_2!B29</f>
        <v>Huinink Jan</v>
      </c>
      <c r="C29" s="26" t="str">
        <f>IF(ISBLANK(Invoer_periode_2!C29),"",Invoer_periode_2!C29)</f>
        <v/>
      </c>
      <c r="D29" s="26" t="str">
        <f>Invoer_periode_2!D29</f>
        <v/>
      </c>
      <c r="E29" s="26" t="str">
        <f>IF(ISBLANK(Invoer_periode_2!E29),"",Invoer_periode_2!E29)</f>
        <v/>
      </c>
      <c r="F29" s="26" t="str">
        <f>IF(ISBLANK(Invoer_periode_2!F29),"",Invoer_periode_2!F29)</f>
        <v/>
      </c>
      <c r="G29" s="24" t="str">
        <f>Invoer_periode_2!G29</f>
        <v/>
      </c>
      <c r="H29" s="26" t="str">
        <f>IF(ISBLANK(Invoer_periode_2!H29),"",Invoer_periode_2!H29)</f>
        <v/>
      </c>
      <c r="I29" s="126" t="str">
        <f>Invoer_periode_2!I29</f>
        <v/>
      </c>
      <c r="J29" s="26" t="str">
        <f>Invoer_periode_2!J29</f>
        <v/>
      </c>
      <c r="K29" s="26" t="str">
        <f>Invoer_periode_2!K29</f>
        <v/>
      </c>
      <c r="L29" s="26" t="str">
        <f>Invoer_periode_2!L29</f>
        <v/>
      </c>
      <c r="M29" s="26" t="str">
        <f>Invoer_periode_2!M29</f>
        <v/>
      </c>
      <c r="N29" s="26">
        <f>Invoer_periode_2!N29</f>
        <v>0</v>
      </c>
    </row>
    <row r="30" spans="1:14" ht="14.25" customHeight="1">
      <c r="A30" s="223" t="str">
        <f>IF(ISBLANK(Invoer_periode_2!A30),"",Invoer_periode_2!A30)</f>
        <v/>
      </c>
      <c r="B30" s="223" t="str">
        <f>Invoer_periode_2!B30</f>
        <v>Koppele Theo</v>
      </c>
      <c r="C30" s="26" t="str">
        <f>IF(ISBLANK(Invoer_periode_2!C30),"",Invoer_periode_2!C30)</f>
        <v/>
      </c>
      <c r="D30" s="26" t="str">
        <f>Invoer_periode_2!D30</f>
        <v/>
      </c>
      <c r="E30" s="26" t="str">
        <f>IF(ISBLANK(Invoer_periode_2!E30),"",Invoer_periode_2!E30)</f>
        <v/>
      </c>
      <c r="F30" s="26" t="str">
        <f>IF(ISBLANK(Invoer_periode_2!F30),"",Invoer_periode_2!F30)</f>
        <v/>
      </c>
      <c r="G30" s="24" t="str">
        <f>Invoer_periode_2!G30</f>
        <v/>
      </c>
      <c r="H30" s="26" t="str">
        <f>IF(ISBLANK(Invoer_periode_2!H30),"",Invoer_periode_2!H30)</f>
        <v/>
      </c>
      <c r="I30" s="126" t="str">
        <f>Invoer_periode_2!I30</f>
        <v/>
      </c>
      <c r="J30" s="26" t="str">
        <f>Invoer_periode_2!J30</f>
        <v/>
      </c>
      <c r="K30" s="26" t="str">
        <f>Invoer_periode_2!K30</f>
        <v/>
      </c>
      <c r="L30" s="26" t="str">
        <f>Invoer_periode_2!L30</f>
        <v/>
      </c>
      <c r="M30" s="26" t="str">
        <f>Invoer_periode_2!M30</f>
        <v/>
      </c>
      <c r="N30" s="26">
        <f>Invoer_periode_2!N30</f>
        <v>0</v>
      </c>
    </row>
    <row r="31" spans="1:14" ht="14.25" customHeight="1">
      <c r="A31" t="str">
        <f>IF(ISBLANK(Invoer_periode_2!A31),"",Invoer_periode_2!A31)</f>
        <v/>
      </c>
      <c r="B31" s="230" t="str">
        <f>Invoer_periode_2!B31</f>
        <v>Melgers Willy</v>
      </c>
      <c r="C31" t="str">
        <f>IF(ISBLANK(Invoer_periode_2!C31),"",Invoer_periode_2!C31)</f>
        <v/>
      </c>
      <c r="D31" t="str">
        <f>Invoer_periode_2!D31</f>
        <v/>
      </c>
      <c r="E31" t="str">
        <f>IF(ISBLANK(Invoer_periode_2!E31),"",Invoer_periode_2!E31)</f>
        <v/>
      </c>
      <c r="F31" t="str">
        <f>IF(ISBLANK(Invoer_periode_2!F31),"",Invoer_periode_2!F31)</f>
        <v/>
      </c>
      <c r="G31" t="str">
        <f>Invoer_periode_2!G31</f>
        <v/>
      </c>
      <c r="H31" t="str">
        <f>IF(ISBLANK(Invoer_periode_2!H31),"",Invoer_periode_2!H31)</f>
        <v/>
      </c>
      <c r="I31" t="str">
        <f>Invoer_periode_2!I31</f>
        <v/>
      </c>
      <c r="J31" t="str">
        <f>Invoer_periode_2!J31</f>
        <v/>
      </c>
      <c r="K31" t="str">
        <f>Invoer_periode_2!K31</f>
        <v/>
      </c>
      <c r="L31" t="str">
        <f>Invoer_periode_2!L31</f>
        <v/>
      </c>
      <c r="M31" t="str">
        <f>Invoer_periode_2!M31</f>
        <v/>
      </c>
      <c r="N31">
        <f>Invoer_periode_2!N31</f>
        <v>0</v>
      </c>
    </row>
    <row r="32" spans="1:14" ht="14.25" customHeight="1">
      <c r="A32" s="223" t="str">
        <f>IF(ISBLANK(Invoer_periode_2!A32),"",Invoer_periode_2!A32)</f>
        <v/>
      </c>
      <c r="B32" s="223" t="str">
        <f>Invoer_periode_2!B32</f>
        <v>Piepers Arnold</v>
      </c>
      <c r="C32" s="26" t="str">
        <f>IF(ISBLANK(Invoer_periode_2!C32),"",Invoer_periode_2!C32)</f>
        <v/>
      </c>
      <c r="D32" s="26" t="str">
        <f>Invoer_periode_2!D32</f>
        <v/>
      </c>
      <c r="E32" s="26" t="str">
        <f>IF(ISBLANK(Invoer_periode_2!E32),"",Invoer_periode_2!E32)</f>
        <v/>
      </c>
      <c r="F32" s="26" t="str">
        <f>IF(ISBLANK(Invoer_periode_2!F32),"",Invoer_periode_2!F32)</f>
        <v/>
      </c>
      <c r="G32" s="24" t="str">
        <f>Invoer_periode_2!G32</f>
        <v/>
      </c>
      <c r="H32" s="26" t="str">
        <f>IF(ISBLANK(Invoer_periode_2!H32),"",Invoer_periode_2!H32)</f>
        <v/>
      </c>
      <c r="I32" s="126" t="str">
        <f>Invoer_periode_2!I32</f>
        <v/>
      </c>
      <c r="J32" s="26" t="str">
        <f>Invoer_periode_2!J32</f>
        <v/>
      </c>
      <c r="K32" s="26" t="str">
        <f>Invoer_periode_2!K32</f>
        <v/>
      </c>
      <c r="L32" s="26" t="str">
        <f>Invoer_periode_2!L32</f>
        <v/>
      </c>
      <c r="M32" s="26" t="str">
        <f>Invoer_periode_2!M32</f>
        <v/>
      </c>
      <c r="N32" s="26">
        <f>Invoer_periode_2!N32</f>
        <v>0</v>
      </c>
    </row>
    <row r="33" spans="1:14" ht="14.25" customHeight="1">
      <c r="A33" s="223" t="str">
        <f>IF(ISBLANK(Invoer_periode_2!A33),"",Invoer_periode_2!A33)</f>
        <v/>
      </c>
      <c r="B33" s="223" t="str">
        <f>Invoer_periode_2!B33</f>
        <v>Jos Stortelder</v>
      </c>
      <c r="C33" s="26" t="str">
        <f>IF(ISBLANK(Invoer_periode_2!C33),"",Invoer_periode_2!C33)</f>
        <v/>
      </c>
      <c r="D33" s="26" t="str">
        <f>Invoer_periode_2!D33</f>
        <v/>
      </c>
      <c r="E33" s="26" t="str">
        <f>IF(ISBLANK(Invoer_periode_2!E33),"",Invoer_periode_2!E33)</f>
        <v/>
      </c>
      <c r="F33" s="26" t="str">
        <f>IF(ISBLANK(Invoer_periode_2!F33),"",Invoer_periode_2!F33)</f>
        <v/>
      </c>
      <c r="G33" s="24" t="str">
        <f>Invoer_periode_2!G33</f>
        <v/>
      </c>
      <c r="H33" s="26" t="str">
        <f>IF(ISBLANK(Invoer_periode_2!H33),"",Invoer_periode_2!H33)</f>
        <v/>
      </c>
      <c r="I33" s="126" t="str">
        <f>Invoer_periode_2!I33</f>
        <v/>
      </c>
      <c r="J33" s="26" t="str">
        <f>Invoer_periode_2!J33</f>
        <v/>
      </c>
      <c r="K33" s="26" t="str">
        <f>Invoer_periode_2!K33</f>
        <v/>
      </c>
      <c r="L33" s="26" t="str">
        <f>Invoer_periode_2!L33</f>
        <v/>
      </c>
      <c r="M33" s="26" t="str">
        <f>Invoer_periode_2!M33</f>
        <v/>
      </c>
      <c r="N33" s="26">
        <f>Invoer_periode_2!N33</f>
        <v>0</v>
      </c>
    </row>
    <row r="34" spans="1:14" ht="14.25" customHeight="1">
      <c r="A34" s="223" t="str">
        <f>IF(ISBLANK(Invoer_periode_2!A34),"",Invoer_periode_2!A34)</f>
        <v/>
      </c>
      <c r="B34" s="223" t="str">
        <f>Invoer_periode_2!B34</f>
        <v>Rots Jan</v>
      </c>
      <c r="C34" s="26" t="str">
        <f>IF(ISBLANK(Invoer_periode_2!C34),"",Invoer_periode_2!C34)</f>
        <v/>
      </c>
      <c r="D34" s="26" t="str">
        <f>Invoer_periode_2!D34</f>
        <v/>
      </c>
      <c r="E34" s="26" t="str">
        <f>IF(ISBLANK(Invoer_periode_2!E34),"",Invoer_periode_2!E34)</f>
        <v/>
      </c>
      <c r="F34" s="26" t="str">
        <f>IF(ISBLANK(Invoer_periode_2!F34),"",Invoer_periode_2!F34)</f>
        <v/>
      </c>
      <c r="G34" s="24" t="str">
        <f>Invoer_periode_2!G34</f>
        <v/>
      </c>
      <c r="H34" s="26" t="str">
        <f>IF(ISBLANK(Invoer_periode_2!H34),"",Invoer_periode_2!H34)</f>
        <v/>
      </c>
      <c r="I34" s="126" t="str">
        <f>Invoer_periode_2!I34</f>
        <v/>
      </c>
      <c r="J34" s="26" t="str">
        <f>Invoer_periode_2!J34</f>
        <v/>
      </c>
      <c r="K34" s="26" t="str">
        <f>Invoer_periode_2!K34</f>
        <v/>
      </c>
      <c r="L34" s="26" t="str">
        <f>Invoer_periode_2!L34</f>
        <v/>
      </c>
      <c r="M34" s="26" t="str">
        <f>Invoer_periode_2!M34</f>
        <v/>
      </c>
      <c r="N34" s="26">
        <f>Invoer_periode_2!N34</f>
        <v>0</v>
      </c>
    </row>
    <row r="35" spans="1:14" ht="14.25" customHeight="1">
      <c r="A35" t="str">
        <f>IF(ISBLANK(Invoer_periode_2!A35),"",Invoer_periode_2!A35)</f>
        <v/>
      </c>
      <c r="B35" s="223" t="str">
        <f>Invoer_periode_2!B35</f>
        <v>Rouwhorst Bennie</v>
      </c>
      <c r="C35" t="str">
        <f>IF(ISBLANK(Invoer_periode_2!C35),"",Invoer_periode_2!C35)</f>
        <v/>
      </c>
      <c r="D35" t="str">
        <f>Invoer_periode_2!D35</f>
        <v/>
      </c>
      <c r="E35" t="str">
        <f>IF(ISBLANK(Invoer_periode_2!E35),"",Invoer_periode_2!E35)</f>
        <v/>
      </c>
      <c r="F35" t="str">
        <f>IF(ISBLANK(Invoer_periode_2!F35),"",Invoer_periode_2!F35)</f>
        <v/>
      </c>
      <c r="G35" t="str">
        <f>Invoer_periode_2!G35</f>
        <v/>
      </c>
      <c r="H35" t="str">
        <f>IF(ISBLANK(Invoer_periode_2!H35),"",Invoer_periode_2!H35)</f>
        <v/>
      </c>
      <c r="I35" t="str">
        <f>Invoer_periode_2!I35</f>
        <v/>
      </c>
      <c r="J35" t="str">
        <f>Invoer_periode_2!J35</f>
        <v/>
      </c>
      <c r="K35" t="str">
        <f>Invoer_periode_2!K35</f>
        <v/>
      </c>
      <c r="L35" t="str">
        <f>Invoer_periode_2!L35</f>
        <v/>
      </c>
      <c r="M35" t="str">
        <f>Invoer_periode_2!M35</f>
        <v/>
      </c>
      <c r="N35">
        <f>Invoer_periode_2!N35</f>
        <v>0</v>
      </c>
    </row>
    <row r="36" spans="1:14" ht="14.25" customHeight="1">
      <c r="A36" s="223" t="str">
        <f>IF(ISBLANK(Invoer_periode_2!A36),"",Invoer_periode_2!A36)</f>
        <v/>
      </c>
      <c r="B36" s="223" t="str">
        <f>Invoer_periode_2!B36</f>
        <v>Wittenbernds B</v>
      </c>
      <c r="C36" s="26" t="str">
        <f>IF(ISBLANK(Invoer_periode_2!C36),"",Invoer_periode_2!C36)</f>
        <v/>
      </c>
      <c r="D36" s="26" t="str">
        <f>Invoer_periode_2!D36</f>
        <v/>
      </c>
      <c r="E36" s="26" t="str">
        <f>IF(ISBLANK(Invoer_periode_2!E36),"",Invoer_periode_2!E36)</f>
        <v/>
      </c>
      <c r="F36" s="26" t="str">
        <f>IF(ISBLANK(Invoer_periode_2!F36),"",Invoer_periode_2!F36)</f>
        <v/>
      </c>
      <c r="G36" s="24" t="str">
        <f>Invoer_periode_2!G36</f>
        <v/>
      </c>
      <c r="H36" s="26" t="str">
        <f>IF(ISBLANK(Invoer_periode_2!H36),"",Invoer_periode_2!H36)</f>
        <v/>
      </c>
      <c r="I36" s="126" t="str">
        <f>Invoer_periode_2!I36</f>
        <v/>
      </c>
      <c r="J36" s="26" t="str">
        <f>Invoer_periode_2!J36</f>
        <v/>
      </c>
      <c r="K36" s="26" t="str">
        <f>Invoer_periode_2!K36</f>
        <v/>
      </c>
      <c r="L36" s="26" t="str">
        <f>Invoer_periode_2!L36</f>
        <v/>
      </c>
      <c r="M36" s="26" t="str">
        <f>Invoer_periode_2!M36</f>
        <v/>
      </c>
      <c r="N36" s="26">
        <f>Invoer_periode_2!N36</f>
        <v>0</v>
      </c>
    </row>
    <row r="37" spans="1:14" ht="14.25" customHeight="1">
      <c r="A37" t="str">
        <f>IF(ISBLANK(Invoer_periode_2!A37),"",Invoer_periode_2!A37)</f>
        <v/>
      </c>
      <c r="B37" s="223" t="str">
        <f>Invoer_periode_2!B37</f>
        <v>Spieker Leo</v>
      </c>
      <c r="C37" t="str">
        <f>IF(ISBLANK(Invoer_periode_2!C37),"",Invoer_periode_2!C37)</f>
        <v/>
      </c>
      <c r="D37" t="str">
        <f>Invoer_periode_2!D37</f>
        <v/>
      </c>
      <c r="E37" t="str">
        <f>IF(ISBLANK(Invoer_periode_2!E37),"",Invoer_periode_2!E37)</f>
        <v/>
      </c>
      <c r="F37" t="str">
        <f>IF(ISBLANK(Invoer_periode_2!F37),"",Invoer_periode_2!F37)</f>
        <v/>
      </c>
      <c r="G37" t="str">
        <f>Invoer_periode_2!G37</f>
        <v/>
      </c>
      <c r="H37" t="str">
        <f>IF(ISBLANK(Invoer_periode_2!H37),"",Invoer_periode_2!H37)</f>
        <v/>
      </c>
      <c r="I37" t="str">
        <f>Invoer_periode_2!I37</f>
        <v/>
      </c>
      <c r="J37" t="str">
        <f>Invoer_periode_2!J37</f>
        <v/>
      </c>
      <c r="K37" t="str">
        <f>Invoer_periode_2!K37</f>
        <v/>
      </c>
      <c r="L37" t="str">
        <f>Invoer_periode_2!L37</f>
        <v/>
      </c>
      <c r="M37" t="str">
        <f>Invoer_periode_2!M37</f>
        <v/>
      </c>
      <c r="N37">
        <f>Invoer_periode_2!N37</f>
        <v>0</v>
      </c>
    </row>
    <row r="38" spans="1:14" ht="14.25" customHeight="1">
      <c r="A38" s="223" t="str">
        <f>IF(ISBLANK(Invoer_periode_2!A38),"",Invoer_periode_2!A38)</f>
        <v/>
      </c>
      <c r="B38" s="223" t="str">
        <f>Invoer_periode_2!B38</f>
        <v>v.Schie Leo</v>
      </c>
      <c r="C38" s="26" t="str">
        <f>IF(ISBLANK(Invoer_periode_2!C38),"",Invoer_periode_2!C38)</f>
        <v/>
      </c>
      <c r="D38" s="26" t="str">
        <f>Invoer_periode_2!D38</f>
        <v/>
      </c>
      <c r="E38" s="26" t="str">
        <f>IF(ISBLANK(Invoer_periode_2!E38),"",Invoer_periode_2!E38)</f>
        <v/>
      </c>
      <c r="F38" s="26" t="str">
        <f>IF(ISBLANK(Invoer_periode_2!F38),"",Invoer_periode_2!F38)</f>
        <v/>
      </c>
      <c r="G38" s="24" t="str">
        <f>Invoer_periode_2!G38</f>
        <v/>
      </c>
      <c r="H38" s="26" t="str">
        <f>IF(ISBLANK(Invoer_periode_2!H38),"",Invoer_periode_2!H38)</f>
        <v/>
      </c>
      <c r="I38" s="126" t="str">
        <f>Invoer_periode_2!I38</f>
        <v/>
      </c>
      <c r="J38" s="26" t="str">
        <f>Invoer_periode_2!J38</f>
        <v/>
      </c>
      <c r="K38" s="26" t="str">
        <f>Invoer_periode_2!K38</f>
        <v/>
      </c>
      <c r="L38" s="26" t="str">
        <f>Invoer_periode_2!L38</f>
        <v/>
      </c>
      <c r="M38" s="26" t="str">
        <f>Invoer_periode_2!M38</f>
        <v/>
      </c>
      <c r="N38" s="26">
        <f>Invoer_periode_2!N38</f>
        <v>0</v>
      </c>
    </row>
    <row r="39" spans="1:14" ht="14.25" customHeight="1">
      <c r="A39" s="223" t="str">
        <f>IF(ISBLANK(Invoer_periode_2!A39),"",Invoer_periode_2!A39)</f>
        <v/>
      </c>
      <c r="B39" s="223" t="str">
        <f>Invoer_periode_2!B39</f>
        <v>Wolterink Harrie</v>
      </c>
      <c r="C39" s="26" t="str">
        <f>IF(ISBLANK(Invoer_periode_2!C39),"",Invoer_periode_2!C39)</f>
        <v/>
      </c>
      <c r="D39" s="26" t="str">
        <f>Invoer_periode_2!D39</f>
        <v/>
      </c>
      <c r="E39" s="26" t="str">
        <f>IF(ISBLANK(Invoer_periode_2!E39),"",Invoer_periode_2!E39)</f>
        <v/>
      </c>
      <c r="F39" s="26" t="str">
        <f>IF(ISBLANK(Invoer_periode_2!F39),"",Invoer_periode_2!F39)</f>
        <v/>
      </c>
      <c r="G39" s="24" t="str">
        <f>Invoer_periode_2!G39</f>
        <v/>
      </c>
      <c r="H39" s="26" t="str">
        <f>IF(ISBLANK(Invoer_periode_2!H39),"",Invoer_periode_2!H39)</f>
        <v/>
      </c>
      <c r="I39" s="126" t="str">
        <f>Invoer_periode_2!I39</f>
        <v/>
      </c>
      <c r="J39" s="26" t="str">
        <f>Invoer_periode_2!J39</f>
        <v/>
      </c>
      <c r="K39" s="26" t="str">
        <f>Invoer_periode_2!K39</f>
        <v/>
      </c>
      <c r="L39" s="26" t="str">
        <f>Invoer_periode_2!L39</f>
        <v/>
      </c>
      <c r="M39" s="26" t="str">
        <f>Invoer_periode_2!M39</f>
        <v/>
      </c>
      <c r="N39" s="26">
        <f>Invoer_periode_2!N39</f>
        <v>0</v>
      </c>
    </row>
    <row r="40" spans="1:14" ht="14.25" customHeight="1">
      <c r="A40" s="223" t="str">
        <f>IF(ISBLANK(Invoer_periode_2!A40),"",Invoer_periode_2!A40)</f>
        <v/>
      </c>
      <c r="B40" s="223" t="str">
        <f>Invoer_periode_2!B40</f>
        <v>Vermue Jack</v>
      </c>
      <c r="C40" s="26" t="str">
        <f>IF(ISBLANK(Invoer_periode_2!C40),"",Invoer_periode_2!C40)</f>
        <v/>
      </c>
      <c r="D40" s="26" t="str">
        <f>Invoer_periode_2!D40</f>
        <v/>
      </c>
      <c r="E40" s="26" t="str">
        <f>IF(ISBLANK(Invoer_periode_2!E40),"",Invoer_periode_2!E40)</f>
        <v/>
      </c>
      <c r="F40" s="26" t="str">
        <f>IF(ISBLANK(Invoer_periode_2!F40),"",Invoer_periode_2!F40)</f>
        <v/>
      </c>
      <c r="G40" s="24" t="str">
        <f>Invoer_periode_2!G40</f>
        <v/>
      </c>
      <c r="H40" s="26" t="str">
        <f>IF(ISBLANK(Invoer_periode_2!H40),"",Invoer_periode_2!H40)</f>
        <v/>
      </c>
      <c r="I40" s="126" t="str">
        <f>Invoer_periode_2!I40</f>
        <v/>
      </c>
      <c r="J40" s="26" t="str">
        <f>Invoer_periode_2!J40</f>
        <v/>
      </c>
      <c r="K40" s="26" t="str">
        <f>Invoer_periode_2!K40</f>
        <v/>
      </c>
      <c r="L40" s="26" t="str">
        <f>Invoer_periode_2!L40</f>
        <v/>
      </c>
      <c r="M40" s="26" t="str">
        <f>Invoer_periode_2!M40</f>
        <v/>
      </c>
      <c r="N40" s="26">
        <f>Invoer_periode_2!N40</f>
        <v>0</v>
      </c>
    </row>
    <row r="41" spans="1:14" ht="14.25" customHeight="1">
      <c r="A41">
        <f>IF(ISBLANK(Invoer_periode_2!A41),"",Invoer_periode_2!A41)</f>
        <v>0</v>
      </c>
      <c r="B41" s="223"/>
      <c r="C41" s="229"/>
      <c r="D41" s="229"/>
      <c r="E41" s="229"/>
      <c r="F41" s="229"/>
      <c r="G41" s="24"/>
      <c r="H41" s="229"/>
      <c r="I41" s="231"/>
      <c r="J41" s="229"/>
      <c r="K41" s="229"/>
      <c r="L41" s="229"/>
      <c r="M41" s="229"/>
      <c r="N41" s="229"/>
    </row>
    <row r="42" spans="1:14" ht="14.25" customHeight="1">
      <c r="A42" s="223" t="e">
        <f>Invoer_periode_2!#REF!</f>
        <v>#REF!</v>
      </c>
      <c r="B42" s="15" t="e">
        <f>Invoer_periode_2!#REF!</f>
        <v>#REF!</v>
      </c>
      <c r="C42" s="15" t="e">
        <f>Invoer_periode_2!#REF!</f>
        <v>#REF!</v>
      </c>
      <c r="D42" s="15" t="e">
        <f>Invoer_periode_2!#REF!</f>
        <v>#REF!</v>
      </c>
      <c r="E42" s="13" t="e">
        <f>Invoer_periode_2!#REF!</f>
        <v>#REF!</v>
      </c>
      <c r="F42" s="15" t="e">
        <f>Invoer_periode_2!#REF!</f>
        <v>#REF!</v>
      </c>
      <c r="G42" s="14" t="e">
        <f>Invoer_periode_2!#REF!</f>
        <v>#REF!</v>
      </c>
      <c r="H42" s="15" t="e">
        <f>Invoer_periode_2!#REF!</f>
        <v>#REF!</v>
      </c>
      <c r="I42" s="197" t="e">
        <f>Invoer_periode_2!#REF!</f>
        <v>#REF!</v>
      </c>
      <c r="J42" s="15" t="e">
        <f>Invoer_periode_2!#REF!</f>
        <v>#REF!</v>
      </c>
      <c r="K42" s="15" t="e">
        <f>Invoer_periode_2!#REF!</f>
        <v>#REF!</v>
      </c>
      <c r="L42" s="15" t="e">
        <f>Invoer_periode_2!#REF!</f>
        <v>#REF!</v>
      </c>
      <c r="M42" s="15" t="e">
        <f>Invoer_periode_2!#REF!</f>
        <v>#REF!</v>
      </c>
      <c r="N42" s="15" t="e">
        <f>Invoer_periode_2!#REF!</f>
        <v>#REF!</v>
      </c>
    </row>
    <row r="43" spans="1:14" ht="14.25" customHeight="1">
      <c r="A43" s="232"/>
      <c r="B43" s="19"/>
      <c r="C43" s="19"/>
      <c r="D43" s="19"/>
      <c r="F43" s="19"/>
      <c r="G43" s="19"/>
      <c r="H43" s="19"/>
      <c r="I43" s="225"/>
      <c r="J43" s="19"/>
      <c r="K43" s="19"/>
      <c r="L43" s="19"/>
      <c r="M43" s="19"/>
      <c r="N43" s="19"/>
    </row>
    <row r="44" spans="1:14" ht="14.25" customHeight="1">
      <c r="A44" s="18" t="str">
        <f>Invoer_periode_3!A23</f>
        <v>Car.Bol</v>
      </c>
      <c r="B44" s="18" t="str">
        <f>Invoer_periode_3!B23</f>
        <v>Periode 3</v>
      </c>
      <c r="C44" s="15"/>
      <c r="D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4.25" customHeight="1">
      <c r="A45" s="15">
        <f>Invoer_periode_3!A24</f>
        <v>80</v>
      </c>
      <c r="B45" s="18" t="str">
        <f>Invoer_periode_3!B24</f>
        <v>Naam</v>
      </c>
      <c r="C45" s="15" t="str">
        <f>Invoer_periode_3!C24</f>
        <v>Aantal</v>
      </c>
      <c r="D45" s="15" t="str">
        <f>Invoer_periode_3!D24</f>
        <v>Te Maken</v>
      </c>
      <c r="E45" s="15" t="str">
        <f>Invoer_periode_3!E24</f>
        <v>Gemaakt</v>
      </c>
      <c r="F45" s="15" t="str">
        <f>Invoer_periode_3!F24</f>
        <v xml:space="preserve">Aantal  </v>
      </c>
      <c r="G45" s="15" t="str">
        <f>Invoer_periode_3!G24</f>
        <v xml:space="preserve">Week       </v>
      </c>
      <c r="H45" s="15" t="str">
        <f>Invoer_periode_3!H24</f>
        <v>Hoogste</v>
      </c>
      <c r="I45" s="15" t="str">
        <f>Invoer_periode_3!I24</f>
        <v>%</v>
      </c>
      <c r="J45" s="15">
        <f>Invoer_periode_3!J24</f>
        <v>10</v>
      </c>
      <c r="K45" s="15" t="str">
        <f>Invoer_periode_3!K24</f>
        <v>W</v>
      </c>
      <c r="L45" s="15" t="str">
        <f>Invoer_periode_3!L24</f>
        <v>V</v>
      </c>
      <c r="M45" s="15" t="str">
        <f>Invoer_periode_3!M24</f>
        <v>R</v>
      </c>
      <c r="N45" s="15" t="str">
        <f>Invoer_periode_3!N24</f>
        <v>Nieuwe</v>
      </c>
    </row>
    <row r="46" spans="1:14" ht="14.25" customHeight="1">
      <c r="A46" s="22" t="str">
        <f>Invoer_periode_3!A25</f>
        <v>Datum</v>
      </c>
      <c r="B46" s="22" t="str">
        <f>Invoer_periode_3!B25</f>
        <v>Bennie Beerten Z</v>
      </c>
      <c r="C46" s="16" t="str">
        <f>Invoer_periode_3!C25</f>
        <v>Wedstr.</v>
      </c>
      <c r="D46" s="16" t="str">
        <f>Invoer_periode_3!D25</f>
        <v>Car.Bols</v>
      </c>
      <c r="E46" s="16" t="str">
        <f>Invoer_periode_3!E25</f>
        <v>Car.bols</v>
      </c>
      <c r="F46" s="16" t="str">
        <f>Invoer_periode_3!F25</f>
        <v>Beurten</v>
      </c>
      <c r="G46" s="16" t="str">
        <f>Invoer_periode_3!G25</f>
        <v>Moyenne</v>
      </c>
      <c r="H46" s="16" t="str">
        <f>Invoer_periode_3!H25</f>
        <v>H Score</v>
      </c>
      <c r="I46" s="16" t="str">
        <f>Invoer_periode_3!I25</f>
        <v>Car.bols</v>
      </c>
      <c r="J46" s="16" t="str">
        <f>Invoer_periode_3!J25</f>
        <v>Punten</v>
      </c>
      <c r="K46" s="16">
        <f>Invoer_periode_3!K25</f>
        <v>0</v>
      </c>
      <c r="L46" s="16">
        <f>Invoer_periode_3!L25</f>
        <v>0</v>
      </c>
      <c r="M46" s="16">
        <f>Invoer_periode_3!M25</f>
        <v>0</v>
      </c>
      <c r="N46" s="16" t="str">
        <f>Invoer_periode_3!N25</f>
        <v>Caramb</v>
      </c>
    </row>
    <row r="47" spans="1:14" ht="14.25" customHeight="1">
      <c r="A47" s="250" t="str">
        <f>IF(ISBLANK(Invoer_periode_3!A26),"",Invoer_periode_3!A26)</f>
        <v/>
      </c>
      <c r="B47" s="254" t="str">
        <f>Invoer_periode_3!B26</f>
        <v>Cuppers Jan</v>
      </c>
      <c r="C47" s="249" t="str">
        <f>IF(ISBLANK(Invoer_periode_3!C26),"",Invoer_periode_3!C26)</f>
        <v/>
      </c>
      <c r="D47" s="255" t="str">
        <f>Invoer_periode_3!D26</f>
        <v/>
      </c>
      <c r="E47" s="249" t="str">
        <f>IF(ISBLANK(Invoer_periode_3!E26),"",Invoer_periode_3!E26)</f>
        <v/>
      </c>
      <c r="F47" s="249" t="str">
        <f>IF(ISBLANK(Invoer_periode_3!F26),"",Invoer_periode_3!F26)</f>
        <v/>
      </c>
      <c r="G47" s="256" t="str">
        <f>Invoer_periode_3!G26</f>
        <v/>
      </c>
      <c r="H47" s="249" t="str">
        <f>IF(ISBLANK(Invoer_periode_3!H26),"",Invoer_periode_3!H26)</f>
        <v/>
      </c>
      <c r="I47" s="257" t="str">
        <f>Invoer_periode_3!I26</f>
        <v/>
      </c>
      <c r="J47" s="255" t="str">
        <f>Invoer_periode_3!J26</f>
        <v/>
      </c>
      <c r="K47" s="255" t="str">
        <f>Invoer_periode_3!K26</f>
        <v/>
      </c>
      <c r="L47" s="255" t="str">
        <f>Invoer_periode_3!L26</f>
        <v/>
      </c>
      <c r="M47" s="249" t="str">
        <f>Invoer_periode_3!M26</f>
        <v/>
      </c>
      <c r="N47" s="249">
        <f>Invoer_periode_3!N26</f>
        <v>0</v>
      </c>
    </row>
    <row r="48" spans="1:14" ht="14.25" customHeight="1">
      <c r="A48" s="248" t="str">
        <f>IF(ISBLANK(Invoer_periode_3!A27),"",Invoer_periode_3!A27)</f>
        <v/>
      </c>
      <c r="B48" s="254" t="str">
        <f>Invoer_periode_3!B27</f>
        <v>BouwmeesterJohan</v>
      </c>
      <c r="C48" s="248" t="str">
        <f>IF(ISBLANK(Invoer_periode_3!C27),"",Invoer_periode_3!C27)</f>
        <v/>
      </c>
      <c r="D48" s="248" t="str">
        <f>Invoer_periode_3!D27</f>
        <v/>
      </c>
      <c r="E48" s="248" t="str">
        <f>IF(ISBLANK(Invoer_periode_3!E27),"",Invoer_periode_3!E27)</f>
        <v/>
      </c>
      <c r="F48" s="248" t="str">
        <f>IF(ISBLANK(Invoer_periode_3!F27),"",Invoer_periode_3!F27)</f>
        <v/>
      </c>
      <c r="G48" s="248" t="str">
        <f>Invoer_periode_3!G27</f>
        <v/>
      </c>
      <c r="H48" s="248" t="str">
        <f>IF(ISBLANK(Invoer_periode_3!H27),"",Invoer_periode_3!H27)</f>
        <v/>
      </c>
      <c r="I48" s="248" t="str">
        <f>Invoer_periode_3!I27</f>
        <v/>
      </c>
      <c r="J48" s="248" t="str">
        <f>Invoer_periode_3!J27</f>
        <v/>
      </c>
      <c r="K48" s="248" t="str">
        <f>Invoer_periode_3!K27</f>
        <v/>
      </c>
      <c r="L48" s="248" t="str">
        <f>Invoer_periode_3!L27</f>
        <v/>
      </c>
      <c r="M48" s="248" t="str">
        <f>Invoer_periode_3!M27</f>
        <v/>
      </c>
      <c r="N48" s="248">
        <f>Invoer_periode_3!N27</f>
        <v>0</v>
      </c>
    </row>
    <row r="49" spans="1:14" ht="14.25" customHeight="1">
      <c r="A49" s="248" t="str">
        <f>IF(ISBLANK(Invoer_periode_3!A28),"",Invoer_periode_3!A28)</f>
        <v/>
      </c>
      <c r="B49" s="254" t="str">
        <f>Invoer_periode_3!B28</f>
        <v>Cattier Theo</v>
      </c>
      <c r="C49" s="248" t="str">
        <f>IF(ISBLANK(Invoer_periode_3!C28),"",Invoer_periode_3!C28)</f>
        <v/>
      </c>
      <c r="D49" s="248" t="str">
        <f>Invoer_periode_3!D28</f>
        <v/>
      </c>
      <c r="E49" s="248" t="str">
        <f>IF(ISBLANK(Invoer_periode_3!E28),"",Invoer_periode_3!E28)</f>
        <v/>
      </c>
      <c r="F49" s="248" t="str">
        <f>IF(ISBLANK(Invoer_periode_3!F28),"",Invoer_periode_3!F28)</f>
        <v/>
      </c>
      <c r="G49" s="248" t="str">
        <f>Invoer_periode_3!G28</f>
        <v/>
      </c>
      <c r="H49" s="248" t="str">
        <f>IF(ISBLANK(Invoer_periode_3!H28),"",Invoer_periode_3!H28)</f>
        <v/>
      </c>
      <c r="I49" s="248" t="str">
        <f>Invoer_periode_3!I28</f>
        <v/>
      </c>
      <c r="J49" s="248" t="str">
        <f>Invoer_periode_3!J28</f>
        <v/>
      </c>
      <c r="K49" s="248" t="str">
        <f>Invoer_periode_3!K28</f>
        <v/>
      </c>
      <c r="L49" s="248" t="str">
        <f>Invoer_periode_3!L28</f>
        <v/>
      </c>
      <c r="M49" s="248" t="str">
        <f>Invoer_periode_3!M28</f>
        <v/>
      </c>
      <c r="N49" s="248">
        <f>Invoer_periode_3!N28</f>
        <v>0</v>
      </c>
    </row>
    <row r="50" spans="1:14" ht="14.25" customHeight="1">
      <c r="A50" s="250" t="str">
        <f>IF(ISBLANK(Invoer_periode_3!A29),"",Invoer_periode_3!A29)</f>
        <v/>
      </c>
      <c r="B50" s="254" t="str">
        <f>Invoer_periode_3!B29</f>
        <v>Huinink Jan</v>
      </c>
      <c r="C50" s="249" t="str">
        <f>IF(ISBLANK(Invoer_periode_3!C29),"",Invoer_periode_3!C29)</f>
        <v/>
      </c>
      <c r="D50" s="255" t="str">
        <f>Invoer_periode_3!D29</f>
        <v/>
      </c>
      <c r="E50" s="249" t="str">
        <f>IF(ISBLANK(Invoer_periode_3!E29),"",Invoer_periode_3!E29)</f>
        <v/>
      </c>
      <c r="F50" s="249" t="str">
        <f>IF(ISBLANK(Invoer_periode_3!F29),"",Invoer_periode_3!F29)</f>
        <v/>
      </c>
      <c r="G50" s="256" t="str">
        <f>Invoer_periode_3!G29</f>
        <v/>
      </c>
      <c r="H50" s="249" t="str">
        <f>IF(ISBLANK(Invoer_periode_3!H29),"",Invoer_periode_3!H29)</f>
        <v/>
      </c>
      <c r="I50" s="257" t="str">
        <f>Invoer_periode_3!I29</f>
        <v/>
      </c>
      <c r="J50" s="255" t="str">
        <f>Invoer_periode_3!J29</f>
        <v/>
      </c>
      <c r="K50" s="255" t="str">
        <f>Invoer_periode_3!K29</f>
        <v/>
      </c>
      <c r="L50" s="255" t="str">
        <f>Invoer_periode_3!L29</f>
        <v/>
      </c>
      <c r="M50" s="249" t="str">
        <f>Invoer_periode_3!M29</f>
        <v/>
      </c>
      <c r="N50" s="249">
        <f>Invoer_periode_3!N29</f>
        <v>0</v>
      </c>
    </row>
    <row r="51" spans="1:14" ht="14.25" customHeight="1">
      <c r="A51" s="248" t="str">
        <f>IF(ISBLANK(Invoer_periode_3!A30),"",Invoer_periode_3!A30)</f>
        <v/>
      </c>
      <c r="B51" s="254" t="str">
        <f>Invoer_periode_3!B30</f>
        <v>Koppele Theo</v>
      </c>
      <c r="C51" s="248" t="str">
        <f>IF(ISBLANK(Invoer_periode_3!C30),"",Invoer_periode_3!C30)</f>
        <v/>
      </c>
      <c r="D51" s="248" t="str">
        <f>Invoer_periode_3!D30</f>
        <v/>
      </c>
      <c r="E51" s="248" t="str">
        <f>IF(ISBLANK(Invoer_periode_3!E30),"",Invoer_periode_3!E30)</f>
        <v/>
      </c>
      <c r="F51" s="248" t="str">
        <f>IF(ISBLANK(Invoer_periode_3!F30),"",Invoer_periode_3!F30)</f>
        <v/>
      </c>
      <c r="G51" s="248" t="str">
        <f>Invoer_periode_3!G30</f>
        <v/>
      </c>
      <c r="H51" s="248" t="str">
        <f>IF(ISBLANK(Invoer_periode_3!H30),"",Invoer_periode_3!H30)</f>
        <v/>
      </c>
      <c r="I51" s="248" t="str">
        <f>Invoer_periode_3!I30</f>
        <v/>
      </c>
      <c r="J51" s="248" t="str">
        <f>Invoer_periode_3!J30</f>
        <v/>
      </c>
      <c r="K51" s="248" t="str">
        <f>Invoer_periode_3!K30</f>
        <v/>
      </c>
      <c r="L51" s="248" t="str">
        <f>Invoer_periode_3!L30</f>
        <v/>
      </c>
      <c r="M51" s="248" t="str">
        <f>Invoer_periode_3!M30</f>
        <v/>
      </c>
      <c r="N51" s="248">
        <f>Invoer_periode_3!N30</f>
        <v>0</v>
      </c>
    </row>
    <row r="52" spans="1:14" ht="14.25" customHeight="1">
      <c r="A52" s="248" t="str">
        <f>IF(ISBLANK(Invoer_periode_3!A31),"",Invoer_periode_3!A31)</f>
        <v/>
      </c>
      <c r="B52" s="254" t="str">
        <f>Invoer_periode_3!B31</f>
        <v>Melgers Willy</v>
      </c>
      <c r="C52" s="248" t="str">
        <f>IF(ISBLANK(Invoer_periode_3!C31),"",Invoer_periode_3!C31)</f>
        <v/>
      </c>
      <c r="D52" s="248" t="str">
        <f>Invoer_periode_3!D31</f>
        <v/>
      </c>
      <c r="E52" s="248" t="str">
        <f>IF(ISBLANK(Invoer_periode_3!E31),"",Invoer_periode_3!E31)</f>
        <v/>
      </c>
      <c r="F52" s="248" t="str">
        <f>IF(ISBLANK(Invoer_periode_3!F31),"",Invoer_periode_3!F31)</f>
        <v/>
      </c>
      <c r="G52" s="248" t="str">
        <f>Invoer_periode_3!G31</f>
        <v/>
      </c>
      <c r="H52" s="248" t="str">
        <f>IF(ISBLANK(Invoer_periode_3!H31),"",Invoer_periode_3!H31)</f>
        <v/>
      </c>
      <c r="I52" s="248" t="str">
        <f>Invoer_periode_3!I31</f>
        <v/>
      </c>
      <c r="J52" s="248" t="str">
        <f>Invoer_periode_3!J31</f>
        <v/>
      </c>
      <c r="K52" s="248" t="str">
        <f>Invoer_periode_3!K31</f>
        <v/>
      </c>
      <c r="L52" s="248" t="str">
        <f>Invoer_periode_3!L31</f>
        <v/>
      </c>
      <c r="M52" s="248" t="str">
        <f>Invoer_periode_3!M31</f>
        <v/>
      </c>
      <c r="N52" s="248">
        <f>Invoer_periode_3!N31</f>
        <v>0</v>
      </c>
    </row>
    <row r="53" spans="1:14" ht="14.25" customHeight="1">
      <c r="A53" s="250" t="str">
        <f>IF(ISBLANK(Invoer_periode_3!A32),"",Invoer_periode_3!A32)</f>
        <v/>
      </c>
      <c r="B53" s="254" t="str">
        <f>Invoer_periode_3!B32</f>
        <v>Piepers Arnold</v>
      </c>
      <c r="C53" s="249" t="str">
        <f>IF(ISBLANK(Invoer_periode_3!C32),"",Invoer_periode_3!C32)</f>
        <v/>
      </c>
      <c r="D53" s="255" t="str">
        <f>Invoer_periode_3!D32</f>
        <v/>
      </c>
      <c r="E53" s="249" t="str">
        <f>IF(ISBLANK(Invoer_periode_3!E32),"",Invoer_periode_3!E32)</f>
        <v/>
      </c>
      <c r="F53" s="249" t="str">
        <f>IF(ISBLANK(Invoer_periode_3!F32),"",Invoer_periode_3!F32)</f>
        <v/>
      </c>
      <c r="G53" s="256" t="str">
        <f>Invoer_periode_3!G32</f>
        <v/>
      </c>
      <c r="H53" s="249" t="str">
        <f>IF(ISBLANK(Invoer_periode_3!H32),"",Invoer_periode_3!H32)</f>
        <v/>
      </c>
      <c r="I53" s="257" t="str">
        <f>Invoer_periode_3!I32</f>
        <v/>
      </c>
      <c r="J53" s="255" t="str">
        <f>Invoer_periode_3!J32</f>
        <v/>
      </c>
      <c r="K53" s="255" t="str">
        <f>Invoer_periode_3!K32</f>
        <v/>
      </c>
      <c r="L53" s="255" t="str">
        <f>Invoer_periode_3!L32</f>
        <v/>
      </c>
      <c r="M53" s="249" t="str">
        <f>Invoer_periode_3!M32</f>
        <v/>
      </c>
      <c r="N53" s="249">
        <f>Invoer_periode_3!N32</f>
        <v>0</v>
      </c>
    </row>
    <row r="54" spans="1:14" ht="14.25" customHeight="1">
      <c r="A54" s="250" t="str">
        <f>IF(ISBLANK(Invoer_periode_3!A33),"",Invoer_periode_3!A33)</f>
        <v/>
      </c>
      <c r="B54" s="254" t="str">
        <f>Invoer_periode_3!B33</f>
        <v>Jos Stortelder</v>
      </c>
      <c r="C54" s="249" t="str">
        <f>IF(ISBLANK(Invoer_periode_3!C33),"",Invoer_periode_3!C33)</f>
        <v/>
      </c>
      <c r="D54" s="255" t="str">
        <f>Invoer_periode_3!D33</f>
        <v/>
      </c>
      <c r="E54" s="249" t="str">
        <f>IF(ISBLANK(Invoer_periode_3!E33),"",Invoer_periode_3!E33)</f>
        <v/>
      </c>
      <c r="F54" s="249" t="str">
        <f>IF(ISBLANK(Invoer_periode_3!F33),"",Invoer_periode_3!F33)</f>
        <v/>
      </c>
      <c r="G54" s="256" t="str">
        <f>Invoer_periode_3!G33</f>
        <v/>
      </c>
      <c r="H54" s="249" t="str">
        <f>IF(ISBLANK(Invoer_periode_3!H33),"",Invoer_periode_3!H33)</f>
        <v/>
      </c>
      <c r="I54" s="257" t="str">
        <f>Invoer_periode_3!I33</f>
        <v/>
      </c>
      <c r="J54" s="255" t="str">
        <f>Invoer_periode_3!J33</f>
        <v/>
      </c>
      <c r="K54" s="255" t="str">
        <f>Invoer_periode_3!K33</f>
        <v/>
      </c>
      <c r="L54" s="255" t="str">
        <f>Invoer_periode_3!L33</f>
        <v/>
      </c>
      <c r="M54" s="249" t="str">
        <f>Invoer_periode_3!M33</f>
        <v/>
      </c>
      <c r="N54" s="249">
        <f>Invoer_periode_3!N33</f>
        <v>0</v>
      </c>
    </row>
    <row r="55" spans="1:14" ht="14.25" customHeight="1">
      <c r="A55" s="248" t="str">
        <f>IF(ISBLANK(Invoer_periode_3!A34),"",Invoer_periode_3!A34)</f>
        <v/>
      </c>
      <c r="B55" s="254" t="str">
        <f>Invoer_periode_3!B34</f>
        <v>Rots Jan</v>
      </c>
      <c r="C55" s="248" t="str">
        <f>IF(ISBLANK(Invoer_periode_3!C34),"",Invoer_periode_3!C34)</f>
        <v/>
      </c>
      <c r="D55" s="248" t="str">
        <f>Invoer_periode_3!D34</f>
        <v/>
      </c>
      <c r="E55" s="248" t="str">
        <f>IF(ISBLANK(Invoer_periode_3!E34),"",Invoer_periode_3!E34)</f>
        <v/>
      </c>
      <c r="F55" s="248" t="str">
        <f>IF(ISBLANK(Invoer_periode_3!F34),"",Invoer_periode_3!F34)</f>
        <v/>
      </c>
      <c r="G55" s="248" t="str">
        <f>Invoer_periode_3!G34</f>
        <v/>
      </c>
      <c r="H55" s="248" t="str">
        <f>IF(ISBLANK(Invoer_periode_3!H34),"",Invoer_periode_3!H34)</f>
        <v/>
      </c>
      <c r="I55" s="248" t="str">
        <f>Invoer_periode_3!I34</f>
        <v/>
      </c>
      <c r="J55" s="248" t="str">
        <f>Invoer_periode_3!J34</f>
        <v/>
      </c>
      <c r="K55" s="248" t="str">
        <f>Invoer_periode_3!K34</f>
        <v/>
      </c>
      <c r="L55" s="248" t="str">
        <f>Invoer_periode_3!L34</f>
        <v/>
      </c>
      <c r="M55" s="248" t="str">
        <f>Invoer_periode_3!M34</f>
        <v/>
      </c>
      <c r="N55" s="248">
        <f>Invoer_periode_3!N34</f>
        <v>0</v>
      </c>
    </row>
    <row r="56" spans="1:14" ht="14.25" customHeight="1">
      <c r="A56" s="248" t="str">
        <f>IF(ISBLANK(Invoer_periode_3!A35),"",Invoer_periode_3!A35)</f>
        <v/>
      </c>
      <c r="B56" s="254" t="str">
        <f>Invoer_periode_3!B35</f>
        <v>Rouwhorst Bennie</v>
      </c>
      <c r="C56" s="248" t="str">
        <f>IF(ISBLANK(Invoer_periode_3!C35),"",Invoer_periode_3!C35)</f>
        <v/>
      </c>
      <c r="D56" s="248" t="str">
        <f>Invoer_periode_3!D35</f>
        <v/>
      </c>
      <c r="E56" s="248" t="str">
        <f>IF(ISBLANK(Invoer_periode_3!E35),"",Invoer_periode_3!E35)</f>
        <v/>
      </c>
      <c r="F56" s="248" t="str">
        <f>IF(ISBLANK(Invoer_periode_3!F35),"",Invoer_periode_3!F35)</f>
        <v/>
      </c>
      <c r="G56" s="248" t="str">
        <f>Invoer_periode_3!G35</f>
        <v/>
      </c>
      <c r="H56" s="248" t="str">
        <f>IF(ISBLANK(Invoer_periode_3!H35),"",Invoer_periode_3!H35)</f>
        <v/>
      </c>
      <c r="I56" s="248" t="str">
        <f>Invoer_periode_3!I35</f>
        <v/>
      </c>
      <c r="J56" s="248" t="str">
        <f>Invoer_periode_3!J35</f>
        <v/>
      </c>
      <c r="K56" s="248" t="str">
        <f>Invoer_periode_3!K35</f>
        <v/>
      </c>
      <c r="L56" s="248" t="str">
        <f>Invoer_periode_3!L35</f>
        <v/>
      </c>
      <c r="M56" s="248" t="str">
        <f>Invoer_periode_3!M35</f>
        <v/>
      </c>
      <c r="N56" s="248">
        <f>Invoer_periode_3!N35</f>
        <v>0</v>
      </c>
    </row>
    <row r="57" spans="1:14" ht="14.25" customHeight="1">
      <c r="A57" s="248" t="str">
        <f>IF(ISBLANK(Invoer_periode_3!A36),"",Invoer_periode_3!A36)</f>
        <v/>
      </c>
      <c r="B57" s="254" t="str">
        <f>Invoer_periode_3!B36</f>
        <v>Wittenbernds B</v>
      </c>
      <c r="C57" s="248" t="str">
        <f>IF(ISBLANK(Invoer_periode_3!C36),"",Invoer_periode_3!C36)</f>
        <v/>
      </c>
      <c r="D57" s="248" t="str">
        <f>Invoer_periode_3!D36</f>
        <v/>
      </c>
      <c r="E57" s="248" t="str">
        <f>IF(ISBLANK(Invoer_periode_3!E36),"",Invoer_periode_3!E36)</f>
        <v/>
      </c>
      <c r="F57" s="248" t="str">
        <f>IF(ISBLANK(Invoer_periode_3!F36),"",Invoer_periode_3!F36)</f>
        <v/>
      </c>
      <c r="G57" s="248" t="str">
        <f>Invoer_periode_3!G36</f>
        <v/>
      </c>
      <c r="H57" s="248" t="str">
        <f>IF(ISBLANK(Invoer_periode_3!H36),"",Invoer_periode_3!H36)</f>
        <v/>
      </c>
      <c r="I57" s="248" t="str">
        <f>Invoer_periode_3!I36</f>
        <v/>
      </c>
      <c r="J57" s="248" t="str">
        <f>Invoer_periode_3!J36</f>
        <v/>
      </c>
      <c r="K57" s="248" t="str">
        <f>Invoer_periode_3!K36</f>
        <v/>
      </c>
      <c r="L57" s="248" t="str">
        <f>Invoer_periode_3!L36</f>
        <v/>
      </c>
      <c r="M57" s="248" t="str">
        <f>Invoer_periode_3!M36</f>
        <v/>
      </c>
      <c r="N57" s="248">
        <f>Invoer_periode_3!N36</f>
        <v>0</v>
      </c>
    </row>
    <row r="58" spans="1:14" ht="14.25" customHeight="1">
      <c r="A58" s="248" t="str">
        <f>IF(ISBLANK(Invoer_periode_3!A37),"",Invoer_periode_3!A37)</f>
        <v/>
      </c>
      <c r="B58" s="254" t="str">
        <f>Invoer_periode_3!B37</f>
        <v>Spieker Leo</v>
      </c>
      <c r="C58" s="248" t="str">
        <f>IF(ISBLANK(Invoer_periode_3!C37),"",Invoer_periode_3!C37)</f>
        <v/>
      </c>
      <c r="D58" s="248" t="str">
        <f>Invoer_periode_3!D37</f>
        <v/>
      </c>
      <c r="E58" s="248" t="str">
        <f>IF(ISBLANK(Invoer_periode_3!E37),"",Invoer_periode_3!E37)</f>
        <v/>
      </c>
      <c r="F58" s="248" t="str">
        <f>IF(ISBLANK(Invoer_periode_3!F37),"",Invoer_periode_3!F37)</f>
        <v/>
      </c>
      <c r="G58" s="248" t="str">
        <f>Invoer_periode_3!G37</f>
        <v/>
      </c>
      <c r="H58" s="248" t="str">
        <f>IF(ISBLANK(Invoer_periode_3!H37),"",Invoer_periode_3!H37)</f>
        <v/>
      </c>
      <c r="I58" s="248" t="str">
        <f>Invoer_periode_3!I37</f>
        <v/>
      </c>
      <c r="J58" s="248" t="str">
        <f>Invoer_periode_3!J37</f>
        <v/>
      </c>
      <c r="K58" s="248" t="str">
        <f>Invoer_periode_3!K37</f>
        <v/>
      </c>
      <c r="L58" s="248" t="str">
        <f>Invoer_periode_3!L37</f>
        <v/>
      </c>
      <c r="M58" s="248" t="str">
        <f>Invoer_periode_3!M37</f>
        <v/>
      </c>
      <c r="N58" s="248">
        <f>Invoer_periode_3!N37</f>
        <v>0</v>
      </c>
    </row>
    <row r="59" spans="1:14" ht="14.25" customHeight="1">
      <c r="A59" s="248" t="str">
        <f>IF(ISBLANK(Invoer_periode_3!A38),"",Invoer_periode_3!A38)</f>
        <v/>
      </c>
      <c r="B59" s="254" t="str">
        <f>Invoer_periode_3!B38</f>
        <v>v.Schie Leo</v>
      </c>
      <c r="C59" s="248" t="str">
        <f>IF(ISBLANK(Invoer_periode_3!C38),"",Invoer_periode_3!C38)</f>
        <v/>
      </c>
      <c r="D59" s="248" t="str">
        <f>Invoer_periode_3!D38</f>
        <v/>
      </c>
      <c r="E59" s="248" t="str">
        <f>IF(ISBLANK(Invoer_periode_3!E38),"",Invoer_periode_3!E38)</f>
        <v/>
      </c>
      <c r="F59" s="248" t="str">
        <f>IF(ISBLANK(Invoer_periode_3!F38),"",Invoer_periode_3!F38)</f>
        <v/>
      </c>
      <c r="G59" s="248" t="str">
        <f>Invoer_periode_3!G38</f>
        <v/>
      </c>
      <c r="H59" s="248" t="str">
        <f>IF(ISBLANK(Invoer_periode_3!H38),"",Invoer_periode_3!H38)</f>
        <v/>
      </c>
      <c r="I59" s="248" t="str">
        <f>Invoer_periode_3!I38</f>
        <v/>
      </c>
      <c r="J59" s="248" t="str">
        <f>Invoer_periode_3!J38</f>
        <v/>
      </c>
      <c r="K59" s="248" t="str">
        <f>Invoer_periode_3!K38</f>
        <v/>
      </c>
      <c r="L59" s="248" t="str">
        <f>Invoer_periode_3!L38</f>
        <v/>
      </c>
      <c r="M59" s="248" t="str">
        <f>Invoer_periode_3!M38</f>
        <v/>
      </c>
      <c r="N59" s="248">
        <f>Invoer_periode_3!N38</f>
        <v>0</v>
      </c>
    </row>
    <row r="60" spans="1:14" ht="14.25" customHeight="1">
      <c r="A60" s="250" t="str">
        <f>IF(ISBLANK(Invoer_periode_3!A39),"",Invoer_periode_3!A39)</f>
        <v/>
      </c>
      <c r="B60" s="254" t="str">
        <f>Invoer_periode_3!B39</f>
        <v>Wolterink Harrie</v>
      </c>
      <c r="C60" s="249" t="str">
        <f>IF(ISBLANK(Invoer_periode_3!C39),"",Invoer_periode_3!C39)</f>
        <v/>
      </c>
      <c r="D60" s="255" t="str">
        <f>Invoer_periode_3!D39</f>
        <v/>
      </c>
      <c r="E60" s="249" t="str">
        <f>IF(ISBLANK(Invoer_periode_3!E39),"",Invoer_periode_3!E39)</f>
        <v/>
      </c>
      <c r="F60" s="249" t="str">
        <f>IF(ISBLANK(Invoer_periode_3!F39),"",Invoer_periode_3!F39)</f>
        <v/>
      </c>
      <c r="G60" s="256" t="str">
        <f>Invoer_periode_3!G39</f>
        <v/>
      </c>
      <c r="H60" s="249" t="str">
        <f>IF(ISBLANK(Invoer_periode_3!H39),"",Invoer_periode_3!H39)</f>
        <v/>
      </c>
      <c r="I60" s="257" t="str">
        <f>Invoer_periode_3!I39</f>
        <v/>
      </c>
      <c r="J60" s="255" t="str">
        <f>Invoer_periode_3!J39</f>
        <v/>
      </c>
      <c r="K60" s="255" t="str">
        <f>Invoer_periode_3!K39</f>
        <v/>
      </c>
      <c r="L60" s="255" t="str">
        <f>Invoer_periode_3!L39</f>
        <v/>
      </c>
      <c r="M60" s="249" t="str">
        <f>Invoer_periode_3!M39</f>
        <v/>
      </c>
      <c r="N60" s="249">
        <f>Invoer_periode_3!N39</f>
        <v>0</v>
      </c>
    </row>
    <row r="61" spans="1:14" ht="14.25" customHeight="1">
      <c r="A61" t="str">
        <f>IF(ISBLANK(Invoer_periode_3!A40),"",Invoer_periode_3!A40)</f>
        <v/>
      </c>
      <c r="B61" s="34" t="str">
        <f>Invoer_periode_3!B40</f>
        <v>Vermue Jack</v>
      </c>
      <c r="C61" t="str">
        <f>IF(ISBLANK(Invoer_periode_3!C40),"",Invoer_periode_3!C40)</f>
        <v/>
      </c>
      <c r="D61" t="str">
        <f>Invoer_periode_3!D40</f>
        <v/>
      </c>
      <c r="E61" t="str">
        <f>IF(ISBLANK(Invoer_periode_3!E40),"",Invoer_periode_3!E40)</f>
        <v/>
      </c>
      <c r="F61" t="str">
        <f>IF(ISBLANK(Invoer_periode_3!F40),"",Invoer_periode_3!F40)</f>
        <v/>
      </c>
      <c r="G61" t="str">
        <f>Invoer_periode_3!G40</f>
        <v/>
      </c>
      <c r="H61" t="str">
        <f>IF(ISBLANK(Invoer_periode_3!H40),"",Invoer_periode_3!H40)</f>
        <v/>
      </c>
      <c r="I61" t="str">
        <f>Invoer_periode_3!I40</f>
        <v/>
      </c>
      <c r="J61" t="str">
        <f>Invoer_periode_3!J40</f>
        <v/>
      </c>
      <c r="K61" t="str">
        <f>Invoer_periode_3!K40</f>
        <v/>
      </c>
      <c r="L61" t="str">
        <f>Invoer_periode_3!L40</f>
        <v/>
      </c>
      <c r="M61" t="str">
        <f>Invoer_periode_3!M40</f>
        <v/>
      </c>
      <c r="N61">
        <f>Invoer_periode_3!N40</f>
        <v>0</v>
      </c>
    </row>
    <row r="62" spans="1:14" ht="14.25" customHeight="1">
      <c r="A62" s="223"/>
      <c r="B62" s="27"/>
      <c r="C62" s="26"/>
      <c r="D62" s="26"/>
      <c r="E62" s="26"/>
      <c r="F62" s="26"/>
      <c r="G62" s="24"/>
      <c r="H62" s="26"/>
      <c r="I62" s="126"/>
      <c r="J62" s="26"/>
      <c r="K62" s="26"/>
      <c r="L62" s="26"/>
      <c r="M62" s="26"/>
      <c r="N62" s="26"/>
    </row>
    <row r="63" spans="1:14" ht="14.25" customHeight="1">
      <c r="A63" s="227" t="e">
        <f>Invoer_periode_3!#REF!</f>
        <v>#REF!</v>
      </c>
      <c r="B63" s="14" t="e">
        <f>Invoer_periode_3!#REF!</f>
        <v>#REF!</v>
      </c>
      <c r="C63" s="15" t="e">
        <f>Invoer_periode_3!#REF!</f>
        <v>#REF!</v>
      </c>
      <c r="D63" s="15" t="e">
        <f>Invoer_periode_3!#REF!</f>
        <v>#REF!</v>
      </c>
      <c r="E63" s="15" t="e">
        <f>Invoer_periode_3!#REF!</f>
        <v>#REF!</v>
      </c>
      <c r="F63" s="15" t="e">
        <f>Invoer_periode_3!#REF!</f>
        <v>#REF!</v>
      </c>
      <c r="G63" s="14" t="e">
        <f>Invoer_periode_3!#REF!</f>
        <v>#REF!</v>
      </c>
      <c r="H63" s="15" t="e">
        <f>Invoer_periode_3!#REF!</f>
        <v>#REF!</v>
      </c>
      <c r="I63" s="197" t="e">
        <f>Invoer_periode_3!#REF!</f>
        <v>#REF!</v>
      </c>
      <c r="J63" s="15" t="e">
        <f>Invoer_periode_3!#REF!</f>
        <v>#REF!</v>
      </c>
      <c r="K63" s="15" t="e">
        <f>Invoer_periode_3!#REF!</f>
        <v>#REF!</v>
      </c>
      <c r="L63" s="15" t="e">
        <f>Invoer_periode_3!#REF!</f>
        <v>#REF!</v>
      </c>
      <c r="M63" s="15" t="e">
        <f>Invoer_periode_3!#REF!</f>
        <v>#REF!</v>
      </c>
      <c r="N63" s="15" t="e">
        <f>Invoer_periode_3!#REF!</f>
        <v>#REF!</v>
      </c>
    </row>
    <row r="64" spans="1:14" ht="14.25" customHeight="1">
      <c r="E64" s="15"/>
    </row>
    <row r="65" spans="1:14" ht="14.25" customHeight="1">
      <c r="A65" s="18"/>
      <c r="B65" s="1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4.25" customHeight="1">
      <c r="A66" s="18" t="str">
        <f>Invoer_per__4!A23</f>
        <v>Car.Bol</v>
      </c>
      <c r="B66" s="18" t="str">
        <f>Invoer_per__4!B23</f>
        <v>Periode 4</v>
      </c>
      <c r="C66" s="15"/>
      <c r="D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4.25" customHeight="1">
      <c r="A67" s="15">
        <f>Invoer_per__4!A24</f>
        <v>80</v>
      </c>
      <c r="B67" s="18" t="str">
        <f>Invoer_per__4!B24</f>
        <v>Naam</v>
      </c>
      <c r="C67" s="15" t="str">
        <f>Invoer_per__4!C24</f>
        <v>Aantal</v>
      </c>
      <c r="D67" s="15" t="str">
        <f>Invoer_per__4!D24</f>
        <v>Te Maken</v>
      </c>
      <c r="E67" s="15" t="str">
        <f>Invoer_per__4!E24</f>
        <v>Gemaakt</v>
      </c>
      <c r="F67" s="15" t="str">
        <f>Invoer_per__4!F24</f>
        <v xml:space="preserve">Aantal  </v>
      </c>
      <c r="G67" s="15" t="str">
        <f>Invoer_per__4!G24</f>
        <v xml:space="preserve">Week       </v>
      </c>
      <c r="H67" s="15" t="str">
        <f>Invoer_per__4!H24</f>
        <v>Hoogste</v>
      </c>
      <c r="I67" s="15" t="str">
        <f>Invoer_per__4!I24</f>
        <v>%</v>
      </c>
      <c r="J67" s="15">
        <f>Invoer_per__4!J24</f>
        <v>10</v>
      </c>
      <c r="K67" s="15" t="str">
        <f>Invoer_per__4!K24</f>
        <v>W</v>
      </c>
      <c r="L67" s="15" t="str">
        <f>Invoer_per__4!L24</f>
        <v>V</v>
      </c>
      <c r="M67" s="15" t="str">
        <f>Invoer_per__4!M24</f>
        <v>R</v>
      </c>
      <c r="N67" s="15" t="str">
        <f>Invoer_per__4!N24</f>
        <v>Nieuwe</v>
      </c>
    </row>
    <row r="68" spans="1:14" ht="14.25" customHeight="1">
      <c r="A68" s="22" t="str">
        <f>Invoer_per__4!A25</f>
        <v>Datum</v>
      </c>
      <c r="B68" s="22" t="str">
        <f>Invoer_per__4!B25</f>
        <v>Bennie Beerten Z</v>
      </c>
      <c r="C68" s="16" t="str">
        <f>Invoer_per__4!C25</f>
        <v>Wedstr.</v>
      </c>
      <c r="D68" s="16" t="str">
        <f>Invoer_per__4!D25</f>
        <v>Car.Bols</v>
      </c>
      <c r="E68" s="16" t="str">
        <f>Invoer_per__4!E25</f>
        <v>Car.bols</v>
      </c>
      <c r="F68" s="16" t="str">
        <f>Invoer_per__4!F25</f>
        <v>Beurten</v>
      </c>
      <c r="G68" s="16" t="str">
        <f>Invoer_per__4!G25</f>
        <v>Moyenne</v>
      </c>
      <c r="H68" s="16" t="str">
        <f>Invoer_per__4!H25</f>
        <v>H Score</v>
      </c>
      <c r="I68" s="16" t="str">
        <f>Invoer_per__4!I25</f>
        <v>Car.bols</v>
      </c>
      <c r="J68" s="16" t="str">
        <f>Invoer_per__4!J25</f>
        <v>Punten</v>
      </c>
      <c r="K68" s="16">
        <f>Invoer_per__4!K25</f>
        <v>0</v>
      </c>
      <c r="L68" s="16">
        <f>Invoer_per__4!L25</f>
        <v>0</v>
      </c>
      <c r="M68" s="16">
        <f>Invoer_per__4!M25</f>
        <v>0</v>
      </c>
      <c r="N68" s="16" t="str">
        <f>Invoer_per__4!N25</f>
        <v>Caramb</v>
      </c>
    </row>
    <row r="69" spans="1:14" ht="14.25" customHeight="1">
      <c r="A69" s="248" t="str">
        <f>IF(ISBLANK(Invoer_per__4!A26),"",Invoer_per__4!A26)</f>
        <v/>
      </c>
      <c r="B69" s="254" t="str">
        <f>Invoer_per__4!B26</f>
        <v>Cuppers Jan</v>
      </c>
      <c r="C69" s="248" t="str">
        <f>IF(ISBLANK(Invoer_per__4!C26),"",Invoer_per__4!C26)</f>
        <v/>
      </c>
      <c r="D69" s="248" t="str">
        <f>Invoer_per__4!D26</f>
        <v/>
      </c>
      <c r="E69" s="248" t="str">
        <f>IF(ISBLANK(Invoer_per__4!E26),"",Invoer_per__4!E26)</f>
        <v/>
      </c>
      <c r="F69" s="248" t="str">
        <f>IF(ISBLANK(Invoer_per__4!F26),"",Invoer_per__4!F26)</f>
        <v/>
      </c>
      <c r="G69" s="248" t="str">
        <f>Invoer_per__4!G26</f>
        <v/>
      </c>
      <c r="H69" s="248" t="str">
        <f>IF(ISBLANK(Invoer_per__4!H26),"",Invoer_per__4!H26)</f>
        <v/>
      </c>
      <c r="I69" s="248" t="str">
        <f>Invoer_per__4!I26</f>
        <v/>
      </c>
      <c r="J69" s="248" t="str">
        <f>Invoer_per__4!J26</f>
        <v/>
      </c>
      <c r="K69" s="248" t="str">
        <f>Invoer_per__4!K26</f>
        <v/>
      </c>
      <c r="L69" s="248" t="str">
        <f>Invoer_per__4!L26</f>
        <v/>
      </c>
      <c r="M69" s="248" t="str">
        <f>Invoer_per__4!M26</f>
        <v/>
      </c>
      <c r="N69" s="248">
        <f>Invoer_per__4!N26</f>
        <v>0</v>
      </c>
    </row>
    <row r="70" spans="1:14" ht="14.25" customHeight="1">
      <c r="A70" s="248" t="str">
        <f>IF(ISBLANK(Invoer_per__4!A27),"",Invoer_per__4!A27)</f>
        <v/>
      </c>
      <c r="B70" s="254" t="str">
        <f>Invoer_per__4!B27</f>
        <v>BouwmeesterJohan</v>
      </c>
      <c r="C70" s="248" t="str">
        <f>IF(ISBLANK(Invoer_per__4!C27),"",Invoer_per__4!C27)</f>
        <v/>
      </c>
      <c r="D70" s="248" t="str">
        <f>Invoer_per__4!D27</f>
        <v/>
      </c>
      <c r="E70" s="248" t="str">
        <f>IF(ISBLANK(Invoer_per__4!E27),"",Invoer_per__4!E27)</f>
        <v/>
      </c>
      <c r="F70" s="248" t="str">
        <f>IF(ISBLANK(Invoer_per__4!F27),"",Invoer_per__4!F27)</f>
        <v/>
      </c>
      <c r="G70" s="248" t="str">
        <f>Invoer_per__4!G27</f>
        <v/>
      </c>
      <c r="H70" s="248" t="str">
        <f>IF(ISBLANK(Invoer_per__4!H27),"",Invoer_per__4!H27)</f>
        <v/>
      </c>
      <c r="I70" s="248" t="str">
        <f>Invoer_per__4!I27</f>
        <v/>
      </c>
      <c r="J70" s="248" t="str">
        <f>Invoer_per__4!J27</f>
        <v/>
      </c>
      <c r="K70" s="248" t="str">
        <f>Invoer_per__4!K27</f>
        <v/>
      </c>
      <c r="L70" s="248" t="str">
        <f>Invoer_per__4!L27</f>
        <v/>
      </c>
      <c r="M70" s="248" t="str">
        <f>Invoer_per__4!M27</f>
        <v/>
      </c>
      <c r="N70" s="248">
        <f>Invoer_per__4!N27</f>
        <v>0</v>
      </c>
    </row>
    <row r="71" spans="1:14" ht="14.25" customHeight="1">
      <c r="A71" s="248" t="str">
        <f>IF(ISBLANK(Invoer_per__4!A28),"",Invoer_per__4!A28)</f>
        <v/>
      </c>
      <c r="B71" s="254" t="str">
        <f>Invoer_per__4!B28</f>
        <v>Cattier Theo</v>
      </c>
      <c r="C71" s="248" t="str">
        <f>IF(ISBLANK(Invoer_per__4!C28),"",Invoer_per__4!C28)</f>
        <v/>
      </c>
      <c r="D71" s="248" t="str">
        <f>Invoer_per__4!D28</f>
        <v/>
      </c>
      <c r="E71" s="248" t="str">
        <f>IF(ISBLANK(Invoer_per__4!E28),"",Invoer_per__4!E28)</f>
        <v/>
      </c>
      <c r="F71" s="248" t="str">
        <f>IF(ISBLANK(Invoer_per__4!F28),"",Invoer_per__4!F28)</f>
        <v/>
      </c>
      <c r="G71" s="248" t="str">
        <f>Invoer_per__4!G28</f>
        <v/>
      </c>
      <c r="H71" s="248" t="str">
        <f>IF(ISBLANK(Invoer_per__4!H28),"",Invoer_per__4!H28)</f>
        <v/>
      </c>
      <c r="I71" s="248" t="str">
        <f>Invoer_per__4!I28</f>
        <v/>
      </c>
      <c r="J71" s="248" t="str">
        <f>Invoer_per__4!J28</f>
        <v/>
      </c>
      <c r="K71" s="248" t="str">
        <f>Invoer_per__4!K28</f>
        <v/>
      </c>
      <c r="L71" s="248" t="str">
        <f>Invoer_per__4!L28</f>
        <v/>
      </c>
      <c r="M71" s="248" t="str">
        <f>Invoer_per__4!M28</f>
        <v/>
      </c>
      <c r="N71" s="248">
        <f>Invoer_per__4!N28</f>
        <v>0</v>
      </c>
    </row>
    <row r="72" spans="1:14" ht="14.25" customHeight="1">
      <c r="A72" s="248" t="str">
        <f>IF(ISBLANK(Invoer_per__4!A29),"",Invoer_per__4!A29)</f>
        <v/>
      </c>
      <c r="B72" s="254" t="str">
        <f>Invoer_per__4!B29</f>
        <v>Huinink Jan</v>
      </c>
      <c r="C72" s="248" t="str">
        <f>IF(ISBLANK(Invoer_per__4!C29),"",Invoer_per__4!C29)</f>
        <v/>
      </c>
      <c r="D72" s="248" t="str">
        <f>Invoer_per__4!D29</f>
        <v/>
      </c>
      <c r="E72" s="248" t="str">
        <f>IF(ISBLANK(Invoer_per__4!E29),"",Invoer_per__4!E29)</f>
        <v/>
      </c>
      <c r="F72" s="248" t="str">
        <f>IF(ISBLANK(Invoer_per__4!F29),"",Invoer_per__4!F29)</f>
        <v/>
      </c>
      <c r="G72" s="248" t="str">
        <f>Invoer_per__4!G29</f>
        <v/>
      </c>
      <c r="H72" s="248" t="str">
        <f>IF(ISBLANK(Invoer_per__4!H29),"",Invoer_per__4!H29)</f>
        <v/>
      </c>
      <c r="I72" s="248" t="str">
        <f>Invoer_per__4!I29</f>
        <v/>
      </c>
      <c r="J72" s="248" t="str">
        <f>Invoer_per__4!J29</f>
        <v/>
      </c>
      <c r="K72" s="248" t="str">
        <f>Invoer_per__4!K29</f>
        <v/>
      </c>
      <c r="L72" s="248" t="str">
        <f>Invoer_per__4!L29</f>
        <v/>
      </c>
      <c r="M72" s="248" t="str">
        <f>Invoer_per__4!M29</f>
        <v/>
      </c>
      <c r="N72" s="248">
        <f>Invoer_per__4!N29</f>
        <v>0</v>
      </c>
    </row>
    <row r="73" spans="1:14" ht="14.25" customHeight="1">
      <c r="A73" s="250" t="str">
        <f>IF(ISBLANK(Invoer_per__4!A30),"",Invoer_per__4!A30)</f>
        <v/>
      </c>
      <c r="B73" s="254" t="str">
        <f>Invoer_per__4!B30</f>
        <v>Koppele Theo</v>
      </c>
      <c r="C73" s="249" t="str">
        <f>IF(ISBLANK(Invoer_per__4!C30),"",Invoer_per__4!C30)</f>
        <v/>
      </c>
      <c r="D73" s="249" t="str">
        <f>Invoer_per__4!D30</f>
        <v/>
      </c>
      <c r="E73" s="249" t="str">
        <f>IF(ISBLANK(Invoer_per__4!E30),"",Invoer_per__4!E30)</f>
        <v/>
      </c>
      <c r="F73" s="249" t="str">
        <f>IF(ISBLANK(Invoer_per__4!F30),"",Invoer_per__4!F30)</f>
        <v/>
      </c>
      <c r="G73" s="251" t="str">
        <f>Invoer_per__4!G30</f>
        <v/>
      </c>
      <c r="H73" s="249" t="str">
        <f>IF(ISBLANK(Invoer_per__4!H30),"",Invoer_per__4!H30)</f>
        <v/>
      </c>
      <c r="I73" s="258" t="str">
        <f>Invoer_per__4!I30</f>
        <v/>
      </c>
      <c r="J73" s="249" t="str">
        <f>Invoer_per__4!J30</f>
        <v/>
      </c>
      <c r="K73" s="249" t="str">
        <f>Invoer_per__4!K30</f>
        <v/>
      </c>
      <c r="L73" s="249" t="str">
        <f>Invoer_per__4!L30</f>
        <v/>
      </c>
      <c r="M73" s="249" t="str">
        <f>Invoer_per__4!M30</f>
        <v/>
      </c>
      <c r="N73" s="249">
        <f>Invoer_per__4!N30</f>
        <v>0</v>
      </c>
    </row>
    <row r="74" spans="1:14" ht="14.25" customHeight="1">
      <c r="A74" s="250" t="str">
        <f>IF(ISBLANK(Invoer_per__4!A31),"",Invoer_per__4!A31)</f>
        <v/>
      </c>
      <c r="B74" s="254" t="str">
        <f>Invoer_per__4!B31</f>
        <v>Melgers Willy</v>
      </c>
      <c r="C74" s="249" t="str">
        <f>IF(ISBLANK(Invoer_per__4!C31),"",Invoer_per__4!C31)</f>
        <v/>
      </c>
      <c r="D74" s="249" t="str">
        <f>Invoer_per__4!D31</f>
        <v/>
      </c>
      <c r="E74" s="249" t="str">
        <f>IF(ISBLANK(Invoer_per__4!E31),"",Invoer_per__4!E31)</f>
        <v/>
      </c>
      <c r="F74" s="249" t="str">
        <f>IF(ISBLANK(Invoer_per__4!F31),"",Invoer_per__4!F31)</f>
        <v/>
      </c>
      <c r="G74" s="251" t="str">
        <f>Invoer_per__4!G31</f>
        <v/>
      </c>
      <c r="H74" s="249" t="str">
        <f>IF(ISBLANK(Invoer_per__4!H31),"",Invoer_per__4!H31)</f>
        <v/>
      </c>
      <c r="I74" s="258" t="str">
        <f>Invoer_per__4!I31</f>
        <v/>
      </c>
      <c r="J74" s="249" t="str">
        <f>Invoer_per__4!J31</f>
        <v/>
      </c>
      <c r="K74" s="249" t="str">
        <f>Invoer_per__4!K31</f>
        <v/>
      </c>
      <c r="L74" s="249" t="str">
        <f>Invoer_per__4!L31</f>
        <v/>
      </c>
      <c r="M74" s="249" t="str">
        <f>Invoer_per__4!M31</f>
        <v/>
      </c>
      <c r="N74" s="249">
        <f>Invoer_per__4!N31</f>
        <v>0</v>
      </c>
    </row>
    <row r="75" spans="1:14" ht="14.25" customHeight="1">
      <c r="A75" s="250" t="str">
        <f>IF(ISBLANK(Invoer_per__4!A32),"",Invoer_per__4!A32)</f>
        <v/>
      </c>
      <c r="B75" s="254" t="str">
        <f>Invoer_per__4!B32</f>
        <v>Piepers Arnold</v>
      </c>
      <c r="C75" s="249" t="str">
        <f>IF(ISBLANK(Invoer_per__4!C32),"",Invoer_per__4!C32)</f>
        <v/>
      </c>
      <c r="D75" s="249" t="str">
        <f>Invoer_per__4!D32</f>
        <v/>
      </c>
      <c r="E75" s="249" t="str">
        <f>IF(ISBLANK(Invoer_per__4!E32),"",Invoer_per__4!E32)</f>
        <v/>
      </c>
      <c r="F75" s="249" t="str">
        <f>IF(ISBLANK(Invoer_per__4!F32),"",Invoer_per__4!F32)</f>
        <v/>
      </c>
      <c r="G75" s="251" t="str">
        <f>Invoer_per__4!G32</f>
        <v/>
      </c>
      <c r="H75" s="249" t="str">
        <f>IF(ISBLANK(Invoer_per__4!H32),"",Invoer_per__4!H32)</f>
        <v/>
      </c>
      <c r="I75" s="258" t="str">
        <f>Invoer_per__4!I32</f>
        <v/>
      </c>
      <c r="J75" s="249" t="str">
        <f>Invoer_per__4!J32</f>
        <v/>
      </c>
      <c r="K75" s="249" t="str">
        <f>Invoer_per__4!K32</f>
        <v/>
      </c>
      <c r="L75" s="249" t="str">
        <f>Invoer_per__4!L32</f>
        <v/>
      </c>
      <c r="M75" s="249" t="str">
        <f>Invoer_per__4!M32</f>
        <v/>
      </c>
      <c r="N75" s="249">
        <f>Invoer_per__4!N32</f>
        <v>0</v>
      </c>
    </row>
    <row r="76" spans="1:14" ht="14.25" customHeight="1">
      <c r="A76" s="259" t="str">
        <f>IF(ISBLANK(Invoer_per__4!A33),"",Invoer_per__4!A33)</f>
        <v/>
      </c>
      <c r="B76" s="254" t="str">
        <f>Invoer_per__4!B33</f>
        <v>Jos Stortelder</v>
      </c>
      <c r="C76" s="249" t="str">
        <f>IF(ISBLANK(Invoer_per__4!C33),"",Invoer_per__4!C33)</f>
        <v/>
      </c>
      <c r="D76" s="249" t="str">
        <f>Invoer_per__4!D33</f>
        <v/>
      </c>
      <c r="E76" s="249" t="str">
        <f>IF(ISBLANK(Invoer_per__4!E33),"",Invoer_per__4!E33)</f>
        <v/>
      </c>
      <c r="F76" s="249" t="str">
        <f>IF(ISBLANK(Invoer_per__4!F33),"",Invoer_per__4!F33)</f>
        <v/>
      </c>
      <c r="G76" s="251" t="str">
        <f>Invoer_per__4!G33</f>
        <v/>
      </c>
      <c r="H76" s="249" t="str">
        <f>IF(ISBLANK(Invoer_per__4!H33),"",Invoer_per__4!H33)</f>
        <v/>
      </c>
      <c r="I76" s="260" t="str">
        <f>Invoer_per__4!I33</f>
        <v/>
      </c>
      <c r="J76" s="249" t="str">
        <f>Invoer_per__4!J33</f>
        <v/>
      </c>
      <c r="K76" s="249" t="str">
        <f>Invoer_per__4!K33</f>
        <v/>
      </c>
      <c r="L76" s="249" t="str">
        <f>Invoer_per__4!L33</f>
        <v/>
      </c>
      <c r="M76" s="249" t="str">
        <f>Invoer_per__4!M33</f>
        <v/>
      </c>
      <c r="N76" s="249">
        <f>Invoer_per__4!N33</f>
        <v>0</v>
      </c>
    </row>
    <row r="77" spans="1:14" ht="14.25" customHeight="1">
      <c r="A77" s="259" t="str">
        <f>IF(ISBLANK(Invoer_per__4!A34),"",Invoer_per__4!A34)</f>
        <v/>
      </c>
      <c r="B77" s="254" t="str">
        <f>Invoer_per__4!B34</f>
        <v>Rots Jan</v>
      </c>
      <c r="C77" s="249" t="str">
        <f>IF(ISBLANK(Invoer_per__4!C34),"",Invoer_per__4!C34)</f>
        <v/>
      </c>
      <c r="D77" s="249" t="str">
        <f>Invoer_per__4!D34</f>
        <v/>
      </c>
      <c r="E77" s="249" t="str">
        <f>IF(ISBLANK(Invoer_per__4!E34),"",Invoer_per__4!E34)</f>
        <v/>
      </c>
      <c r="F77" s="249" t="str">
        <f>IF(ISBLANK(Invoer_per__4!F34),"",Invoer_per__4!F34)</f>
        <v/>
      </c>
      <c r="G77" s="251" t="str">
        <f>Invoer_per__4!G34</f>
        <v/>
      </c>
      <c r="H77" s="249" t="str">
        <f>IF(ISBLANK(Invoer_per__4!H34),"",Invoer_per__4!H34)</f>
        <v/>
      </c>
      <c r="I77" s="260" t="str">
        <f>Invoer_per__4!I34</f>
        <v/>
      </c>
      <c r="J77" s="249" t="str">
        <f>Invoer_per__4!J34</f>
        <v/>
      </c>
      <c r="K77" s="249" t="str">
        <f>Invoer_per__4!K34</f>
        <v/>
      </c>
      <c r="L77" s="249" t="str">
        <f>Invoer_per__4!L34</f>
        <v/>
      </c>
      <c r="M77" s="249" t="str">
        <f>Invoer_per__4!M34</f>
        <v/>
      </c>
      <c r="N77" s="249">
        <f>Invoer_per__4!N34</f>
        <v>0</v>
      </c>
    </row>
    <row r="78" spans="1:14" ht="14.25" customHeight="1">
      <c r="A78" s="248" t="str">
        <f>IF(ISBLANK(Invoer_per__4!A35),"",Invoer_per__4!A35)</f>
        <v/>
      </c>
      <c r="B78" s="254" t="str">
        <f>Invoer_per__4!B35</f>
        <v>Rouwhorst Bennie</v>
      </c>
      <c r="C78" s="248" t="str">
        <f>IF(ISBLANK(Invoer_per__4!C35),"",Invoer_per__4!C35)</f>
        <v/>
      </c>
      <c r="D78" s="248" t="str">
        <f>Invoer_per__4!D35</f>
        <v/>
      </c>
      <c r="E78" s="248" t="str">
        <f>IF(ISBLANK(Invoer_per__4!E35),"",Invoer_per__4!E35)</f>
        <v/>
      </c>
      <c r="F78" s="248" t="str">
        <f>IF(ISBLANK(Invoer_per__4!F35),"",Invoer_per__4!F35)</f>
        <v/>
      </c>
      <c r="G78" s="248" t="str">
        <f>Invoer_per__4!G35</f>
        <v/>
      </c>
      <c r="H78" s="248" t="str">
        <f>IF(ISBLANK(Invoer_per__4!H35),"",Invoer_per__4!H35)</f>
        <v/>
      </c>
      <c r="I78" s="248" t="str">
        <f>Invoer_per__4!I35</f>
        <v/>
      </c>
      <c r="J78" s="248" t="str">
        <f>Invoer_per__4!J35</f>
        <v/>
      </c>
      <c r="K78" s="248" t="str">
        <f>Invoer_per__4!K35</f>
        <v/>
      </c>
      <c r="L78" s="248" t="str">
        <f>Invoer_per__4!L35</f>
        <v/>
      </c>
      <c r="M78" s="248" t="str">
        <f>Invoer_per__4!M35</f>
        <v/>
      </c>
      <c r="N78" s="248">
        <f>Invoer_per__4!N35</f>
        <v>0</v>
      </c>
    </row>
    <row r="79" spans="1:14" ht="14.25" customHeight="1">
      <c r="A79" s="248" t="str">
        <f>IF(ISBLANK(Invoer_per__4!A36),"",Invoer_per__4!A36)</f>
        <v/>
      </c>
      <c r="B79" s="254" t="str">
        <f>Invoer_per__4!B36</f>
        <v>Wittenbernds B</v>
      </c>
      <c r="C79" s="248" t="str">
        <f>IF(ISBLANK(Invoer_per__4!C36),"",Invoer_per__4!C36)</f>
        <v/>
      </c>
      <c r="D79" s="248" t="str">
        <f>Invoer_per__4!D36</f>
        <v/>
      </c>
      <c r="E79" s="248" t="str">
        <f>IF(ISBLANK(Invoer_per__4!E36),"",Invoer_per__4!E36)</f>
        <v/>
      </c>
      <c r="F79" s="248" t="str">
        <f>IF(ISBLANK(Invoer_per__4!F36),"",Invoer_per__4!F36)</f>
        <v/>
      </c>
      <c r="G79" s="248" t="str">
        <f>Invoer_per__4!G36</f>
        <v/>
      </c>
      <c r="H79" s="248" t="str">
        <f>IF(ISBLANK(Invoer_per__4!H36),"",Invoer_per__4!H36)</f>
        <v/>
      </c>
      <c r="I79" s="248" t="str">
        <f>Invoer_per__4!I36</f>
        <v/>
      </c>
      <c r="J79" s="248" t="str">
        <f>Invoer_per__4!J36</f>
        <v/>
      </c>
      <c r="K79" s="248" t="str">
        <f>Invoer_per__4!K36</f>
        <v/>
      </c>
      <c r="L79" s="248" t="str">
        <f>Invoer_per__4!L36</f>
        <v/>
      </c>
      <c r="M79" s="248" t="str">
        <f>Invoer_per__4!M36</f>
        <v/>
      </c>
      <c r="N79" s="248">
        <f>Invoer_per__4!N36</f>
        <v>0</v>
      </c>
    </row>
    <row r="80" spans="1:14" ht="14.25" customHeight="1">
      <c r="A80" s="248" t="str">
        <f>IF(ISBLANK(Invoer_per__4!A37),"",Invoer_per__4!A37)</f>
        <v/>
      </c>
      <c r="B80" s="254" t="str">
        <f>Invoer_per__4!B37</f>
        <v>Spieker Leo</v>
      </c>
      <c r="C80" s="248" t="str">
        <f>IF(ISBLANK(Invoer_per__4!C37),"",Invoer_per__4!C37)</f>
        <v/>
      </c>
      <c r="D80" s="248" t="str">
        <f>Invoer_per__4!D37</f>
        <v/>
      </c>
      <c r="E80" s="248" t="str">
        <f>IF(ISBLANK(Invoer_per__4!E37),"",Invoer_per__4!E37)</f>
        <v/>
      </c>
      <c r="F80" s="248" t="str">
        <f>IF(ISBLANK(Invoer_per__4!F37),"",Invoer_per__4!F37)</f>
        <v/>
      </c>
      <c r="G80" s="248" t="str">
        <f>Invoer_per__4!G37</f>
        <v/>
      </c>
      <c r="H80" s="248" t="str">
        <f>IF(ISBLANK(Invoer_per__4!H37),"",Invoer_per__4!H37)</f>
        <v/>
      </c>
      <c r="I80" s="248" t="str">
        <f>Invoer_per__4!I37</f>
        <v/>
      </c>
      <c r="J80" s="248" t="str">
        <f>Invoer_per__4!J37</f>
        <v/>
      </c>
      <c r="K80" s="248" t="str">
        <f>Invoer_per__4!K37</f>
        <v/>
      </c>
      <c r="L80" s="248" t="str">
        <f>Invoer_per__4!L37</f>
        <v/>
      </c>
      <c r="M80" s="248" t="str">
        <f>Invoer_per__4!M37</f>
        <v/>
      </c>
      <c r="N80" s="248">
        <f>Invoer_per__4!N37</f>
        <v>0</v>
      </c>
    </row>
    <row r="81" spans="1:14" ht="14.25" customHeight="1">
      <c r="A81" s="250" t="str">
        <f>IF(ISBLANK(Invoer_per__4!A38),"",Invoer_per__4!A38)</f>
        <v/>
      </c>
      <c r="B81" s="254" t="str">
        <f>Invoer_per__4!B38</f>
        <v>v.Schie Leo</v>
      </c>
      <c r="C81" s="249" t="str">
        <f>IF(ISBLANK(Invoer_per__4!C38),"",Invoer_per__4!C38)</f>
        <v/>
      </c>
      <c r="D81" s="249" t="str">
        <f>Invoer_per__4!D38</f>
        <v/>
      </c>
      <c r="E81" s="249" t="str">
        <f>IF(ISBLANK(Invoer_per__4!E38),"",Invoer_per__4!E38)</f>
        <v/>
      </c>
      <c r="F81" s="249" t="str">
        <f>IF(ISBLANK(Invoer_per__4!F38),"",Invoer_per__4!F38)</f>
        <v/>
      </c>
      <c r="G81" s="251" t="str">
        <f>Invoer_per__4!G38</f>
        <v/>
      </c>
      <c r="H81" s="249" t="str">
        <f>IF(ISBLANK(Invoer_per__4!H38),"",Invoer_per__4!H38)</f>
        <v/>
      </c>
      <c r="I81" s="258" t="str">
        <f>Invoer_per__4!I38</f>
        <v/>
      </c>
      <c r="J81" s="249" t="str">
        <f>Invoer_per__4!J38</f>
        <v/>
      </c>
      <c r="K81" s="249" t="str">
        <f>Invoer_per__4!K38</f>
        <v/>
      </c>
      <c r="L81" s="249" t="str">
        <f>Invoer_per__4!L38</f>
        <v/>
      </c>
      <c r="M81" s="249" t="str">
        <f>Invoer_per__4!M38</f>
        <v/>
      </c>
      <c r="N81" s="249">
        <f>Invoer_per__4!N38</f>
        <v>0</v>
      </c>
    </row>
    <row r="82" spans="1:14" ht="14.25" customHeight="1">
      <c r="A82" s="250" t="str">
        <f>IF(ISBLANK(Invoer_per__4!A39),"",Invoer_per__4!A39)</f>
        <v/>
      </c>
      <c r="B82" s="254" t="str">
        <f>Invoer_per__4!B39</f>
        <v>Wolterink Harrie</v>
      </c>
      <c r="C82" s="249" t="str">
        <f>IF(ISBLANK(Invoer_per__4!C39),"",Invoer_per__4!C39)</f>
        <v/>
      </c>
      <c r="D82" s="249" t="str">
        <f>Invoer_per__4!D39</f>
        <v/>
      </c>
      <c r="E82" s="249" t="str">
        <f>IF(ISBLANK(Invoer_per__4!E39),"",Invoer_per__4!E39)</f>
        <v/>
      </c>
      <c r="F82" s="249" t="str">
        <f>IF(ISBLANK(Invoer_per__4!F39),"",Invoer_per__4!F39)</f>
        <v/>
      </c>
      <c r="G82" s="251" t="str">
        <f>Invoer_per__4!G39</f>
        <v/>
      </c>
      <c r="H82" s="249" t="str">
        <f>IF(ISBLANK(Invoer_per__4!H39),"",Invoer_per__4!H39)</f>
        <v/>
      </c>
      <c r="I82" s="258" t="str">
        <f>Invoer_per__4!I39</f>
        <v/>
      </c>
      <c r="J82" s="249" t="str">
        <f>Invoer_per__4!J39</f>
        <v/>
      </c>
      <c r="K82" s="249" t="str">
        <f>Invoer_per__4!K39</f>
        <v/>
      </c>
      <c r="L82" s="249" t="str">
        <f>Invoer_per__4!L39</f>
        <v/>
      </c>
      <c r="M82" s="249" t="str">
        <f>Invoer_per__4!M39</f>
        <v/>
      </c>
      <c r="N82" s="249">
        <f>Invoer_per__4!N39</f>
        <v>0</v>
      </c>
    </row>
    <row r="83" spans="1:14" ht="14.25" customHeight="1">
      <c r="A83" s="250" t="str">
        <f>Invoer_per__4!A40</f>
        <v/>
      </c>
      <c r="B83" s="254" t="str">
        <f>Invoer_per__4!B40</f>
        <v>Vermue Jack</v>
      </c>
      <c r="C83" s="249" t="str">
        <f>IF(ISBLANK(Invoer_per__4!C40),"",Invoer_per__4!C40)</f>
        <v/>
      </c>
      <c r="D83" s="249" t="str">
        <f>Invoer_per__4!D40</f>
        <v/>
      </c>
      <c r="E83" s="249" t="str">
        <f>IF(ISBLANK(Invoer_per__4!E40),"",Invoer_per__4!E40)</f>
        <v/>
      </c>
      <c r="F83" s="249" t="str">
        <f>IF(ISBLANK(Invoer_per__4!F40),"",Invoer_per__4!F40)</f>
        <v/>
      </c>
      <c r="G83" s="251" t="str">
        <f>Invoer_per__4!G40</f>
        <v/>
      </c>
      <c r="H83" s="249" t="str">
        <f>IF(ISBLANK(Invoer_per__4!H40),"",Invoer_per__4!H40)</f>
        <v/>
      </c>
      <c r="I83" s="258" t="str">
        <f>Invoer_per__4!I40</f>
        <v/>
      </c>
      <c r="J83" s="249" t="str">
        <f>Invoer_per__4!J40</f>
        <v/>
      </c>
      <c r="K83" s="249" t="str">
        <f>Invoer_per__4!K40</f>
        <v/>
      </c>
      <c r="L83" s="249" t="str">
        <f>Invoer_per__4!L40</f>
        <v/>
      </c>
      <c r="M83" s="249" t="str">
        <f>Invoer_per__4!M40</f>
        <v/>
      </c>
      <c r="N83" s="249">
        <f>Invoer_per__4!N40</f>
        <v>0</v>
      </c>
    </row>
    <row r="84" spans="1:14" ht="14.25" customHeight="1">
      <c r="A84" s="139"/>
      <c r="B84" s="139"/>
      <c r="C84" s="127"/>
      <c r="D84" s="32"/>
      <c r="E84" s="127"/>
      <c r="F84" s="127"/>
      <c r="G84" s="128"/>
      <c r="H84" s="127"/>
      <c r="I84" s="129"/>
      <c r="J84" s="127"/>
      <c r="K84" s="127"/>
      <c r="L84" s="127"/>
      <c r="M84" s="127"/>
      <c r="N84" s="127"/>
    </row>
    <row r="85" spans="1:14" ht="14.25" customHeight="1">
      <c r="A85" s="18" t="e">
        <f>Invoer_per__4!#REF!</f>
        <v>#REF!</v>
      </c>
      <c r="B85" s="15" t="e">
        <f>Invoer_per__4!#REF!</f>
        <v>#REF!</v>
      </c>
      <c r="C85" s="15" t="e">
        <f>Invoer_per__4!#REF!</f>
        <v>#REF!</v>
      </c>
      <c r="D85" s="15" t="e">
        <f>Invoer_per__4!#REF!</f>
        <v>#REF!</v>
      </c>
      <c r="E85" s="15" t="e">
        <f>Invoer_per__4!#REF!</f>
        <v>#REF!</v>
      </c>
      <c r="F85" s="15" t="e">
        <f>Invoer_per__4!#REF!</f>
        <v>#REF!</v>
      </c>
      <c r="G85" s="14" t="e">
        <f>Invoer_per__4!#REF!</f>
        <v>#REF!</v>
      </c>
      <c r="H85" s="15" t="e">
        <f>Invoer_per__4!#REF!</f>
        <v>#REF!</v>
      </c>
      <c r="I85" s="197" t="e">
        <f>Invoer_per__4!#REF!</f>
        <v>#REF!</v>
      </c>
      <c r="J85" s="15" t="e">
        <f>Invoer_per__4!#REF!</f>
        <v>#REF!</v>
      </c>
      <c r="K85" s="15" t="e">
        <f>Invoer_per__4!#REF!</f>
        <v>#REF!</v>
      </c>
      <c r="L85" s="15" t="e">
        <f>Invoer_per__4!#REF!</f>
        <v>#REF!</v>
      </c>
      <c r="M85" s="15" t="e">
        <f>Invoer_per__4!#REF!</f>
        <v>#REF!</v>
      </c>
      <c r="N85" s="15" t="e">
        <f>Invoer_per__4!#REF!</f>
        <v>#REF!</v>
      </c>
    </row>
    <row r="86" spans="1:14" ht="12.75" customHeight="1">
      <c r="B86" s="75"/>
      <c r="C86" s="19"/>
      <c r="D86" s="19"/>
      <c r="F86" s="19"/>
      <c r="G86" s="19"/>
      <c r="H86" s="19"/>
      <c r="I86" s="19"/>
      <c r="J86" s="19"/>
      <c r="K86" s="19"/>
      <c r="L86" s="19"/>
    </row>
    <row r="88" spans="1:14" ht="31.5" customHeight="1">
      <c r="A88" s="1234" t="s">
        <v>0</v>
      </c>
      <c r="B88" s="1234"/>
    </row>
  </sheetData>
  <mergeCells count="4">
    <mergeCell ref="K24:K25"/>
    <mergeCell ref="L24:L25"/>
    <mergeCell ref="M24:M25"/>
    <mergeCell ref="A88:B88"/>
  </mergeCells>
  <hyperlinks>
    <hyperlink ref="A88" location="Hoofdmenu!A1" display="Hoofdmenu" xr:uid="{00000000-0004-0000-1600-000000000000}"/>
  </hyperlinks>
  <printOptions horizontalCentered="1" gridLines="1"/>
  <pageMargins left="0" right="0" top="1.082677165354331" bottom="1.082677165354331" header="0.68897637795275601" footer="0.68897637795275601"/>
  <pageSetup paperSize="0" scale="85" fitToWidth="0" fitToHeight="0" pageOrder="overThenDown" orientation="landscape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88"/>
  <sheetViews>
    <sheetView topLeftCell="A45" workbookViewId="0">
      <selection activeCell="A88" sqref="A88:B88"/>
    </sheetView>
  </sheetViews>
  <sheetFormatPr defaultRowHeight="12.75" customHeight="1"/>
  <cols>
    <col min="1" max="1" width="12.42578125" style="456" customWidth="1"/>
    <col min="2" max="2" width="21.5703125" style="248" customWidth="1"/>
    <col min="3" max="3" width="13.5703125" style="249" customWidth="1"/>
    <col min="4" max="4" width="10.7109375" style="249" customWidth="1"/>
    <col min="5" max="5" width="12.140625" style="249" customWidth="1"/>
    <col min="6" max="6" width="13.5703125" style="249" customWidth="1"/>
    <col min="7" max="7" width="10.7109375" style="251" customWidth="1"/>
    <col min="8" max="8" width="13.42578125" style="249" customWidth="1"/>
    <col min="9" max="9" width="10.7109375" style="458" customWidth="1"/>
    <col min="10" max="15" width="10.7109375" style="249" customWidth="1"/>
    <col min="16" max="64" width="11.42578125" style="248" customWidth="1"/>
    <col min="65" max="65" width="9.140625" style="248" customWidth="1"/>
    <col min="66" max="16384" width="9.140625" style="248"/>
  </cols>
  <sheetData>
    <row r="1" spans="1:16" ht="15" customHeight="1">
      <c r="A1" s="454" t="s">
        <v>106</v>
      </c>
      <c r="B1" s="265" t="str">
        <f>Invoer_Periode1_!B2</f>
        <v>Periode 1</v>
      </c>
      <c r="C1" s="271"/>
      <c r="D1" s="271"/>
      <c r="E1" s="271"/>
      <c r="F1" s="271"/>
      <c r="H1" s="271"/>
      <c r="J1" s="271"/>
      <c r="K1" s="271"/>
      <c r="L1" s="271"/>
      <c r="M1" s="271"/>
      <c r="N1" s="271"/>
      <c r="O1" s="271"/>
      <c r="P1" s="250"/>
    </row>
    <row r="2" spans="1:16" ht="15" customHeight="1">
      <c r="A2" s="455">
        <f>Invoer_Periode1_!$A$3</f>
        <v>85</v>
      </c>
      <c r="B2" s="265" t="str">
        <f>Invoer_Periode1_!B3</f>
        <v>Naam</v>
      </c>
      <c r="C2" s="270" t="str">
        <f>Invoer_Periode1_!C3</f>
        <v>Aantal</v>
      </c>
      <c r="D2" s="270" t="str">
        <f>Invoer_Periode1_!D3</f>
        <v>Te Maken</v>
      </c>
      <c r="E2" s="270" t="str">
        <f>Invoer_Periode1_!E3</f>
        <v>Gemaakt</v>
      </c>
      <c r="F2" s="270" t="str">
        <f>Invoer_Periode1_!F3</f>
        <v xml:space="preserve">Aantal  </v>
      </c>
      <c r="G2" s="266" t="str">
        <f>Invoer_Periode1_!G3</f>
        <v xml:space="preserve">Week       </v>
      </c>
      <c r="H2" s="270" t="str">
        <f>Invoer_Periode1_!H3</f>
        <v>Hoogste</v>
      </c>
      <c r="I2" s="468" t="str">
        <f>Invoer_Periode1_!I3</f>
        <v>%</v>
      </c>
      <c r="J2" s="270"/>
      <c r="N2" s="270" t="str">
        <f>Invoer_Periode1_!N3</f>
        <v>Nieuwe</v>
      </c>
      <c r="P2" s="250"/>
    </row>
    <row r="3" spans="1:16" ht="15" customHeight="1">
      <c r="A3" s="455" t="str">
        <f>Invoer_Periode1_!$A$4</f>
        <v>Datum</v>
      </c>
      <c r="B3" s="265" t="str">
        <f>Invoer_Periode1_!$B$4</f>
        <v>Slot Guus</v>
      </c>
      <c r="C3" s="270" t="str">
        <f>Invoer_Periode1_!C4</f>
        <v>Wedstr.</v>
      </c>
      <c r="D3" s="270" t="str">
        <f>Invoer_Periode1_!D4</f>
        <v>Car.Bols</v>
      </c>
      <c r="E3" s="270" t="str">
        <f>Invoer_Periode1_!E4</f>
        <v>Car.bols</v>
      </c>
      <c r="F3" s="270" t="str">
        <f>Invoer_Periode1_!F4</f>
        <v>Beurten</v>
      </c>
      <c r="G3" s="266" t="str">
        <f>Invoer_Periode1_!G4</f>
        <v>Moy</v>
      </c>
      <c r="H3" s="270" t="str">
        <f>Invoer_Periode1_!H4</f>
        <v>H Score</v>
      </c>
      <c r="I3" s="468" t="str">
        <f>Invoer_Periode1_!I4</f>
        <v>Car.bols</v>
      </c>
      <c r="J3" s="270" t="str">
        <f>Invoer_Periode1_!J4</f>
        <v>Punten</v>
      </c>
      <c r="K3" s="304" t="str">
        <f>Invoer_Periode1_!K3</f>
        <v>W</v>
      </c>
      <c r="L3" s="304" t="str">
        <f>Invoer_Periode1_!L3</f>
        <v>V</v>
      </c>
      <c r="M3" s="304" t="str">
        <f>Invoer_Periode1_!M3</f>
        <v>R</v>
      </c>
      <c r="N3" s="270" t="str">
        <f>Invoer_Periode1_!N4</f>
        <v>Caramb</v>
      </c>
      <c r="P3" s="250"/>
    </row>
    <row r="4" spans="1:16" ht="15" customHeight="1">
      <c r="A4" s="456">
        <f>IF(ISBLANK(Invoer_Periode1_!A6),"",Invoer_Periode1_!A6)</f>
        <v>45181</v>
      </c>
      <c r="B4" s="250" t="str">
        <f>Invoer_Periode1_!B6</f>
        <v>Cuppers Jan</v>
      </c>
      <c r="C4" s="249">
        <f>IF(ISBLANK(Invoer_Periode1_!C6),"",Invoer_Periode1_!C6)</f>
        <v>1</v>
      </c>
      <c r="D4" s="249">
        <f>Invoer_Periode1_!D6</f>
        <v>85</v>
      </c>
      <c r="E4" s="249">
        <f>IF(ISBLANK(Invoer_Periode1_!E6),"",Invoer_Periode1_!E6)</f>
        <v>85</v>
      </c>
      <c r="F4" s="249">
        <f>IF(ISBLANK(Invoer_Periode1_!F6),"",Invoer_Periode1_!F6)</f>
        <v>25</v>
      </c>
      <c r="G4" s="251">
        <f>Invoer_Periode1_!G6</f>
        <v>3.4</v>
      </c>
      <c r="H4" s="249">
        <f>IF(ISBLANK(Invoer_Periode1_!H6),"",Invoer_Periode1_!H6)</f>
        <v>21</v>
      </c>
      <c r="I4" s="458">
        <f>Invoer_Periode1_!I6</f>
        <v>1</v>
      </c>
      <c r="J4" s="249">
        <f>Invoer_Periode1_!J6</f>
        <v>10</v>
      </c>
      <c r="K4" s="249">
        <f>Invoer_Periode1_!K6</f>
        <v>0</v>
      </c>
      <c r="L4" s="249">
        <f>Invoer_Periode1_!L6</f>
        <v>1</v>
      </c>
      <c r="M4" s="249">
        <f>Invoer_Periode1_!M6</f>
        <v>0</v>
      </c>
      <c r="N4" s="249">
        <f>Invoer_Periode1_!N6</f>
        <v>0</v>
      </c>
    </row>
    <row r="5" spans="1:16" ht="15" customHeight="1">
      <c r="A5" s="456">
        <f>IF(ISBLANK(Invoer_Periode1_!A7),"",Invoer_Periode1_!A7)</f>
        <v>45195</v>
      </c>
      <c r="B5" s="250" t="str">
        <f>Invoer_Periode1_!B7</f>
        <v>BouwmeesterJohan</v>
      </c>
      <c r="C5" s="249">
        <f>IF(ISBLANK(Invoer_Periode1_!C7),"",Invoer_Periode1_!C7)</f>
        <v>1</v>
      </c>
      <c r="D5" s="249">
        <f>Invoer_Periode1_!D7</f>
        <v>85</v>
      </c>
      <c r="E5" s="249">
        <f>IF(ISBLANK(Invoer_Periode1_!E7),"",Invoer_Periode1_!E7)</f>
        <v>85</v>
      </c>
      <c r="F5" s="249">
        <f>IF(ISBLANK(Invoer_Periode1_!F7),"",Invoer_Periode1_!F7)</f>
        <v>20</v>
      </c>
      <c r="G5" s="251">
        <f>Invoer_Periode1_!G7</f>
        <v>4.25</v>
      </c>
      <c r="H5" s="249">
        <f>IF(ISBLANK(Invoer_Periode1_!H7),"",Invoer_Periode1_!H7)</f>
        <v>23</v>
      </c>
      <c r="I5" s="458">
        <f>Invoer_Periode1_!I7</f>
        <v>1</v>
      </c>
      <c r="J5" s="249">
        <f>Invoer_Periode1_!J7</f>
        <v>10</v>
      </c>
      <c r="K5" s="249">
        <f>Invoer_Periode1_!K7</f>
        <v>0</v>
      </c>
      <c r="L5" s="249">
        <f>Invoer_Periode1_!L7</f>
        <v>1</v>
      </c>
      <c r="M5" s="249">
        <f>Invoer_Periode1_!M7</f>
        <v>0</v>
      </c>
      <c r="N5" s="249">
        <f>Invoer_Periode1_!N7</f>
        <v>0</v>
      </c>
    </row>
    <row r="6" spans="1:16" ht="15" customHeight="1">
      <c r="A6" s="456">
        <f>IF(ISBLANK(Invoer_Periode1_!A8),"",Invoer_Periode1_!A8)</f>
        <v>45188</v>
      </c>
      <c r="B6" s="250" t="str">
        <f>Invoer_Periode1_!B8</f>
        <v>Cattier Theo</v>
      </c>
      <c r="C6" s="249">
        <f>IF(ISBLANK(Invoer_Periode1_!C8),"",Invoer_Periode1_!C8)</f>
        <v>1</v>
      </c>
      <c r="D6" s="249">
        <f>Invoer_Periode1_!D8</f>
        <v>85</v>
      </c>
      <c r="E6" s="249">
        <f>IF(ISBLANK(Invoer_Periode1_!E8),"",Invoer_Periode1_!E8)</f>
        <v>70</v>
      </c>
      <c r="F6" s="249">
        <f>IF(ISBLANK(Invoer_Periode1_!F8),"",Invoer_Periode1_!F8)</f>
        <v>37</v>
      </c>
      <c r="G6" s="251">
        <f>Invoer_Periode1_!G8</f>
        <v>1.8918918918918919</v>
      </c>
      <c r="H6" s="249">
        <f>IF(ISBLANK(Invoer_Periode1_!H8),"",Invoer_Periode1_!H8)</f>
        <v>8</v>
      </c>
      <c r="I6" s="458">
        <f>Invoer_Periode1_!I8</f>
        <v>0.82352941176470584</v>
      </c>
      <c r="J6" s="249">
        <f>Invoer_Periode1_!J8</f>
        <v>8</v>
      </c>
      <c r="K6" s="249">
        <f>Invoer_Periode1_!K8</f>
        <v>0</v>
      </c>
      <c r="L6" s="249">
        <f>Invoer_Periode1_!L8</f>
        <v>1</v>
      </c>
      <c r="M6" s="249">
        <f>Invoer_Periode1_!M8</f>
        <v>0</v>
      </c>
      <c r="N6" s="263">
        <f>Invoer_Periode1_!N8</f>
        <v>0</v>
      </c>
    </row>
    <row r="7" spans="1:16" ht="15" customHeight="1">
      <c r="A7" s="456">
        <f>IF(ISBLANK(Invoer_Periode1_!A9),"",Invoer_Periode1_!A9)</f>
        <v>45209</v>
      </c>
      <c r="B7" s="250" t="str">
        <f>Invoer_Periode1_!B9</f>
        <v>Huinink Jan</v>
      </c>
      <c r="C7" s="249">
        <f>IF(ISBLANK(Invoer_Periode1_!C9),"",Invoer_Periode1_!C9)</f>
        <v>1</v>
      </c>
      <c r="D7" s="249">
        <f>Invoer_Periode1_!D9</f>
        <v>85</v>
      </c>
      <c r="E7" s="249">
        <f>IF(ISBLANK(Invoer_Periode1_!E9),"",Invoer_Periode1_!E9)</f>
        <v>28</v>
      </c>
      <c r="F7" s="249">
        <f>IF(ISBLANK(Invoer_Periode1_!F9),"",Invoer_Periode1_!F9)</f>
        <v>27</v>
      </c>
      <c r="G7" s="251">
        <f>Invoer_Periode1_!G9</f>
        <v>1.037037037037037</v>
      </c>
      <c r="H7" s="249">
        <f>IF(ISBLANK(Invoer_Periode1_!H9),"",Invoer_Periode1_!H9)</f>
        <v>8</v>
      </c>
      <c r="I7" s="458">
        <f>Invoer_Periode1_!I9</f>
        <v>0.32941176470588235</v>
      </c>
      <c r="J7" s="249">
        <f>Invoer_Periode1_!J9</f>
        <v>3</v>
      </c>
      <c r="K7" s="249">
        <f>Invoer_Periode1_!K9</f>
        <v>0</v>
      </c>
      <c r="L7" s="249">
        <f>Invoer_Periode1_!L9</f>
        <v>1</v>
      </c>
      <c r="M7" s="249">
        <f>Invoer_Periode1_!M9</f>
        <v>0</v>
      </c>
      <c r="N7" s="249">
        <f>Invoer_Periode1_!N9</f>
        <v>0</v>
      </c>
    </row>
    <row r="8" spans="1:16" ht="15" customHeight="1">
      <c r="A8" s="456">
        <f>IF(ISBLANK(Invoer_Periode1_!A15),"",Invoer_Periode1_!A15)</f>
        <v>45216</v>
      </c>
      <c r="B8" s="250" t="str">
        <f>Invoer_Periode1_!B15</f>
        <v>Rouwhorst Bennie</v>
      </c>
      <c r="C8" s="249">
        <f>IF(ISBLANK(Invoer_Periode1_!C15),"",Invoer_Periode1_!C15)</f>
        <v>1</v>
      </c>
      <c r="D8" s="249">
        <f>Invoer_Periode1_!D15</f>
        <v>85</v>
      </c>
      <c r="E8" s="249">
        <f>IF(ISBLANK(Invoer_Periode1_!E15),"",Invoer_Periode1_!E15)</f>
        <v>85</v>
      </c>
      <c r="F8" s="249">
        <f>IF(ISBLANK(Invoer_Periode1_!F15),"",Invoer_Periode1_!F15)</f>
        <v>22</v>
      </c>
      <c r="G8" s="251">
        <f>Invoer_Periode1_!G15</f>
        <v>3.8636363636363638</v>
      </c>
      <c r="H8" s="249">
        <f>IF(ISBLANK(Invoer_Periode1_!H15),"",Invoer_Periode1_!H15)</f>
        <v>25</v>
      </c>
      <c r="I8" s="458">
        <f>Invoer_Periode1_!I15</f>
        <v>1</v>
      </c>
      <c r="J8" s="249">
        <f>Invoer_Periode1_!J15</f>
        <v>10</v>
      </c>
      <c r="K8" s="249">
        <f>Invoer_Periode1_!K15</f>
        <v>1</v>
      </c>
      <c r="L8" s="249">
        <f>Invoer_Periode1_!L15</f>
        <v>0</v>
      </c>
      <c r="M8" s="249">
        <f>Invoer_Periode1_!M15</f>
        <v>0</v>
      </c>
      <c r="N8" s="249">
        <f>Invoer_Periode1_!N15</f>
        <v>0</v>
      </c>
    </row>
    <row r="9" spans="1:16" ht="15" customHeight="1">
      <c r="A9" s="456">
        <f>IF(ISBLANK(Invoer_Periode1_!A16),"",Invoer_Periode1_!A16)</f>
        <v>45209</v>
      </c>
      <c r="B9" s="250" t="str">
        <f>Invoer_Periode1_!B16</f>
        <v>Wittenbernds B</v>
      </c>
      <c r="C9" s="249">
        <f>IF(ISBLANK(Invoer_Periode1_!C16),"",Invoer_Periode1_!C16)</f>
        <v>1</v>
      </c>
      <c r="D9" s="249">
        <f>Invoer_Periode1_!D16</f>
        <v>85</v>
      </c>
      <c r="E9" s="249">
        <f>IF(ISBLANK(Invoer_Periode1_!E16),"",Invoer_Periode1_!E16)</f>
        <v>81</v>
      </c>
      <c r="F9" s="249">
        <f>IF(ISBLANK(Invoer_Periode1_!F16),"",Invoer_Periode1_!F16)</f>
        <v>34</v>
      </c>
      <c r="G9" s="251">
        <f>Invoer_Periode1_!G16</f>
        <v>2.3823529411764706</v>
      </c>
      <c r="H9" s="249">
        <f>IF(ISBLANK(Invoer_Periode1_!H16),"",Invoer_Periode1_!H16)</f>
        <v>11</v>
      </c>
      <c r="I9" s="458">
        <f>Invoer_Periode1_!I16</f>
        <v>0.95294117647058818</v>
      </c>
      <c r="J9" s="249">
        <f>Invoer_Periode1_!J16</f>
        <v>9</v>
      </c>
      <c r="K9" s="249">
        <f>Invoer_Periode1_!K16</f>
        <v>0</v>
      </c>
      <c r="L9" s="249">
        <f>Invoer_Periode1_!L16</f>
        <v>1</v>
      </c>
      <c r="M9" s="249">
        <f>Invoer_Periode1_!M16</f>
        <v>0</v>
      </c>
      <c r="N9" s="249">
        <f>Invoer_Periode1_!N16</f>
        <v>0</v>
      </c>
    </row>
    <row r="10" spans="1:16" ht="15" hidden="1" customHeight="1">
      <c r="A10" s="456">
        <f>IF(ISBLANK(Invoer_Periode1_!A11),"",Invoer_Periode1_!A11)</f>
        <v>45202</v>
      </c>
      <c r="B10" s="279" t="str">
        <f>Invoer_Periode1_!B11</f>
        <v>Melgers Willy</v>
      </c>
      <c r="C10" s="249">
        <f>IF(ISBLANK(Invoer_Periode1_!C11),"",Invoer_Periode1_!C11)</f>
        <v>1</v>
      </c>
      <c r="D10" s="249">
        <f>Invoer_Periode1_!D11</f>
        <v>85</v>
      </c>
      <c r="E10" s="249">
        <f>IF(ISBLANK(Invoer_Periode1_!E11),"",Invoer_Periode1_!E11)</f>
        <v>16</v>
      </c>
      <c r="F10" s="249">
        <f>IF(ISBLANK(Invoer_Periode1_!F11),"",Invoer_Periode1_!F11)</f>
        <v>11</v>
      </c>
      <c r="G10" s="251">
        <f>Invoer_Periode1_!G11</f>
        <v>1.4545454545454546</v>
      </c>
      <c r="H10" s="249">
        <f>IF(ISBLANK(Invoer_Periode1_!H11),"",Invoer_Periode1_!H11)</f>
        <v>5</v>
      </c>
      <c r="I10" s="458">
        <f>Invoer_Periode1_!I11</f>
        <v>0.18823529411764706</v>
      </c>
      <c r="J10" s="249">
        <f>Invoer_Periode1_!J11</f>
        <v>1</v>
      </c>
      <c r="K10" s="249">
        <f>Invoer_Periode1_!K11</f>
        <v>0</v>
      </c>
      <c r="L10" s="249">
        <f>Invoer_Periode1_!L11</f>
        <v>1</v>
      </c>
      <c r="M10" s="249">
        <f>Invoer_Periode1_!M11</f>
        <v>0</v>
      </c>
      <c r="N10" s="249">
        <f>Invoer_Periode1_!N11</f>
        <v>0</v>
      </c>
    </row>
    <row r="11" spans="1:16" ht="15" hidden="1" customHeight="1">
      <c r="A11" s="456">
        <f>IF(ISBLANK(Invoer_Periode1_!A12),"",Invoer_Periode1_!A12)</f>
        <v>45181</v>
      </c>
      <c r="B11" s="250" t="str">
        <f>Invoer_Periode1_!B12</f>
        <v>Piepers Arnold</v>
      </c>
      <c r="C11" s="249">
        <f>IF(ISBLANK(Invoer_Periode1_!C12),"",Invoer_Periode1_!C12)</f>
        <v>1</v>
      </c>
      <c r="D11" s="249">
        <f>Invoer_Periode1_!D12</f>
        <v>85</v>
      </c>
      <c r="E11" s="249">
        <f>IF(ISBLANK(Invoer_Periode1_!E12),"",Invoer_Periode1_!E12)</f>
        <v>82</v>
      </c>
      <c r="F11" s="249">
        <f>IF(ISBLANK(Invoer_Periode1_!F12),"",Invoer_Periode1_!F12)</f>
        <v>32</v>
      </c>
      <c r="G11" s="251">
        <f>Invoer_Periode1_!G12</f>
        <v>2.5625</v>
      </c>
      <c r="H11" s="249">
        <f>IF(ISBLANK(Invoer_Periode1_!H12),"",Invoer_Periode1_!H12)</f>
        <v>11</v>
      </c>
      <c r="I11" s="458">
        <f>Invoer_Periode1_!I12</f>
        <v>0.96470588235294119</v>
      </c>
      <c r="J11" s="249">
        <f>Invoer_Periode1_!J12</f>
        <v>9</v>
      </c>
      <c r="K11" s="249">
        <f>Invoer_Periode1_!K12</f>
        <v>0</v>
      </c>
      <c r="L11" s="249">
        <f>Invoer_Periode1_!L12</f>
        <v>1</v>
      </c>
      <c r="M11" s="249">
        <f>Invoer_Periode1_!M12</f>
        <v>0</v>
      </c>
      <c r="N11" s="249">
        <f>Invoer_Periode1_!N12</f>
        <v>0</v>
      </c>
    </row>
    <row r="12" spans="1:16" ht="15" customHeight="1">
      <c r="A12" s="456">
        <f>IF(ISBLANK(Invoer_Periode1_!A18),"",Invoer_Periode1_!A18)</f>
        <v>45202</v>
      </c>
      <c r="B12" s="250" t="str">
        <f>Invoer_Periode1_!B18</f>
        <v>v.Schie Leo</v>
      </c>
      <c r="C12" s="249">
        <f>IF(ISBLANK(Invoer_Periode1_!C18),"",Invoer_Periode1_!C18)</f>
        <v>1</v>
      </c>
      <c r="D12" s="249">
        <f>Invoer_Periode1_!D18</f>
        <v>85</v>
      </c>
      <c r="E12" s="249">
        <f>IF(ISBLANK(Invoer_Periode1_!E18),"",Invoer_Periode1_!E18)</f>
        <v>81</v>
      </c>
      <c r="F12" s="249">
        <f>IF(ISBLANK(Invoer_Periode1_!F18),"",Invoer_Periode1_!F18)</f>
        <v>26</v>
      </c>
      <c r="G12" s="251">
        <f>Invoer_Periode1_!G18</f>
        <v>3.1153846153846154</v>
      </c>
      <c r="H12" s="249">
        <f>IF(ISBLANK(Invoer_Periode1_!H18),"",Invoer_Periode1_!H18)</f>
        <v>19</v>
      </c>
      <c r="I12" s="458">
        <f>Invoer_Periode1_!I18</f>
        <v>0.95294117647058818</v>
      </c>
      <c r="J12" s="249">
        <f>Invoer_Periode1_!J18</f>
        <v>9</v>
      </c>
      <c r="K12" s="249">
        <f>Invoer_Periode1_!K18</f>
        <v>0</v>
      </c>
      <c r="L12" s="249">
        <f>Invoer_Periode1_!L18</f>
        <v>1</v>
      </c>
      <c r="M12" s="249">
        <f>Invoer_Periode1_!M18</f>
        <v>0</v>
      </c>
      <c r="N12" s="249">
        <f>Invoer_Periode1_!N18</f>
        <v>0</v>
      </c>
    </row>
    <row r="13" spans="1:16" ht="15" customHeight="1">
      <c r="A13" s="456">
        <f>IF(ISBLANK(Invoer_Periode1_!A10),"",Invoer_Periode1_!A10)</f>
        <v>45195</v>
      </c>
      <c r="B13" s="250" t="str">
        <f>Invoer_Periode1_!B10</f>
        <v>Koppele Theo</v>
      </c>
      <c r="C13" s="249">
        <f>IF(ISBLANK(Invoer_Periode1_!C10),"",Invoer_Periode1_!C10)</f>
        <v>1</v>
      </c>
      <c r="D13" s="249">
        <f>Invoer_Periode1_!D10</f>
        <v>85</v>
      </c>
      <c r="E13" s="249">
        <f>IF(ISBLANK(Invoer_Periode1_!E10),"",Invoer_Periode1_!E10)</f>
        <v>85</v>
      </c>
      <c r="F13" s="249">
        <f>IF(ISBLANK(Invoer_Periode1_!F10),"",Invoer_Periode1_!F10)</f>
        <v>26</v>
      </c>
      <c r="G13" s="251">
        <f>Invoer_Periode1_!G10</f>
        <v>3.2692307692307692</v>
      </c>
      <c r="H13" s="249">
        <f>IF(ISBLANK(Invoer_Periode1_!H10),"",Invoer_Periode1_!H10)</f>
        <v>14</v>
      </c>
      <c r="I13" s="458">
        <f>Invoer_Periode1_!I10</f>
        <v>1</v>
      </c>
      <c r="J13" s="249">
        <f>Invoer_Periode1_!J10</f>
        <v>10</v>
      </c>
      <c r="K13" s="249">
        <f>Invoer_Periode1_!K10</f>
        <v>1</v>
      </c>
      <c r="L13" s="249">
        <f>Invoer_Periode1_!L10</f>
        <v>0</v>
      </c>
      <c r="M13" s="249">
        <f>Invoer_Periode1_!M10</f>
        <v>0</v>
      </c>
      <c r="N13" s="249">
        <f>Invoer_Periode1_!N10</f>
        <v>0</v>
      </c>
    </row>
    <row r="14" spans="1:16" ht="15" customHeight="1">
      <c r="A14" s="456">
        <f>IF(ISBLANK(Invoer_Periode1_!A19),"",Invoer_Periode1_!A19)</f>
        <v>45216</v>
      </c>
      <c r="B14" s="250" t="str">
        <f>Invoer_Periode1_!B19</f>
        <v>Wolterink Harrie</v>
      </c>
      <c r="C14" s="249">
        <f>IF(ISBLANK(Invoer_Periode1_!C19),"",Invoer_Periode1_!C19)</f>
        <v>1</v>
      </c>
      <c r="D14" s="249">
        <f>Invoer_Periode1_!D19</f>
        <v>85</v>
      </c>
      <c r="E14" s="249">
        <f>IF(ISBLANK(Invoer_Periode1_!E19),"",Invoer_Periode1_!E19)</f>
        <v>85</v>
      </c>
      <c r="F14" s="249">
        <f>IF(ISBLANK(Invoer_Periode1_!F19),"",Invoer_Periode1_!F19)</f>
        <v>22</v>
      </c>
      <c r="G14" s="251">
        <f>Invoer_Periode1_!G19</f>
        <v>3.8636363636363638</v>
      </c>
      <c r="H14" s="249">
        <f>IF(ISBLANK(Invoer_Periode1_!H19),"",Invoer_Periode1_!H19)</f>
        <v>25</v>
      </c>
      <c r="I14" s="458">
        <f>Invoer_Periode1_!I19</f>
        <v>1</v>
      </c>
      <c r="J14" s="249">
        <f>Invoer_Periode1_!J19</f>
        <v>10</v>
      </c>
      <c r="K14" s="249">
        <f>Invoer_Periode1_!K19</f>
        <v>1</v>
      </c>
      <c r="L14" s="249">
        <f>Invoer_Periode1_!L19</f>
        <v>0</v>
      </c>
      <c r="M14" s="249">
        <f>Invoer_Periode1_!M19</f>
        <v>0</v>
      </c>
      <c r="N14" s="263">
        <f>Invoer_Periode1_!N19</f>
        <v>0</v>
      </c>
    </row>
    <row r="15" spans="1:16" ht="15" customHeight="1">
      <c r="A15" s="456" t="str">
        <f>IF(ISBLANK(Invoer_Periode1_!A14),"",Invoer_Periode1_!A14)</f>
        <v/>
      </c>
      <c r="B15" s="250" t="str">
        <f>Invoer_Periode1_!B14</f>
        <v>Rots Jan</v>
      </c>
      <c r="C15" s="249" t="str">
        <f>IF(ISBLANK(Invoer_Periode1_!C14),"",Invoer_Periode1_!C14)</f>
        <v/>
      </c>
      <c r="D15" s="249" t="str">
        <f>Invoer_Periode1_!D14</f>
        <v/>
      </c>
      <c r="E15" s="249" t="str">
        <f>IF(ISBLANK(Invoer_Periode1_!E14),"",Invoer_Periode1_!E14)</f>
        <v/>
      </c>
      <c r="F15" s="249" t="str">
        <f>IF(ISBLANK(Invoer_Periode1_!F14),"",Invoer_Periode1_!F14)</f>
        <v/>
      </c>
      <c r="G15" s="251" t="str">
        <f>Invoer_Periode1_!G14</f>
        <v/>
      </c>
      <c r="H15" s="249" t="str">
        <f>IF(ISBLANK(Invoer_Periode1_!H14),"",Invoer_Periode1_!H14)</f>
        <v/>
      </c>
      <c r="I15" s="458" t="str">
        <f>Invoer_Periode1_!I14</f>
        <v/>
      </c>
      <c r="J15" s="249" t="str">
        <f>Invoer_Periode1_!J14</f>
        <v/>
      </c>
      <c r="K15" s="249" t="str">
        <f>Invoer_Periode1_!K14</f>
        <v/>
      </c>
      <c r="L15" s="249" t="str">
        <f>Invoer_Periode1_!L14</f>
        <v/>
      </c>
      <c r="M15" s="249" t="str">
        <f>Invoer_Periode1_!M14</f>
        <v/>
      </c>
      <c r="N15" s="249">
        <f>Invoer_Periode1_!N14</f>
        <v>0</v>
      </c>
    </row>
    <row r="16" spans="1:16" ht="15" customHeight="1">
      <c r="A16" s="456">
        <f>IF(ISBLANK(Invoer_Periode1_!A17),"",Invoer_Periode1_!A17)</f>
        <v>45223</v>
      </c>
      <c r="B16" s="250" t="str">
        <f>Invoer_Periode1_!B17</f>
        <v>Spieker Leo</v>
      </c>
      <c r="C16" s="249">
        <f>IF(ISBLANK(Invoer_Periode1_!C17),"",Invoer_Periode1_!C17)</f>
        <v>1</v>
      </c>
      <c r="D16" s="249">
        <f>Invoer_Periode1_!D17</f>
        <v>85</v>
      </c>
      <c r="E16" s="249">
        <f>IF(ISBLANK(Invoer_Periode1_!E17),"",Invoer_Periode1_!E17)</f>
        <v>77</v>
      </c>
      <c r="F16" s="249">
        <f>IF(ISBLANK(Invoer_Periode1_!F17),"",Invoer_Periode1_!F17)</f>
        <v>20</v>
      </c>
      <c r="G16" s="251">
        <f>Invoer_Periode1_!G17</f>
        <v>3.85</v>
      </c>
      <c r="H16" s="249">
        <f>IF(ISBLANK(Invoer_Periode1_!H17),"",Invoer_Periode1_!H17)</f>
        <v>17</v>
      </c>
      <c r="I16" s="458">
        <f>Invoer_Periode1_!I17</f>
        <v>0.90588235294117647</v>
      </c>
      <c r="J16" s="249">
        <f>Invoer_Periode1_!J17</f>
        <v>9</v>
      </c>
      <c r="K16" s="249">
        <f>Invoer_Periode1_!K17</f>
        <v>0</v>
      </c>
      <c r="L16" s="249">
        <f>Invoer_Periode1_!L17</f>
        <v>1</v>
      </c>
      <c r="M16" s="249">
        <f>Invoer_Periode1_!M17</f>
        <v>0</v>
      </c>
      <c r="N16" s="249">
        <f>Invoer_Periode1_!N17</f>
        <v>0</v>
      </c>
    </row>
    <row r="17" spans="1:14" ht="15" customHeight="1">
      <c r="A17" s="456" t="str">
        <f>IF(ISBLANK(Invoer_Periode1_!A5),"",Invoer_Periode1_!A5)</f>
        <v/>
      </c>
      <c r="B17" s="250" t="str">
        <f>Invoer_Periode1_!B5</f>
        <v>Bennie Beerten Z</v>
      </c>
      <c r="C17" s="249" t="str">
        <f>IF(ISBLANK(Invoer_Periode1_!C5),"",Invoer_Periode1_!C5)</f>
        <v/>
      </c>
      <c r="D17" s="249" t="str">
        <f>Invoer_Periode1_!D5</f>
        <v/>
      </c>
      <c r="E17" s="249" t="str">
        <f>IF(ISBLANK(Invoer_Periode1_!E5),"",Invoer_Periode1_!E5)</f>
        <v/>
      </c>
      <c r="F17" s="249" t="str">
        <f>IF(ISBLANK(Invoer_Periode1_!F5),"",Invoer_Periode1_!F5)</f>
        <v/>
      </c>
      <c r="G17" s="251" t="str">
        <f>Invoer_Periode1_!G5</f>
        <v/>
      </c>
      <c r="H17" s="249" t="str">
        <f>IF(ISBLANK(Invoer_Periode1_!H5),"",Invoer_Periode1_!H5)</f>
        <v/>
      </c>
      <c r="I17" s="458" t="str">
        <f>Invoer_Periode1_!I5</f>
        <v/>
      </c>
      <c r="J17" s="249" t="str">
        <f>Invoer_Periode1_!J5</f>
        <v/>
      </c>
      <c r="K17" s="249" t="str">
        <f>Invoer_Periode1_!K5</f>
        <v/>
      </c>
      <c r="L17" s="249" t="str">
        <f>Invoer_Periode1_!L5</f>
        <v/>
      </c>
      <c r="M17" s="249" t="str">
        <f>Invoer_Periode1_!M5</f>
        <v/>
      </c>
      <c r="N17" s="249">
        <f>Invoer_Periode1_!N5</f>
        <v>0</v>
      </c>
    </row>
    <row r="18" spans="1:14" ht="15" customHeight="1">
      <c r="A18" s="456">
        <f>IF(ISBLANK(Invoer_Periode1_!A13),"",Invoer_Periode1_!A13)</f>
        <v>45188</v>
      </c>
      <c r="B18" s="250" t="str">
        <f>Invoer_Periode1_!B13</f>
        <v>Jos Stortelder</v>
      </c>
      <c r="C18" s="249">
        <f>IF(ISBLANK(Invoer_Periode1_!C13),"",Invoer_Periode1_!C13)</f>
        <v>1</v>
      </c>
      <c r="D18" s="249">
        <f>Invoer_Periode1_!D13</f>
        <v>85</v>
      </c>
      <c r="E18" s="249">
        <f>IF(ISBLANK(Invoer_Periode1_!E13),"",Invoer_Periode1_!E13)</f>
        <v>85</v>
      </c>
      <c r="F18" s="249">
        <f>IF(ISBLANK(Invoer_Periode1_!F13),"",Invoer_Periode1_!F13)</f>
        <v>30</v>
      </c>
      <c r="G18" s="251">
        <f>Invoer_Periode1_!G13</f>
        <v>2.8333333333333335</v>
      </c>
      <c r="H18" s="249">
        <f>IF(ISBLANK(Invoer_Periode1_!H13),"",Invoer_Periode1_!H13)</f>
        <v>12</v>
      </c>
      <c r="I18" s="458">
        <f>Invoer_Periode1_!I13</f>
        <v>1</v>
      </c>
      <c r="J18" s="249">
        <f>Invoer_Periode1_!J13</f>
        <v>10</v>
      </c>
      <c r="K18" s="249">
        <f>Invoer_Periode1_!K13</f>
        <v>1</v>
      </c>
      <c r="L18" s="249">
        <f>Invoer_Periode1_!L13</f>
        <v>0</v>
      </c>
      <c r="M18" s="249">
        <f>Invoer_Periode1_!M13</f>
        <v>0</v>
      </c>
      <c r="N18" s="249">
        <f>Invoer_Periode1_!N13</f>
        <v>0</v>
      </c>
    </row>
    <row r="19" spans="1:14" ht="15" hidden="1" customHeight="1">
      <c r="A19" s="456" t="str">
        <f>IF(ISBLANK(Invoer_Periode1_!A20),"",Invoer_Periode1_!A20)</f>
        <v/>
      </c>
      <c r="B19" s="250" t="str">
        <f>Invoer_Periode1_!B20</f>
        <v>Vermue Jack</v>
      </c>
      <c r="C19" s="249">
        <f>Invoer_Periode1_!C20</f>
        <v>0</v>
      </c>
      <c r="D19" s="249" t="str">
        <f>Invoer_Periode1_!D20</f>
        <v/>
      </c>
      <c r="E19" s="249">
        <f>Invoer_Periode1_!E20</f>
        <v>0</v>
      </c>
      <c r="F19" s="249">
        <f>Invoer_Periode1_!F20</f>
        <v>0</v>
      </c>
      <c r="G19" s="251" t="str">
        <f>Invoer_Periode1_!G20</f>
        <v/>
      </c>
      <c r="H19" s="249" t="str">
        <f>IF(ISBLANK(Invoer_Periode1_!H20),"",Invoer_Periode1_!H20)</f>
        <v/>
      </c>
      <c r="I19" s="458" t="str">
        <f>Invoer_Periode1_!I20</f>
        <v/>
      </c>
      <c r="J19" s="249" t="str">
        <f>Invoer_Periode1_!J20</f>
        <v/>
      </c>
      <c r="K19" s="249" t="str">
        <f>Invoer_Periode1_!K20</f>
        <v/>
      </c>
      <c r="L19" s="249" t="str">
        <f>Invoer_Periode1_!L20</f>
        <v/>
      </c>
      <c r="M19" s="249" t="str">
        <f>Invoer_Periode1_!M20</f>
        <v/>
      </c>
      <c r="N19" s="249">
        <f>Invoer_Periode1_!N20</f>
        <v>0</v>
      </c>
    </row>
    <row r="20" spans="1:14" ht="15" customHeight="1">
      <c r="A20" s="457" t="str">
        <f>Invoer_Periode1_!A21</f>
        <v>Pers. Gemid.</v>
      </c>
      <c r="B20" s="263">
        <f>Invoer_Periode1_!B21</f>
        <v>3</v>
      </c>
      <c r="C20" s="263">
        <f>Invoer_Periode1_!C21</f>
        <v>13</v>
      </c>
      <c r="D20" s="263">
        <f>Invoer_Periode1_!D21</f>
        <v>1105</v>
      </c>
      <c r="E20" s="263">
        <f>Invoer_Periode1_!E21</f>
        <v>945</v>
      </c>
      <c r="F20" s="263">
        <f>Invoer_Periode1_!F21</f>
        <v>332</v>
      </c>
      <c r="G20" s="266">
        <f>Invoer_Periode1_!G21</f>
        <v>2.8463855421686746</v>
      </c>
      <c r="H20" s="263">
        <f>Invoer_Periode1_!H21</f>
        <v>25</v>
      </c>
      <c r="I20" s="468">
        <f>Invoer_Periode1_!I21</f>
        <v>0.85520361990950222</v>
      </c>
      <c r="J20" s="263">
        <f>Invoer_Periode1_!J21</f>
        <v>108</v>
      </c>
      <c r="K20" s="263">
        <f>Invoer_Periode1_!K21</f>
        <v>4</v>
      </c>
      <c r="L20" s="263">
        <f>Invoer_Periode1_!L21</f>
        <v>9</v>
      </c>
      <c r="M20" s="263">
        <f>Invoer_Periode1_!M21</f>
        <v>0</v>
      </c>
      <c r="N20" s="263">
        <f>Invoer_Periode1_!N21</f>
        <v>80</v>
      </c>
    </row>
    <row r="21" spans="1:14" ht="15.75" customHeight="1">
      <c r="A21" s="457"/>
      <c r="B21" s="263"/>
      <c r="C21" s="263"/>
      <c r="D21" s="263"/>
      <c r="E21" s="263"/>
      <c r="F21" s="263"/>
      <c r="G21" s="266"/>
      <c r="H21" s="263"/>
      <c r="I21" s="468"/>
      <c r="J21" s="263"/>
      <c r="K21" s="263"/>
      <c r="L21" s="263"/>
      <c r="M21" s="263"/>
      <c r="N21" s="263"/>
    </row>
    <row r="22" spans="1:14" ht="15" customHeight="1">
      <c r="A22" s="457" t="str">
        <f>Invoer_periode_2!A2</f>
        <v>Car.Bol</v>
      </c>
      <c r="B22" s="265" t="str">
        <f>Invoer_periode_2!B2</f>
        <v>Periode 2</v>
      </c>
      <c r="C22" s="270"/>
      <c r="D22" s="270"/>
      <c r="E22" s="270"/>
      <c r="F22" s="270"/>
      <c r="G22" s="266"/>
      <c r="H22" s="270"/>
      <c r="I22" s="468"/>
      <c r="J22" s="270"/>
      <c r="K22" s="270"/>
      <c r="L22" s="270"/>
      <c r="M22" s="271"/>
      <c r="N22" s="271"/>
    </row>
    <row r="23" spans="1:14" ht="15" customHeight="1">
      <c r="A23" s="455">
        <f>Invoer_periode_2!A3</f>
        <v>85</v>
      </c>
      <c r="B23" s="265" t="str">
        <f>Invoer_periode_2!B3</f>
        <v>Naam</v>
      </c>
      <c r="C23" s="270" t="str">
        <f>Invoer_periode_2!C3</f>
        <v>Aantal</v>
      </c>
      <c r="D23" s="270" t="str">
        <f>Invoer_periode_2!D3</f>
        <v>Te Maken</v>
      </c>
      <c r="E23" s="270" t="str">
        <f>Invoer_periode_2!E3</f>
        <v>Gemaakt</v>
      </c>
      <c r="F23" s="270" t="str">
        <f>Invoer_periode_2!F3</f>
        <v xml:space="preserve">Aantal  </v>
      </c>
      <c r="G23" s="266" t="str">
        <f>Invoer_periode_2!G3</f>
        <v xml:space="preserve">Week       </v>
      </c>
      <c r="H23" s="270" t="str">
        <f>Invoer_periode_2!H3</f>
        <v>Hoogste</v>
      </c>
      <c r="I23" s="468" t="str">
        <f>Invoer_periode_2!I3</f>
        <v>%</v>
      </c>
      <c r="J23" s="263">
        <f>Invoer_periode_2!J3</f>
        <v>10</v>
      </c>
      <c r="K23" s="304"/>
      <c r="L23" s="304"/>
      <c r="M23" s="304"/>
      <c r="N23" s="271" t="str">
        <f>Invoer_periode_2!N3</f>
        <v>Nieuwe</v>
      </c>
    </row>
    <row r="24" spans="1:14" ht="15" customHeight="1">
      <c r="A24" s="457" t="str">
        <f>Invoer_periode_2!A4</f>
        <v>Datum</v>
      </c>
      <c r="B24" s="265" t="str">
        <f>Invoer_periode_2!B4</f>
        <v>Slot Guus</v>
      </c>
      <c r="C24" s="270" t="str">
        <f>Invoer_periode_2!C4</f>
        <v>Wedstr.</v>
      </c>
      <c r="D24" s="270" t="str">
        <f>Invoer_periode_2!D4</f>
        <v>Car.Bols</v>
      </c>
      <c r="E24" s="270" t="str">
        <f>Invoer_periode_2!E4</f>
        <v>Car.bols</v>
      </c>
      <c r="F24" s="270" t="str">
        <f>Invoer_periode_2!F4</f>
        <v>Beurten</v>
      </c>
      <c r="G24" s="266" t="str">
        <f>Invoer_periode_2!G4</f>
        <v>Moy</v>
      </c>
      <c r="H24" s="270" t="str">
        <f>Invoer_periode_2!H4</f>
        <v>H Score</v>
      </c>
      <c r="I24" s="468" t="str">
        <f>Invoer_periode_2!I4</f>
        <v>Car.bols</v>
      </c>
      <c r="J24" s="270" t="str">
        <f>Invoer_periode_2!J4</f>
        <v>Punten</v>
      </c>
      <c r="K24" s="304" t="str">
        <f>Invoer_Periode1_!K24</f>
        <v>W</v>
      </c>
      <c r="L24" s="304" t="str">
        <f>Invoer_Periode1_!L24</f>
        <v>V</v>
      </c>
      <c r="M24" s="304" t="str">
        <f>Invoer_Periode1_!M24</f>
        <v>R</v>
      </c>
      <c r="N24" s="271" t="str">
        <f>Invoer_periode_2!N4</f>
        <v>Caramb</v>
      </c>
    </row>
    <row r="25" spans="1:14" ht="15" customHeight="1">
      <c r="A25" s="456" t="str">
        <f>IF(ISBLANK(Invoer_periode_2!A27),"",Invoer_periode_2!A27)</f>
        <v/>
      </c>
      <c r="B25" s="250" t="str">
        <f>Invoer_periode_2!B18</f>
        <v>v.Schie Leo</v>
      </c>
      <c r="C25" s="249" t="str">
        <f>IF(ISBLANK(Invoer_periode_2!C5),"",Invoer_periode_2!C5)</f>
        <v/>
      </c>
      <c r="D25" s="249" t="str">
        <f>Invoer_periode_2!D5</f>
        <v/>
      </c>
      <c r="E25" s="249" t="str">
        <f>IF(ISBLANK(Invoer_periode_2!E5),"",Invoer_periode_2!E5)</f>
        <v/>
      </c>
      <c r="F25" s="249" t="str">
        <f>IF(ISBLANK(Invoer_periode_2!F5),"",Invoer_periode_2!F5)</f>
        <v/>
      </c>
      <c r="G25" s="251" t="str">
        <f>Invoer_periode_2!G5</f>
        <v/>
      </c>
      <c r="H25" s="249" t="str">
        <f>IF(ISBLANK(Invoer_periode_2!H5),"",Invoer_periode_2!H5)</f>
        <v/>
      </c>
      <c r="I25" s="458" t="str">
        <f>Invoer_periode_2!I5</f>
        <v/>
      </c>
      <c r="J25" s="249" t="str">
        <f>Invoer_periode_2!J5</f>
        <v/>
      </c>
      <c r="K25" s="249" t="str">
        <f>Invoer_periode_2!K5</f>
        <v/>
      </c>
      <c r="L25" s="249" t="str">
        <f>Invoer_periode_2!L5</f>
        <v/>
      </c>
      <c r="M25" s="249" t="str">
        <f>Invoer_periode_2!M5</f>
        <v/>
      </c>
      <c r="N25" s="249">
        <f>Invoer_periode_2!N5</f>
        <v>0</v>
      </c>
    </row>
    <row r="26" spans="1:14" ht="15" customHeight="1">
      <c r="A26" s="456">
        <f>IF(ISBLANK(Invoer_periode_2!A9),"",Invoer_periode_2!A9)</f>
        <v>45244</v>
      </c>
      <c r="B26" s="250" t="str">
        <f>Invoer_periode_2!B9</f>
        <v>Huinink Jan</v>
      </c>
      <c r="C26" s="249">
        <f>IF(ISBLANK(Invoer_periode_2!C9),"",Invoer_periode_2!C9)</f>
        <v>1</v>
      </c>
      <c r="D26" s="249">
        <f>Invoer_periode_2!D9</f>
        <v>85</v>
      </c>
      <c r="E26" s="249">
        <f>IF(ISBLANK(Invoer_periode_2!E9),"",Invoer_periode_2!E9)</f>
        <v>85</v>
      </c>
      <c r="F26" s="249">
        <f>IF(ISBLANK(Invoer_periode_2!F9),"",Invoer_periode_2!F9)</f>
        <v>24</v>
      </c>
      <c r="G26" s="251">
        <f>Invoer_periode_2!G9</f>
        <v>3.5416666666666665</v>
      </c>
      <c r="H26" s="249">
        <f>IF(ISBLANK(Invoer_periode_2!H9),"",Invoer_periode_2!H9)</f>
        <v>21</v>
      </c>
      <c r="I26" s="458">
        <f>Invoer_periode_2!I9</f>
        <v>1</v>
      </c>
      <c r="J26" s="249">
        <f>Invoer_periode_2!J9</f>
        <v>10</v>
      </c>
      <c r="K26" s="249">
        <f>Invoer_periode_2!K9</f>
        <v>1</v>
      </c>
      <c r="L26" s="249">
        <f>Invoer_periode_2!L9</f>
        <v>0</v>
      </c>
      <c r="M26" s="249">
        <f>Invoer_periode_2!M9</f>
        <v>0</v>
      </c>
      <c r="N26" s="249">
        <f>Invoer_periode_2!N9</f>
        <v>0</v>
      </c>
    </row>
    <row r="27" spans="1:14" ht="15" customHeight="1">
      <c r="A27" s="456" t="str">
        <f>IF(ISBLANK(Invoer_periode_2!A32),"",Invoer_periode_2!A32)</f>
        <v/>
      </c>
      <c r="B27" s="250" t="str">
        <f>Invoer_periode_2!B10</f>
        <v>Koppele Theo</v>
      </c>
      <c r="C27" s="249">
        <f>IF(ISBLANK(Invoer_periode_2!C10),"",Invoer_periode_2!C10)</f>
        <v>1</v>
      </c>
      <c r="D27" s="249">
        <f>Invoer_periode_2!D10</f>
        <v>85</v>
      </c>
      <c r="E27" s="249">
        <f>IF(ISBLANK(Invoer_periode_2!E10),"",Invoer_periode_2!E10)</f>
        <v>85</v>
      </c>
      <c r="F27" s="249">
        <f>IF(ISBLANK(Invoer_periode_2!F10),"",Invoer_periode_2!F10)</f>
        <v>23</v>
      </c>
      <c r="G27" s="251">
        <f>Invoer_periode_2!G10</f>
        <v>3.6956521739130435</v>
      </c>
      <c r="H27" s="249">
        <f>IF(ISBLANK(Invoer_periode_2!H10),"",Invoer_periode_2!H10)</f>
        <v>27</v>
      </c>
      <c r="I27" s="458">
        <f>Invoer_periode_2!I10</f>
        <v>1</v>
      </c>
      <c r="J27" s="249">
        <f>Invoer_periode_2!J10</f>
        <v>10</v>
      </c>
      <c r="K27" s="249">
        <f>Invoer_periode_2!K10</f>
        <v>1</v>
      </c>
      <c r="L27" s="249">
        <f>Invoer_periode_2!L10</f>
        <v>0</v>
      </c>
      <c r="M27" s="249">
        <f>Invoer_periode_2!M10</f>
        <v>0</v>
      </c>
      <c r="N27" s="249">
        <f>Invoer_periode_2!N10</f>
        <v>0</v>
      </c>
    </row>
    <row r="28" spans="1:14" ht="15" customHeight="1">
      <c r="A28" s="456" t="str">
        <f>IF(ISBLANK(Invoer_periode_2!A35),"",Invoer_periode_2!A35)</f>
        <v/>
      </c>
      <c r="B28" s="250" t="str">
        <f>Invoer_periode_2!B13</f>
        <v>Jos Stortelder</v>
      </c>
      <c r="C28" s="249">
        <f>IF(ISBLANK(Invoer_periode_2!C13),"",Invoer_periode_2!C13)</f>
        <v>1</v>
      </c>
      <c r="D28" s="249">
        <f>Invoer_periode_2!D13</f>
        <v>85</v>
      </c>
      <c r="E28" s="249">
        <f>IF(ISBLANK(Invoer_periode_2!E13),"",Invoer_periode_2!E13)</f>
        <v>85</v>
      </c>
      <c r="F28" s="249">
        <f>IF(ISBLANK(Invoer_periode_2!F13),"",Invoer_periode_2!F13)</f>
        <v>25</v>
      </c>
      <c r="G28" s="251">
        <f>Invoer_periode_2!G13</f>
        <v>3.4</v>
      </c>
      <c r="H28" s="249">
        <f>IF(ISBLANK(Invoer_periode_2!H13),"",Invoer_periode_2!H13)</f>
        <v>14</v>
      </c>
      <c r="I28" s="458">
        <f>Invoer_periode_2!I13</f>
        <v>1</v>
      </c>
      <c r="J28" s="249">
        <f>Invoer_periode_2!J13</f>
        <v>10</v>
      </c>
      <c r="K28" s="249">
        <f>Invoer_periode_2!K13</f>
        <v>1</v>
      </c>
      <c r="L28" s="249">
        <f>Invoer_periode_2!L13</f>
        <v>0</v>
      </c>
      <c r="M28" s="249">
        <f>Invoer_periode_2!M13</f>
        <v>0</v>
      </c>
      <c r="N28" s="249">
        <f>Invoer_periode_2!N13</f>
        <v>0</v>
      </c>
    </row>
    <row r="29" spans="1:14" ht="15" customHeight="1">
      <c r="A29" s="456" t="str">
        <f>IF(ISBLANK(Invoer_periode_2!A37),"",Invoer_periode_2!A37)</f>
        <v/>
      </c>
      <c r="B29" s="250" t="str">
        <f>Invoer_periode_2!B15</f>
        <v>Rouwhorst Bennie</v>
      </c>
      <c r="C29" s="249">
        <f>IF(ISBLANK(Invoer_periode_2!C15),"",Invoer_periode_2!C15)</f>
        <v>1</v>
      </c>
      <c r="D29" s="249">
        <f>Invoer_periode_2!D15</f>
        <v>85</v>
      </c>
      <c r="E29" s="249">
        <f>IF(ISBLANK(Invoer_periode_2!E15),"",Invoer_periode_2!E15)</f>
        <v>85</v>
      </c>
      <c r="F29" s="249">
        <f>IF(ISBLANK(Invoer_periode_2!F15),"",Invoer_periode_2!F15)</f>
        <v>19</v>
      </c>
      <c r="G29" s="251">
        <f>Invoer_periode_2!G15</f>
        <v>4.4736842105263159</v>
      </c>
      <c r="H29" s="249">
        <f>IF(ISBLANK(Invoer_periode_2!H15),"",Invoer_periode_2!H15)</f>
        <v>22</v>
      </c>
      <c r="I29" s="458">
        <f>Invoer_periode_2!I15</f>
        <v>1</v>
      </c>
      <c r="J29" s="249">
        <f>Invoer_periode_2!J15</f>
        <v>10</v>
      </c>
      <c r="K29" s="249">
        <f>Invoer_periode_2!K15</f>
        <v>1</v>
      </c>
      <c r="L29" s="249">
        <f>Invoer_periode_2!L15</f>
        <v>0</v>
      </c>
      <c r="M29" s="249">
        <f>Invoer_periode_2!M15</f>
        <v>0</v>
      </c>
      <c r="N29" s="249">
        <f>Invoer_periode_2!N15</f>
        <v>0</v>
      </c>
    </row>
    <row r="30" spans="1:14" ht="15" customHeight="1">
      <c r="A30" s="456" t="str">
        <f>IF(ISBLANK(Invoer_periode_2!A38),"",Invoer_periode_2!A38)</f>
        <v/>
      </c>
      <c r="B30" s="250" t="str">
        <f>Invoer_periode_2!B16</f>
        <v>Wittenbernds B</v>
      </c>
      <c r="C30" s="249">
        <f>IF(ISBLANK(Invoer_periode_2!C16),"",Invoer_periode_2!C16)</f>
        <v>1</v>
      </c>
      <c r="D30" s="249">
        <f>Invoer_periode_2!D16</f>
        <v>85</v>
      </c>
      <c r="E30" s="249">
        <f>IF(ISBLANK(Invoer_periode_2!E16),"",Invoer_periode_2!E16)</f>
        <v>85</v>
      </c>
      <c r="F30" s="249">
        <f>IF(ISBLANK(Invoer_periode_2!F16),"",Invoer_periode_2!F16)</f>
        <v>24</v>
      </c>
      <c r="G30" s="251">
        <f>Invoer_periode_2!G16</f>
        <v>3.5416666666666665</v>
      </c>
      <c r="H30" s="249">
        <f>IF(ISBLANK(Invoer_periode_2!H16),"",Invoer_periode_2!H16)</f>
        <v>22</v>
      </c>
      <c r="I30" s="458">
        <f>Invoer_periode_2!I16</f>
        <v>1</v>
      </c>
      <c r="J30" s="249">
        <f>Invoer_periode_2!J16</f>
        <v>10</v>
      </c>
      <c r="K30" s="249">
        <f>Invoer_periode_2!K16</f>
        <v>1</v>
      </c>
      <c r="L30" s="249">
        <f>Invoer_periode_2!L16</f>
        <v>0</v>
      </c>
      <c r="M30" s="249">
        <f>Invoer_periode_2!M16</f>
        <v>0</v>
      </c>
      <c r="N30" s="249">
        <f>Invoer_periode_2!N16</f>
        <v>0</v>
      </c>
    </row>
    <row r="31" spans="1:14" ht="15" hidden="1" customHeight="1">
      <c r="A31" s="456">
        <f>IF(ISBLANK(Invoer_periode_2!A11),"",Invoer_periode_2!A11)</f>
        <v>45230</v>
      </c>
      <c r="B31" s="279" t="str">
        <f>Invoer_periode_2!B11</f>
        <v>Melgers Willy</v>
      </c>
      <c r="C31" s="249">
        <f>IF(ISBLANK(Invoer_periode_2!C11),"",Invoer_periode_2!C11)</f>
        <v>1</v>
      </c>
      <c r="D31" s="249">
        <f>Invoer_periode_2!D11</f>
        <v>85</v>
      </c>
      <c r="E31" s="249">
        <f>IF(ISBLANK(Invoer_periode_2!E11),"",Invoer_periode_2!E11)</f>
        <v>85</v>
      </c>
      <c r="F31" s="249">
        <f>IF(ISBLANK(Invoer_periode_2!F11),"",Invoer_periode_2!F11)</f>
        <v>24</v>
      </c>
      <c r="G31" s="251">
        <f>Invoer_periode_2!G11</f>
        <v>3.5416666666666665</v>
      </c>
      <c r="H31" s="249">
        <f>IF(ISBLANK(Invoer_periode_2!H11),"",Invoer_periode_2!H11)</f>
        <v>22</v>
      </c>
      <c r="I31" s="458">
        <f>Invoer_periode_2!I11</f>
        <v>1</v>
      </c>
      <c r="J31" s="249">
        <f>Invoer_periode_2!J11</f>
        <v>10</v>
      </c>
      <c r="K31" s="249">
        <f>Invoer_periode_2!K11</f>
        <v>0</v>
      </c>
      <c r="L31" s="249">
        <f>Invoer_periode_2!L11</f>
        <v>0</v>
      </c>
      <c r="M31" s="249">
        <f>Invoer_periode_2!M11</f>
        <v>1</v>
      </c>
      <c r="N31" s="249">
        <f>Invoer_periode_2!N11</f>
        <v>0</v>
      </c>
    </row>
    <row r="32" spans="1:14" ht="15" customHeight="1">
      <c r="A32" s="456" t="str">
        <f>IF(ISBLANK(Invoer_periode_2!A39),"",Invoer_periode_2!A39)</f>
        <v/>
      </c>
      <c r="B32" s="250" t="str">
        <f>Invoer_periode_2!B17</f>
        <v>Spieker Leo</v>
      </c>
      <c r="C32" s="249">
        <f>IF(ISBLANK(Invoer_periode_2!C17),"",Invoer_periode_2!C17)</f>
        <v>1</v>
      </c>
      <c r="D32" s="249">
        <f>Invoer_periode_2!D17</f>
        <v>85</v>
      </c>
      <c r="E32" s="249">
        <f>IF(ISBLANK(Invoer_periode_2!E17),"",Invoer_periode_2!E17)</f>
        <v>80</v>
      </c>
      <c r="F32" s="249">
        <f>IF(ISBLANK(Invoer_periode_2!F17),"",Invoer_periode_2!F17)</f>
        <v>25</v>
      </c>
      <c r="G32" s="251">
        <f>Invoer_periode_2!G17</f>
        <v>3.2</v>
      </c>
      <c r="H32" s="249">
        <f>IF(ISBLANK(Invoer_periode_2!H17),"",Invoer_periode_2!H17)</f>
        <v>19</v>
      </c>
      <c r="I32" s="458">
        <f>Invoer_periode_2!I17</f>
        <v>0.94117647058823528</v>
      </c>
      <c r="J32" s="249">
        <f>Invoer_periode_2!J17</f>
        <v>9</v>
      </c>
      <c r="K32" s="249">
        <f>Invoer_periode_2!K17</f>
        <v>0</v>
      </c>
      <c r="L32" s="249">
        <f>Invoer_periode_2!L17</f>
        <v>1</v>
      </c>
      <c r="M32" s="249">
        <f>Invoer_periode_2!M17</f>
        <v>0</v>
      </c>
      <c r="N32" s="249">
        <f>Invoer_periode_2!N17</f>
        <v>0</v>
      </c>
    </row>
    <row r="33" spans="1:14" ht="15" customHeight="1">
      <c r="A33" s="456">
        <f>IF(ISBLANK(Invoer_periode_2!A19),"",Invoer_periode_2!A19)</f>
        <v>45237</v>
      </c>
      <c r="B33" s="250" t="str">
        <f>Invoer_periode_2!B19</f>
        <v>Wolterink Harrie</v>
      </c>
      <c r="C33" s="249">
        <f>IF(ISBLANK(Invoer_periode_2!C19),"",Invoer_periode_2!C19)</f>
        <v>1</v>
      </c>
      <c r="D33" s="249">
        <f>Invoer_periode_2!D19</f>
        <v>85</v>
      </c>
      <c r="E33" s="249">
        <f>IF(ISBLANK(Invoer_periode_2!E19),"",Invoer_periode_2!E19)</f>
        <v>85</v>
      </c>
      <c r="F33" s="249">
        <f>IF(ISBLANK(Invoer_periode_2!F19),"",Invoer_periode_2!F19)</f>
        <v>15</v>
      </c>
      <c r="G33" s="251">
        <f>Invoer_periode_2!G19</f>
        <v>5.666666666666667</v>
      </c>
      <c r="H33" s="249">
        <f>IF(ISBLANK(Invoer_periode_2!H19),"",Invoer_periode_2!H19)</f>
        <v>21</v>
      </c>
      <c r="I33" s="458">
        <f>Invoer_periode_2!I19</f>
        <v>1</v>
      </c>
      <c r="J33" s="249">
        <f>Invoer_periode_2!J19</f>
        <v>10</v>
      </c>
      <c r="K33" s="249">
        <f>Invoer_periode_2!K19</f>
        <v>1</v>
      </c>
      <c r="L33" s="249">
        <f>Invoer_periode_2!L19</f>
        <v>0</v>
      </c>
      <c r="M33" s="249">
        <f>Invoer_periode_2!M19</f>
        <v>0</v>
      </c>
      <c r="N33" s="249">
        <f>Invoer_periode_2!N19</f>
        <v>0</v>
      </c>
    </row>
    <row r="34" spans="1:14" ht="15" customHeight="1">
      <c r="A34" s="456" t="str">
        <f>IF(ISBLANK(Invoer_periode_2!A28),"",Invoer_periode_2!A28)</f>
        <v/>
      </c>
      <c r="B34" s="250" t="str">
        <f>Invoer_periode_2!B6</f>
        <v>Cuppers Jan</v>
      </c>
      <c r="C34" s="249" t="str">
        <f>IF(ISBLANK(Invoer_periode_2!C6),"",Invoer_periode_2!C6)</f>
        <v/>
      </c>
      <c r="D34" s="249" t="str">
        <f>Invoer_periode_2!D6</f>
        <v/>
      </c>
      <c r="E34" s="249" t="str">
        <f>IF(ISBLANK(Invoer_periode_2!E6),"",Invoer_periode_2!E6)</f>
        <v/>
      </c>
      <c r="F34" s="249" t="str">
        <f>IF(ISBLANK(Invoer_periode_2!F6),"",Invoer_periode_2!F6)</f>
        <v/>
      </c>
      <c r="G34" s="251" t="str">
        <f>Invoer_periode_2!G6</f>
        <v/>
      </c>
      <c r="H34" s="249" t="str">
        <f>IF(ISBLANK(Invoer_periode_2!H6),"",Invoer_periode_2!H6)</f>
        <v/>
      </c>
      <c r="I34" s="458" t="str">
        <f>Invoer_periode_2!I6</f>
        <v/>
      </c>
      <c r="J34" s="249" t="str">
        <f>Invoer_periode_2!J6</f>
        <v/>
      </c>
      <c r="K34" s="249" t="str">
        <f>Invoer_periode_2!K6</f>
        <v/>
      </c>
      <c r="L34" s="249" t="str">
        <f>Invoer_periode_2!L6</f>
        <v/>
      </c>
      <c r="M34" s="249" t="str">
        <f>Invoer_periode_2!M6</f>
        <v/>
      </c>
      <c r="N34" s="249">
        <f>Invoer_periode_2!N6</f>
        <v>0</v>
      </c>
    </row>
    <row r="35" spans="1:14" ht="15" customHeight="1">
      <c r="A35" s="456" t="str">
        <f>IF(ISBLANK(Invoer_periode_2!A30),"",Invoer_periode_2!A30)</f>
        <v/>
      </c>
      <c r="B35" s="250" t="str">
        <f>Invoer_periode_2!B8</f>
        <v>Cattier Theo</v>
      </c>
      <c r="C35" s="249">
        <f>IF(ISBLANK(Invoer_periode_2!C8),"",Invoer_periode_2!C8)</f>
        <v>1</v>
      </c>
      <c r="D35" s="249">
        <f>Invoer_periode_2!D8</f>
        <v>85</v>
      </c>
      <c r="E35" s="249">
        <f>IF(ISBLANK(Invoer_periode_2!E8),"",Invoer_periode_2!E8)</f>
        <v>85</v>
      </c>
      <c r="F35" s="249">
        <f>IF(ISBLANK(Invoer_periode_2!F8),"",Invoer_periode_2!F8)</f>
        <v>17</v>
      </c>
      <c r="G35" s="251">
        <f>Invoer_periode_2!G8</f>
        <v>5</v>
      </c>
      <c r="H35" s="249">
        <f>IF(ISBLANK(Invoer_periode_2!H8),"",Invoer_periode_2!H8)</f>
        <v>19</v>
      </c>
      <c r="I35" s="458">
        <f>Invoer_periode_2!I8</f>
        <v>1</v>
      </c>
      <c r="J35" s="249">
        <f>Invoer_periode_2!J8</f>
        <v>10</v>
      </c>
      <c r="K35" s="249">
        <f>Invoer_periode_2!K8</f>
        <v>1</v>
      </c>
      <c r="L35" s="249">
        <f>Invoer_periode_2!L8</f>
        <v>0</v>
      </c>
      <c r="M35" s="249">
        <f>Invoer_periode_2!M8</f>
        <v>0</v>
      </c>
      <c r="N35" s="249">
        <f>Invoer_periode_2!N8</f>
        <v>0</v>
      </c>
    </row>
    <row r="36" spans="1:14" ht="15" customHeight="1">
      <c r="A36" s="456" t="str">
        <f>IF(ISBLANK(Invoer_periode_2!A40),"",Invoer_periode_2!A40)</f>
        <v/>
      </c>
      <c r="B36" s="250" t="str">
        <f>Invoer_periode_2!B18</f>
        <v>v.Schie Leo</v>
      </c>
      <c r="C36" s="249">
        <f>IF(ISBLANK(Invoer_periode_2!C18),"",Invoer_periode_2!C18)</f>
        <v>1</v>
      </c>
      <c r="D36" s="249">
        <f>Invoer_periode_2!D18</f>
        <v>85</v>
      </c>
      <c r="E36" s="249">
        <f>IF(ISBLANK(Invoer_periode_2!E18),"",Invoer_periode_2!E18)</f>
        <v>84</v>
      </c>
      <c r="F36" s="249">
        <f>IF(ISBLANK(Invoer_periode_2!F18),"",Invoer_periode_2!F18)</f>
        <v>35</v>
      </c>
      <c r="G36" s="251">
        <f>Invoer_periode_2!G18</f>
        <v>2.4</v>
      </c>
      <c r="H36" s="249">
        <f>IF(ISBLANK(Invoer_periode_2!H18),"",Invoer_periode_2!H18)</f>
        <v>15</v>
      </c>
      <c r="I36" s="458">
        <f>Invoer_periode_2!I18</f>
        <v>0.9882352941176471</v>
      </c>
      <c r="J36" s="249">
        <f>Invoer_periode_2!J18</f>
        <v>9</v>
      </c>
      <c r="K36" s="249">
        <f>Invoer_periode_2!K18</f>
        <v>0</v>
      </c>
      <c r="L36" s="249">
        <f>Invoer_periode_2!L18</f>
        <v>1</v>
      </c>
      <c r="M36" s="249">
        <f>Invoer_periode_2!M18</f>
        <v>0</v>
      </c>
      <c r="N36" s="249">
        <f>Invoer_periode_2!N18</f>
        <v>0</v>
      </c>
    </row>
    <row r="37" spans="1:14" ht="15" customHeight="1">
      <c r="A37" s="456" t="str">
        <f>IF(ISBLANK(Invoer_periode_2!A29),"",Invoer_periode_2!A29)</f>
        <v/>
      </c>
      <c r="B37" s="250" t="str">
        <f>Invoer_periode_2!B7</f>
        <v>BouwmeesterJohan</v>
      </c>
      <c r="C37" s="249">
        <f>IF(ISBLANK(Invoer_periode_2!C7),"",Invoer_periode_2!C7)</f>
        <v>1</v>
      </c>
      <c r="D37" s="249">
        <f>Invoer_periode_2!D7</f>
        <v>85</v>
      </c>
      <c r="E37" s="249">
        <f>IF(ISBLANK(Invoer_periode_2!E7),"",Invoer_periode_2!E7)</f>
        <v>85</v>
      </c>
      <c r="F37" s="249">
        <f>IF(ISBLANK(Invoer_periode_2!F7),"",Invoer_periode_2!F7)</f>
        <v>12</v>
      </c>
      <c r="G37" s="251">
        <f>Invoer_periode_2!G7</f>
        <v>7.083333333333333</v>
      </c>
      <c r="H37" s="249">
        <f>IF(ISBLANK(Invoer_periode_2!H7),"",Invoer_periode_2!H7)</f>
        <v>27</v>
      </c>
      <c r="I37" s="458">
        <f>Invoer_periode_2!I7</f>
        <v>1</v>
      </c>
      <c r="J37" s="249">
        <f>Invoer_periode_2!J7</f>
        <v>10</v>
      </c>
      <c r="K37" s="249">
        <f>Invoer_periode_2!K7</f>
        <v>1</v>
      </c>
      <c r="L37" s="249">
        <f>Invoer_periode_2!L7</f>
        <v>0</v>
      </c>
      <c r="M37" s="249">
        <f>Invoer_periode_2!M7</f>
        <v>0</v>
      </c>
      <c r="N37" s="249">
        <f>Invoer_periode_2!N7</f>
        <v>0</v>
      </c>
    </row>
    <row r="38" spans="1:14" ht="15" customHeight="1">
      <c r="A38" s="456" t="str">
        <f>IF(ISBLANK(Invoer_periode_2!A34),"",Invoer_periode_2!A34)</f>
        <v/>
      </c>
      <c r="B38" s="250" t="str">
        <f>Invoer_periode_2!B12</f>
        <v>Piepers Arnold</v>
      </c>
      <c r="C38" s="249">
        <f>IF(ISBLANK(Invoer_periode_2!C12),"",Invoer_periode_2!C12)</f>
        <v>1</v>
      </c>
      <c r="D38" s="249">
        <f>Invoer_periode_2!D12</f>
        <v>85</v>
      </c>
      <c r="E38" s="249">
        <f>IF(ISBLANK(Invoer_periode_2!E12),"",Invoer_periode_2!E12)</f>
        <v>85</v>
      </c>
      <c r="F38" s="249">
        <f>IF(ISBLANK(Invoer_periode_2!F12),"",Invoer_periode_2!F12)</f>
        <v>24</v>
      </c>
      <c r="G38" s="251">
        <f>Invoer_periode_2!G12</f>
        <v>3.5416666666666665</v>
      </c>
      <c r="H38" s="249">
        <f>IF(ISBLANK(Invoer_periode_2!H12),"",Invoer_periode_2!H12)</f>
        <v>21</v>
      </c>
      <c r="I38" s="458">
        <f>Invoer_periode_2!I12</f>
        <v>1</v>
      </c>
      <c r="J38" s="249">
        <f>Invoer_periode_2!J12</f>
        <v>10</v>
      </c>
      <c r="K38" s="249">
        <f>Invoer_periode_2!K12</f>
        <v>1</v>
      </c>
      <c r="L38" s="249">
        <f>Invoer_periode_2!L12</f>
        <v>0</v>
      </c>
      <c r="M38" s="249">
        <f>Invoer_periode_2!M12</f>
        <v>0</v>
      </c>
      <c r="N38" s="249">
        <f>Invoer_periode_2!N12</f>
        <v>0</v>
      </c>
    </row>
    <row r="39" spans="1:14" ht="15" customHeight="1">
      <c r="A39" s="456" t="str">
        <f>IF(ISBLANK(Invoer_periode_2!A36),"",Invoer_periode_2!A36)</f>
        <v/>
      </c>
      <c r="B39" s="250" t="str">
        <f>Invoer_periode_2!B14</f>
        <v>Rots Jan</v>
      </c>
      <c r="C39" s="249" t="str">
        <f>IF(ISBLANK(Invoer_periode_2!C14),"",Invoer_periode_2!C14)</f>
        <v/>
      </c>
      <c r="D39" s="249" t="str">
        <f>Invoer_periode_2!D14</f>
        <v/>
      </c>
      <c r="E39" s="249" t="str">
        <f>IF(ISBLANK(Invoer_periode_2!E14),"",Invoer_periode_2!E14)</f>
        <v/>
      </c>
      <c r="F39" s="249" t="str">
        <f>IF(ISBLANK(Invoer_periode_2!F14),"",Invoer_periode_2!F14)</f>
        <v/>
      </c>
      <c r="G39" s="251" t="str">
        <f>Invoer_periode_2!G14</f>
        <v/>
      </c>
      <c r="H39" s="249" t="str">
        <f>IF(ISBLANK(Invoer_periode_2!H14),"",Invoer_periode_2!H14)</f>
        <v/>
      </c>
      <c r="I39" s="458" t="str">
        <f>Invoer_periode_2!I14</f>
        <v/>
      </c>
      <c r="J39" s="249" t="str">
        <f>Invoer_periode_2!J14</f>
        <v/>
      </c>
      <c r="K39" s="249" t="str">
        <f>Invoer_periode_2!K14</f>
        <v/>
      </c>
      <c r="L39" s="249" t="str">
        <f>Invoer_periode_2!L14</f>
        <v/>
      </c>
      <c r="M39" s="249" t="str">
        <f>Invoer_periode_2!M14</f>
        <v/>
      </c>
      <c r="N39" s="249">
        <f>Invoer_periode_2!N14</f>
        <v>0</v>
      </c>
    </row>
    <row r="40" spans="1:14" ht="15" hidden="1" customHeight="1">
      <c r="A40" s="456" t="e">
        <f>IF(ISBLANK(Invoer_periode_2!#REF!),"",Invoer_periode_2!#REF!)</f>
        <v>#REF!</v>
      </c>
      <c r="B40" s="250" t="str">
        <f>Invoer_periode_2!B20</f>
        <v>Vermue Jack</v>
      </c>
      <c r="C40" s="249">
        <f>IF(ISBLANK(Invoer_periode_2!C20),"",Invoer_periode_2!C20)</f>
        <v>1</v>
      </c>
      <c r="D40" s="249">
        <f>Invoer_periode_2!D20</f>
        <v>85</v>
      </c>
      <c r="E40" s="249">
        <f>Invoer_periode_2!E20</f>
        <v>85</v>
      </c>
      <c r="F40" s="249">
        <f>Invoer_periode_2!F20</f>
        <v>24</v>
      </c>
      <c r="G40" s="251">
        <f>Invoer_periode_2!G20</f>
        <v>3.5416666666666665</v>
      </c>
      <c r="H40" s="271">
        <f>Invoer_periode_2!H20</f>
        <v>17</v>
      </c>
      <c r="I40" s="458">
        <f>Invoer_periode_2!I20</f>
        <v>1</v>
      </c>
      <c r="J40" s="249">
        <f>Invoer_periode_2!J20</f>
        <v>10</v>
      </c>
      <c r="K40" s="249">
        <f>Invoer_periode_2!K20</f>
        <v>1</v>
      </c>
      <c r="L40" s="249">
        <f>Invoer_periode_2!L20</f>
        <v>0</v>
      </c>
      <c r="M40" s="249">
        <f>Invoer_periode_2!M20</f>
        <v>0</v>
      </c>
      <c r="N40" s="249">
        <f>Invoer_periode_2!N20</f>
        <v>0</v>
      </c>
    </row>
    <row r="41" spans="1:14" ht="15" customHeight="1">
      <c r="A41" s="457" t="str">
        <f>Invoer_periode_2!A21</f>
        <v>Pers. Gemid.</v>
      </c>
      <c r="B41" s="263">
        <f>Invoer_periode_2!B21</f>
        <v>3</v>
      </c>
      <c r="C41" s="263">
        <f>Invoer_periode_2!C21</f>
        <v>13</v>
      </c>
      <c r="D41" s="263">
        <f>Invoer_periode_2!D21</f>
        <v>1105</v>
      </c>
      <c r="E41" s="263">
        <f>Invoer_periode_2!E21</f>
        <v>1099</v>
      </c>
      <c r="F41" s="263">
        <f>Invoer_periode_2!F21</f>
        <v>291</v>
      </c>
      <c r="G41" s="266">
        <f>Invoer_periode_2!G21</f>
        <v>3.7766323024054982</v>
      </c>
      <c r="H41" s="263">
        <f>Invoer_periode_2!H21</f>
        <v>27</v>
      </c>
      <c r="I41" s="468">
        <f>Invoer_periode_2!I21</f>
        <v>0.99457013574660635</v>
      </c>
      <c r="J41" s="263">
        <f>Invoer_periode_2!J21</f>
        <v>128</v>
      </c>
      <c r="K41" s="263">
        <f>Invoer_periode_2!K21</f>
        <v>10</v>
      </c>
      <c r="L41" s="263">
        <f>Invoer_periode_2!L21</f>
        <v>2</v>
      </c>
      <c r="M41" s="263">
        <f>Invoer_periode_2!M21</f>
        <v>1</v>
      </c>
      <c r="N41" s="263">
        <f>Invoer_periode_2!N21</f>
        <v>100</v>
      </c>
    </row>
    <row r="42" spans="1:14" ht="15" customHeight="1">
      <c r="A42" s="457"/>
      <c r="B42" s="263"/>
      <c r="C42" s="263"/>
      <c r="D42" s="263"/>
      <c r="E42" s="263"/>
      <c r="F42" s="263"/>
      <c r="G42" s="266"/>
      <c r="H42" s="263"/>
      <c r="I42" s="468"/>
      <c r="J42" s="263"/>
      <c r="K42" s="263"/>
      <c r="L42" s="263"/>
      <c r="M42" s="263"/>
      <c r="N42" s="263"/>
    </row>
    <row r="43" spans="1:14" ht="13.5" customHeight="1">
      <c r="A43" s="457" t="str">
        <f>Invoer_periode_3!A2</f>
        <v>Car.Bol</v>
      </c>
      <c r="B43" s="264" t="str">
        <f>Invoer_periode_3!B2</f>
        <v>Periode 3</v>
      </c>
      <c r="C43" s="263"/>
      <c r="D43" s="263"/>
      <c r="E43" s="263"/>
      <c r="F43" s="263"/>
      <c r="G43" s="266"/>
      <c r="H43" s="263"/>
      <c r="I43" s="468"/>
      <c r="J43" s="263"/>
      <c r="K43" s="263"/>
      <c r="L43" s="263"/>
      <c r="M43" s="263"/>
      <c r="N43" s="263"/>
    </row>
    <row r="44" spans="1:14" ht="13.5" customHeight="1">
      <c r="A44" s="455">
        <f>Invoer_periode_3!A3</f>
        <v>100</v>
      </c>
      <c r="B44" s="264" t="str">
        <f>Invoer_periode_3!B3</f>
        <v>Naam</v>
      </c>
      <c r="C44" s="263" t="str">
        <f>Invoer_periode_3!C3</f>
        <v>Aantal</v>
      </c>
      <c r="D44" s="263" t="str">
        <f>Invoer_periode_3!D3</f>
        <v>Te Maken</v>
      </c>
      <c r="E44" s="263" t="str">
        <f>Invoer_periode_3!E3</f>
        <v>Gemaakt</v>
      </c>
      <c r="F44" s="263" t="str">
        <f>Invoer_periode_3!F3</f>
        <v xml:space="preserve">Aantal  </v>
      </c>
      <c r="G44" s="266" t="str">
        <f>Invoer_periode_3!G3</f>
        <v xml:space="preserve">Week       </v>
      </c>
      <c r="H44" s="263" t="str">
        <f>Invoer_periode_3!H3</f>
        <v>Hoogste</v>
      </c>
      <c r="I44" s="468" t="str">
        <f>Invoer_periode_3!I3</f>
        <v>%</v>
      </c>
      <c r="J44" s="263">
        <f>Invoer_periode_3!J3</f>
        <v>10</v>
      </c>
      <c r="N44" s="263" t="str">
        <f>Invoer_periode_3!N3</f>
        <v>Nieuwe</v>
      </c>
    </row>
    <row r="45" spans="1:14" ht="13.5" customHeight="1">
      <c r="A45" s="457" t="str">
        <f>Invoer_periode_3!A4</f>
        <v>Datum</v>
      </c>
      <c r="B45" s="264" t="str">
        <f>Invoer_periode_3!B4</f>
        <v>Slot Guus</v>
      </c>
      <c r="C45" s="263" t="str">
        <f>Invoer_periode_3!C4</f>
        <v>Wedstr.</v>
      </c>
      <c r="D45" s="263" t="str">
        <f>Invoer_periode_3!D4</f>
        <v>Car.Bols</v>
      </c>
      <c r="E45" s="263" t="str">
        <f>Invoer_periode_3!E4</f>
        <v>Car.bols</v>
      </c>
      <c r="F45" s="263" t="str">
        <f>Invoer_periode_3!F4</f>
        <v>Beurten</v>
      </c>
      <c r="G45" s="266" t="str">
        <f>Invoer_periode_3!G4</f>
        <v>Moy</v>
      </c>
      <c r="H45" s="263" t="str">
        <f>Invoer_periode_3!H4</f>
        <v>H Score</v>
      </c>
      <c r="I45" s="468" t="str">
        <f>Invoer_periode_3!I4</f>
        <v>Car.bols</v>
      </c>
      <c r="J45" s="263" t="str">
        <f>Invoer_periode_3!J4</f>
        <v>Punten</v>
      </c>
      <c r="K45" s="263" t="str">
        <f>Invoer_periode_3!K3</f>
        <v>W</v>
      </c>
      <c r="L45" s="263" t="str">
        <f>Invoer_periode_3!L3</f>
        <v>V</v>
      </c>
      <c r="M45" s="263" t="str">
        <f>Invoer_periode_3!M3</f>
        <v>R</v>
      </c>
      <c r="N45" s="263" t="str">
        <f>Invoer_periode_3!N4</f>
        <v>Caramb</v>
      </c>
    </row>
    <row r="46" spans="1:14" ht="13.5" customHeight="1">
      <c r="A46" s="456" t="str">
        <f>IF(ISBLANK(Invoer_periode_3!A6),"",Invoer_periode_3!A6)</f>
        <v/>
      </c>
      <c r="B46" s="254" t="str">
        <f>Invoer_periode_3!B6</f>
        <v>Cuppers Jan</v>
      </c>
      <c r="C46" s="249" t="str">
        <f>IF(ISBLANK(Invoer_periode_3!C6),"",Invoer_periode_3!C6)</f>
        <v/>
      </c>
      <c r="D46" s="249" t="str">
        <f>Invoer_periode_3!D6</f>
        <v/>
      </c>
      <c r="E46" s="249" t="str">
        <f>IF(ISBLANK(Invoer_periode_3!E6),"",Invoer_periode_3!E6)</f>
        <v/>
      </c>
      <c r="F46" s="249" t="str">
        <f>IF(ISBLANK(Invoer_periode_3!F6),"",Invoer_periode_3!F6)</f>
        <v/>
      </c>
      <c r="G46" s="251" t="str">
        <f>Invoer_periode_3!G6</f>
        <v/>
      </c>
      <c r="H46" s="249" t="str">
        <f>IF(ISBLANK(Invoer_periode_3!H6),"",Invoer_periode_3!H6)</f>
        <v/>
      </c>
      <c r="I46" s="458" t="str">
        <f>Invoer_periode_3!I6</f>
        <v/>
      </c>
      <c r="J46" s="249" t="str">
        <f>Invoer_periode_3!J6</f>
        <v/>
      </c>
      <c r="K46" s="249" t="str">
        <f>Invoer_periode_3!K6</f>
        <v/>
      </c>
      <c r="L46" s="249" t="str">
        <f>Invoer_periode_3!L6</f>
        <v/>
      </c>
      <c r="M46" s="249" t="str">
        <f>Invoer_periode_3!M6</f>
        <v/>
      </c>
      <c r="N46" s="249">
        <f>Invoer_periode_3!N6</f>
        <v>0</v>
      </c>
    </row>
    <row r="47" spans="1:14" ht="13.5" customHeight="1">
      <c r="A47" s="456">
        <f>IF(ISBLANK(Invoer_periode_3!A7),"",Invoer_periode_3!A7)</f>
        <v>45272</v>
      </c>
      <c r="B47" s="254" t="str">
        <f>Invoer_periode_3!B7</f>
        <v>BouwmeesterJohan</v>
      </c>
      <c r="C47" s="249">
        <f>IF(ISBLANK(Invoer_periode_3!C7),"",Invoer_periode_3!C7)</f>
        <v>1</v>
      </c>
      <c r="D47" s="249">
        <f>Invoer_periode_3!D7</f>
        <v>100</v>
      </c>
      <c r="E47" s="249">
        <f>IF(ISBLANK(Invoer_periode_3!E7),"",Invoer_periode_3!E7)</f>
        <v>100</v>
      </c>
      <c r="F47" s="249">
        <f>IF(ISBLANK(Invoer_periode_3!F7),"",Invoer_periode_3!F7)</f>
        <v>19</v>
      </c>
      <c r="G47" s="251">
        <f>Invoer_periode_3!G7</f>
        <v>5.2631578947368425</v>
      </c>
      <c r="H47" s="249">
        <f>IF(ISBLANK(Invoer_periode_3!H7),"",Invoer_periode_3!H7)</f>
        <v>32</v>
      </c>
      <c r="I47" s="458">
        <f>Invoer_periode_3!I7</f>
        <v>1</v>
      </c>
      <c r="J47" s="249">
        <f>Invoer_periode_3!J7</f>
        <v>10</v>
      </c>
      <c r="K47" s="249">
        <f>Invoer_periode_3!K7</f>
        <v>1</v>
      </c>
      <c r="L47" s="249">
        <f>Invoer_periode_3!L7</f>
        <v>0</v>
      </c>
      <c r="M47" s="249">
        <f>Invoer_periode_3!M7</f>
        <v>0</v>
      </c>
      <c r="N47" s="249">
        <f>Invoer_periode_3!N7</f>
        <v>0</v>
      </c>
    </row>
    <row r="48" spans="1:14" ht="13.5" customHeight="1">
      <c r="A48" s="456">
        <f>IF(ISBLANK(Invoer_periode_3!A8),"",Invoer_periode_3!A8)</f>
        <v>45314</v>
      </c>
      <c r="B48" s="254" t="str">
        <f>Invoer_periode_3!B8</f>
        <v>Cattier Theo</v>
      </c>
      <c r="C48" s="249">
        <f>IF(ISBLANK(Invoer_periode_3!C8),"",Invoer_periode_3!C8)</f>
        <v>1</v>
      </c>
      <c r="D48" s="255">
        <f>Invoer_periode_3!D8</f>
        <v>100</v>
      </c>
      <c r="E48" s="249">
        <f>IF(ISBLANK(Invoer_periode_3!E8),"",Invoer_periode_3!E8)</f>
        <v>60</v>
      </c>
      <c r="F48" s="249">
        <f>IF(ISBLANK(Invoer_periode_3!F8),"",Invoer_periode_3!F8)</f>
        <v>29</v>
      </c>
      <c r="G48" s="256">
        <f>Invoer_periode_3!G8</f>
        <v>2.0689655172413794</v>
      </c>
      <c r="H48" s="249">
        <f>IF(ISBLANK(Invoer_periode_3!H8),"",Invoer_periode_3!H8)</f>
        <v>10</v>
      </c>
      <c r="I48" s="467">
        <f>Invoer_periode_3!I8</f>
        <v>0.6</v>
      </c>
      <c r="J48" s="255">
        <f>Invoer_periode_3!J8</f>
        <v>6</v>
      </c>
      <c r="K48" s="255">
        <f>Invoer_periode_3!K8</f>
        <v>0</v>
      </c>
      <c r="L48" s="255">
        <f>Invoer_periode_3!L8</f>
        <v>1</v>
      </c>
      <c r="M48" s="255">
        <f>Invoer_periode_3!M8</f>
        <v>0</v>
      </c>
      <c r="N48" s="255">
        <f>Invoer_periode_3!N8</f>
        <v>0</v>
      </c>
    </row>
    <row r="49" spans="1:14" ht="13.5" customHeight="1">
      <c r="A49" s="456">
        <f>IF(ISBLANK(Invoer_periode_3!A10),"",Invoer_periode_3!A10)</f>
        <v>45293</v>
      </c>
      <c r="B49" s="248" t="str">
        <f>Invoer_periode_3!B10</f>
        <v>Koppele Theo</v>
      </c>
      <c r="C49" s="249">
        <f>IF(ISBLANK(Invoer_periode_3!C10),"",Invoer_periode_3!C10)</f>
        <v>1</v>
      </c>
      <c r="D49" s="249">
        <f>Invoer_periode_3!D10</f>
        <v>100</v>
      </c>
      <c r="E49" s="249">
        <f>IF(ISBLANK(Invoer_periode_3!E10),"",Invoer_periode_3!E10)</f>
        <v>81</v>
      </c>
      <c r="F49" s="249">
        <f>IF(ISBLANK(Invoer_periode_3!F10),"",Invoer_periode_3!F10)</f>
        <v>33</v>
      </c>
      <c r="G49" s="251">
        <f>Invoer_periode_3!G10</f>
        <v>2.4545454545454546</v>
      </c>
      <c r="H49" s="249">
        <f>IF(ISBLANK(Invoer_periode_3!H10),"",Invoer_periode_3!H10)</f>
        <v>10</v>
      </c>
      <c r="I49" s="458">
        <f>Invoer_periode_3!I10</f>
        <v>0.81</v>
      </c>
      <c r="J49" s="249">
        <f>Invoer_periode_3!J10</f>
        <v>8</v>
      </c>
      <c r="K49" s="249">
        <f>Invoer_periode_3!K10</f>
        <v>0</v>
      </c>
      <c r="L49" s="249">
        <f>Invoer_periode_3!L10</f>
        <v>1</v>
      </c>
      <c r="M49" s="249">
        <f>Invoer_periode_3!M10</f>
        <v>0</v>
      </c>
      <c r="N49" s="249">
        <f>Invoer_periode_3!N10</f>
        <v>0</v>
      </c>
    </row>
    <row r="50" spans="1:14" ht="13.5" customHeight="1">
      <c r="A50" s="456">
        <f>IF(ISBLANK(Invoer_periode_3!A17),"",Invoer_periode_3!A17)</f>
        <v>45279</v>
      </c>
      <c r="B50" s="248" t="str">
        <f>Invoer_periode_3!B17</f>
        <v>Spieker Leo</v>
      </c>
      <c r="C50" s="249">
        <f>IF(ISBLANK(Invoer_periode_3!C17),"",Invoer_periode_3!C17)</f>
        <v>1</v>
      </c>
      <c r="D50" s="249">
        <f>Invoer_periode_3!D17</f>
        <v>100</v>
      </c>
      <c r="E50" s="249">
        <f>IF(ISBLANK(Invoer_periode_3!E17),"",Invoer_periode_3!E17)</f>
        <v>100</v>
      </c>
      <c r="F50" s="249">
        <f>IF(ISBLANK(Invoer_periode_3!F17),"",Invoer_periode_3!F17)</f>
        <v>30</v>
      </c>
      <c r="G50" s="251">
        <f>Invoer_periode_3!G17</f>
        <v>3.3333333333333335</v>
      </c>
      <c r="H50" s="249">
        <f>IF(ISBLANK(Invoer_periode_3!H17),"",Invoer_periode_3!H17)</f>
        <v>12</v>
      </c>
      <c r="I50" s="458">
        <f>Invoer_periode_3!I17</f>
        <v>1</v>
      </c>
      <c r="J50" s="249">
        <f>Invoer_periode_3!J17</f>
        <v>10</v>
      </c>
      <c r="K50" s="249">
        <f>Invoer_periode_3!K17</f>
        <v>0</v>
      </c>
      <c r="L50" s="249">
        <f>Invoer_periode_3!L17</f>
        <v>0</v>
      </c>
      <c r="M50" s="249">
        <f>Invoer_periode_3!M17</f>
        <v>1</v>
      </c>
      <c r="N50" s="249">
        <f>Invoer_periode_3!N17</f>
        <v>0</v>
      </c>
    </row>
    <row r="51" spans="1:14" ht="13.5" customHeight="1">
      <c r="A51" s="456" t="str">
        <f>IF(ISBLANK(Invoer_periode_3!A19),"",Invoer_periode_3!A19)</f>
        <v/>
      </c>
      <c r="B51" s="248" t="str">
        <f>Invoer_periode_3!B19</f>
        <v>Wolterink Harrie</v>
      </c>
      <c r="C51" s="249" t="str">
        <f>IF(ISBLANK(Invoer_periode_3!C19),"",Invoer_periode_3!C19)</f>
        <v/>
      </c>
      <c r="D51" s="249" t="str">
        <f>Invoer_periode_3!D19</f>
        <v/>
      </c>
      <c r="E51" s="249" t="str">
        <f>IF(ISBLANK(Invoer_periode_3!E19),"",Invoer_periode_3!E19)</f>
        <v/>
      </c>
      <c r="F51" s="249">
        <f>Invoer_periode_3!F19</f>
        <v>0</v>
      </c>
      <c r="G51" s="251" t="str">
        <f>Invoer_periode_3!G19</f>
        <v/>
      </c>
      <c r="H51" s="249">
        <f>Invoer_periode_3!H19</f>
        <v>0</v>
      </c>
      <c r="I51" s="458" t="str">
        <f>Invoer_periode_3!I19</f>
        <v/>
      </c>
      <c r="J51" s="249" t="str">
        <f>Invoer_periode_3!J19</f>
        <v/>
      </c>
      <c r="K51" s="249" t="str">
        <f>Invoer_periode_3!K19</f>
        <v/>
      </c>
      <c r="L51" s="249" t="str">
        <f>Invoer_periode_3!L19</f>
        <v/>
      </c>
      <c r="M51" s="249" t="str">
        <f>Invoer_periode_3!M19</f>
        <v/>
      </c>
      <c r="N51" s="249">
        <f>Invoer_periode_3!N19</f>
        <v>0</v>
      </c>
    </row>
    <row r="52" spans="1:14" ht="13.5" hidden="1" customHeight="1">
      <c r="A52" s="456">
        <f>IF(ISBLANK(Invoer_periode_3!A11),"",Invoer_periode_3!A11)</f>
        <v>45307</v>
      </c>
      <c r="B52" s="248" t="str">
        <f>Invoer_periode_3!B11</f>
        <v>Melgers Willy</v>
      </c>
      <c r="C52" s="249">
        <f>IF(ISBLANK(Invoer_periode_3!C11),"",Invoer_periode_3!C11)</f>
        <v>1</v>
      </c>
      <c r="D52" s="249" t="e">
        <f>Invoer_periode_3!#REF!</f>
        <v>#REF!</v>
      </c>
      <c r="E52" s="249">
        <f>IF(ISBLANK(Invoer_periode_3!E11),"",Invoer_periode_3!E11)</f>
        <v>100</v>
      </c>
      <c r="F52" s="249">
        <f>IF(ISBLANK(Invoer_periode_3!F11),"",Invoer_periode_3!F11)</f>
        <v>24</v>
      </c>
      <c r="G52" s="251">
        <f>Invoer_periode_3!G11</f>
        <v>4.166666666666667</v>
      </c>
      <c r="H52" s="249">
        <f>IF(ISBLANK(Invoer_periode_3!H11),"",Invoer_periode_3!H11)</f>
        <v>22</v>
      </c>
      <c r="I52" s="458">
        <f>Invoer_periode_3!I11</f>
        <v>1</v>
      </c>
      <c r="J52" s="249">
        <f>Invoer_periode_3!J11</f>
        <v>10</v>
      </c>
      <c r="K52" s="249">
        <f>Invoer_periode_3!K11</f>
        <v>1</v>
      </c>
      <c r="L52" s="249">
        <f>Invoer_periode_3!L11</f>
        <v>0</v>
      </c>
      <c r="M52" s="249">
        <f>Invoer_periode_3!M11</f>
        <v>0</v>
      </c>
      <c r="N52" s="249">
        <f>Invoer_periode_3!N11</f>
        <v>0</v>
      </c>
    </row>
    <row r="53" spans="1:14" ht="13.5" customHeight="1">
      <c r="A53" s="456" t="str">
        <f>IF(ISBLANK(Invoer_periode_3!A5),"",Invoer_periode_3!A5)</f>
        <v/>
      </c>
      <c r="B53" s="248" t="str">
        <f>Invoer_periode_3!B5</f>
        <v>Bennie Beerten Z</v>
      </c>
      <c r="C53" s="249" t="str">
        <f>IF(ISBLANK(Invoer_periode_3!C5),"",Invoer_periode_3!C5)</f>
        <v/>
      </c>
      <c r="D53" s="249" t="str">
        <f>Invoer_periode_3!D5</f>
        <v/>
      </c>
      <c r="E53" s="249" t="str">
        <f>IF(ISBLANK(Invoer_periode_3!E5),"",Invoer_periode_3!E5)</f>
        <v/>
      </c>
      <c r="F53" s="249" t="str">
        <f>IF(ISBLANK(Invoer_periode_3!F5),"",Invoer_periode_3!F5)</f>
        <v/>
      </c>
      <c r="G53" s="251" t="str">
        <f>Invoer_periode_3!G5</f>
        <v/>
      </c>
      <c r="H53" s="249" t="str">
        <f>IF(ISBLANK(Invoer_periode_3!H5),"",Invoer_periode_3!H5)</f>
        <v/>
      </c>
      <c r="I53" s="458" t="str">
        <f>Invoer_periode_3!I5</f>
        <v/>
      </c>
      <c r="J53" s="249" t="str">
        <f>Invoer_periode_3!J5</f>
        <v/>
      </c>
      <c r="K53" s="249" t="str">
        <f>Invoer_periode_3!K5</f>
        <v/>
      </c>
      <c r="L53" s="249" t="str">
        <f>Invoer_periode_3!L5</f>
        <v/>
      </c>
      <c r="M53" s="249" t="str">
        <f>Invoer_periode_3!M5</f>
        <v/>
      </c>
      <c r="N53" s="249">
        <f>Invoer_periode_3!N5</f>
        <v>0</v>
      </c>
    </row>
    <row r="54" spans="1:14" ht="13.5" customHeight="1">
      <c r="A54" s="456">
        <f>IF(ISBLANK(Invoer_periode_3!A12),"",Invoer_periode_3!A12)</f>
        <v>45279</v>
      </c>
      <c r="B54" s="248" t="str">
        <f>Invoer_periode_3!B12</f>
        <v>Piepers Arnold</v>
      </c>
      <c r="C54" s="249">
        <f>IF(ISBLANK(Invoer_periode_3!C12),"",Invoer_periode_3!C12)</f>
        <v>1</v>
      </c>
      <c r="D54" s="249">
        <f>Invoer_periode_3!D11</f>
        <v>100</v>
      </c>
      <c r="E54" s="249" t="e">
        <f>IF(ISBLANK(Invoer_periode_3!#REF!),"",Invoer_periode_3!#REF!)</f>
        <v>#REF!</v>
      </c>
      <c r="F54" s="249">
        <f>IF(ISBLANK(Invoer_periode_3!F12),"",Invoer_periode_3!F12)</f>
        <v>30</v>
      </c>
      <c r="G54" s="251">
        <f>Invoer_periode_3!G12</f>
        <v>3</v>
      </c>
      <c r="H54" s="249">
        <f>IF(ISBLANK(Invoer_periode_3!H12),"",Invoer_periode_3!H12)</f>
        <v>15</v>
      </c>
      <c r="I54" s="458">
        <f>Invoer_periode_3!I12</f>
        <v>0.9</v>
      </c>
      <c r="J54" s="249">
        <f>Invoer_periode_3!J12</f>
        <v>9</v>
      </c>
      <c r="K54" s="249">
        <f>Invoer_periode_3!K12</f>
        <v>0</v>
      </c>
      <c r="L54" s="249">
        <f>Invoer_periode_3!L12</f>
        <v>1</v>
      </c>
      <c r="M54" s="249">
        <f>Invoer_periode_3!M12</f>
        <v>0</v>
      </c>
      <c r="N54" s="249">
        <f>Invoer_periode_3!N12</f>
        <v>0</v>
      </c>
    </row>
    <row r="55" spans="1:14" ht="13.5" customHeight="1">
      <c r="A55" s="456">
        <f>IF(ISBLANK(Invoer_periode_3!A13),"",Invoer_periode_3!A13)</f>
        <v>45314</v>
      </c>
      <c r="B55" s="248" t="str">
        <f>Invoer_periode_3!B13</f>
        <v>Jos Stortelder</v>
      </c>
      <c r="C55" s="249" t="e">
        <f>IF(ISBLANK(Invoer_periode_3!#REF!),"",Invoer_periode_3!#REF!)</f>
        <v>#REF!</v>
      </c>
      <c r="D55" s="249" t="e">
        <f>Invoer_periode_3!#REF!</f>
        <v>#REF!</v>
      </c>
      <c r="E55" s="249">
        <f>IF(ISBLANK(Invoer_periode_3!E13),"",Invoer_periode_3!E13)</f>
        <v>69</v>
      </c>
      <c r="F55" s="249">
        <f>IF(ISBLANK(Invoer_periode_3!F13),"",Invoer_periode_3!F13)</f>
        <v>20</v>
      </c>
      <c r="G55" s="251">
        <f>Invoer_periode_3!G13</f>
        <v>3.45</v>
      </c>
      <c r="H55" s="249">
        <f>IF(ISBLANK(Invoer_periode_3!H13),"",Invoer_periode_3!H13)</f>
        <v>12</v>
      </c>
      <c r="I55" s="458">
        <f>Invoer_periode_3!I13</f>
        <v>0.69</v>
      </c>
      <c r="J55" s="249">
        <f>Invoer_periode_3!J13</f>
        <v>6</v>
      </c>
      <c r="K55" s="249">
        <f>Invoer_periode_3!K13</f>
        <v>0</v>
      </c>
      <c r="L55" s="249">
        <f>Invoer_periode_3!L13</f>
        <v>1</v>
      </c>
      <c r="M55" s="249">
        <f>Invoer_periode_3!M13</f>
        <v>0</v>
      </c>
      <c r="N55" s="249">
        <f>Invoer_periode_3!N13</f>
        <v>0</v>
      </c>
    </row>
    <row r="56" spans="1:14" ht="12.75" hidden="1" customHeight="1">
      <c r="A56" s="456">
        <f>IF(ISBLANK(Invoer_periode_3!A15),"",Invoer_periode_3!A15)</f>
        <v>45293</v>
      </c>
      <c r="B56" s="248" t="str">
        <f>Invoer_periode_3!B15</f>
        <v>Rouwhorst Bennie</v>
      </c>
      <c r="C56" s="249">
        <f>IF(ISBLANK(Invoer_periode_3!C15),"",Invoer_periode_3!C15)</f>
        <v>1</v>
      </c>
      <c r="D56" s="249">
        <f>Invoer_periode_3!D15</f>
        <v>100</v>
      </c>
      <c r="E56" s="249">
        <f>IF(ISBLANK(Invoer_periode_3!E15),"",Invoer_periode_3!E15)</f>
        <v>87</v>
      </c>
      <c r="F56" s="249">
        <f>IF(ISBLANK(Invoer_periode_3!F15),"",Invoer_periode_3!F15)</f>
        <v>17</v>
      </c>
      <c r="G56" s="251">
        <f>Invoer_periode_3!G15</f>
        <v>5.117647058823529</v>
      </c>
      <c r="H56" s="249">
        <f>IF(ISBLANK(Invoer_periode_3!H15),"",Invoer_periode_3!H15)</f>
        <v>17</v>
      </c>
      <c r="I56" s="458">
        <f>Invoer_periode_3!I15</f>
        <v>0.87</v>
      </c>
      <c r="J56" s="249">
        <f>Invoer_periode_3!J15</f>
        <v>8</v>
      </c>
      <c r="K56" s="249">
        <f>Invoer_periode_3!K15</f>
        <v>0</v>
      </c>
      <c r="L56" s="249">
        <f>Invoer_periode_3!L15</f>
        <v>1</v>
      </c>
      <c r="M56" s="249">
        <f>Invoer_periode_3!M15</f>
        <v>0</v>
      </c>
      <c r="N56" s="249">
        <f>Invoer_periode_3!N15</f>
        <v>0</v>
      </c>
    </row>
    <row r="57" spans="1:14" ht="13.5" customHeight="1">
      <c r="A57" s="456" t="str">
        <f>IF(ISBLANK(Invoer_periode_3!A14),"",Invoer_periode_3!A14)</f>
        <v/>
      </c>
      <c r="B57" s="248" t="str">
        <f>Invoer_periode_3!B14</f>
        <v>Rots Jan</v>
      </c>
      <c r="C57" s="249" t="str">
        <f>IF(ISBLANK(Invoer_periode_3!C14),"",Invoer_periode_3!C14)</f>
        <v/>
      </c>
      <c r="D57" s="249" t="e">
        <f>Invoer_periode_3!#REF!</f>
        <v>#REF!</v>
      </c>
      <c r="E57" s="249" t="str">
        <f>IF(ISBLANK(Invoer_periode_3!E14),"",Invoer_periode_3!E14)</f>
        <v/>
      </c>
      <c r="F57" s="249" t="str">
        <f>IF(ISBLANK(Invoer_periode_3!F14),"",Invoer_periode_3!F14)</f>
        <v/>
      </c>
      <c r="G57" s="251" t="str">
        <f>Invoer_periode_3!G14</f>
        <v/>
      </c>
      <c r="H57" s="249" t="str">
        <f>IF(ISBLANK(Invoer_periode_3!H14),"",Invoer_periode_3!H14)</f>
        <v/>
      </c>
      <c r="I57" s="458" t="str">
        <f>Invoer_periode_3!I14</f>
        <v/>
      </c>
      <c r="J57" s="249" t="str">
        <f>Invoer_periode_3!J14</f>
        <v/>
      </c>
      <c r="K57" s="249" t="str">
        <f>Invoer_periode_3!K14</f>
        <v/>
      </c>
      <c r="L57" s="249" t="str">
        <f>Invoer_periode_3!L14</f>
        <v/>
      </c>
      <c r="M57" s="249" t="str">
        <f>Invoer_periode_3!M14</f>
        <v/>
      </c>
      <c r="N57" s="249">
        <f>Invoer_periode_3!N14</f>
        <v>0</v>
      </c>
    </row>
    <row r="58" spans="1:14" ht="13.5" customHeight="1">
      <c r="A58" s="456" t="str">
        <f>IF(ISBLANK(Invoer_periode_3!A16),"",Invoer_periode_3!A16)</f>
        <v/>
      </c>
      <c r="B58" s="248" t="str">
        <f>Invoer_periode_3!B16</f>
        <v>Wittenbernds B</v>
      </c>
      <c r="C58" s="249" t="str">
        <f>IF(ISBLANK(Invoer_periode_3!C16),"",Invoer_periode_3!C16)</f>
        <v/>
      </c>
      <c r="D58" s="249" t="str">
        <f>Invoer_periode_3!D16</f>
        <v/>
      </c>
      <c r="E58" s="249" t="str">
        <f>IF(ISBLANK(Invoer_periode_3!E16),"",Invoer_periode_3!E16)</f>
        <v/>
      </c>
      <c r="F58" s="249" t="str">
        <f>IF(ISBLANK(Invoer_periode_3!F16),"",Invoer_periode_3!F16)</f>
        <v/>
      </c>
      <c r="G58" s="251" t="str">
        <f>Invoer_periode_3!G16</f>
        <v/>
      </c>
      <c r="H58" s="249" t="str">
        <f>IF(ISBLANK(Invoer_periode_3!H16),"",Invoer_periode_3!H16)</f>
        <v/>
      </c>
      <c r="I58" s="458" t="str">
        <f>Invoer_periode_3!I16</f>
        <v/>
      </c>
      <c r="J58" s="249" t="str">
        <f>Invoer_periode_3!J16</f>
        <v/>
      </c>
      <c r="K58" s="249" t="str">
        <f>Invoer_periode_3!K16</f>
        <v/>
      </c>
      <c r="L58" s="249" t="str">
        <f>Invoer_periode_3!L16</f>
        <v/>
      </c>
      <c r="M58" s="249" t="str">
        <f>Invoer_periode_3!M16</f>
        <v/>
      </c>
      <c r="N58" s="249">
        <f>Invoer_periode_3!N16</f>
        <v>0</v>
      </c>
    </row>
    <row r="59" spans="1:14" ht="13.5" customHeight="1">
      <c r="A59" s="456" t="str">
        <f>IF(ISBLANK(Invoer_periode_3!A9),"",Invoer_periode_3!A9)</f>
        <v/>
      </c>
      <c r="B59" s="248" t="str">
        <f>Invoer_periode_3!B9</f>
        <v>Huinink Jan</v>
      </c>
      <c r="C59" s="249" t="str">
        <f>IF(ISBLANK(Invoer_periode_3!C9),"",Invoer_periode_3!C9)</f>
        <v/>
      </c>
      <c r="D59" s="249" t="str">
        <f>Invoer_periode_3!D9</f>
        <v/>
      </c>
      <c r="E59" s="249" t="str">
        <f>IF(ISBLANK(Invoer_periode_3!E9),"",Invoer_periode_3!E9)</f>
        <v/>
      </c>
      <c r="F59" s="249" t="str">
        <f>IF(ISBLANK(Invoer_periode_3!F9),"",Invoer_periode_3!F9)</f>
        <v/>
      </c>
      <c r="G59" s="251" t="str">
        <f>Invoer_periode_3!G9</f>
        <v/>
      </c>
      <c r="H59" s="249" t="str">
        <f>IF(ISBLANK(Invoer_periode_3!H9),"",Invoer_periode_3!H9)</f>
        <v/>
      </c>
      <c r="I59" s="458" t="str">
        <f>Invoer_periode_3!I9</f>
        <v/>
      </c>
      <c r="J59" s="249" t="str">
        <f>Invoer_periode_3!J9</f>
        <v/>
      </c>
      <c r="K59" s="249" t="str">
        <f>Invoer_periode_3!K9</f>
        <v/>
      </c>
      <c r="L59" s="249" t="str">
        <f>Invoer_periode_3!L9</f>
        <v/>
      </c>
      <c r="M59" s="249" t="str">
        <f>Invoer_periode_3!M9</f>
        <v/>
      </c>
      <c r="N59" s="249">
        <f>Invoer_periode_3!N9</f>
        <v>0</v>
      </c>
    </row>
    <row r="60" spans="1:14" ht="13.5" customHeight="1">
      <c r="A60" s="456">
        <f>IF(ISBLANK(Invoer_periode_3!A18),"",Invoer_periode_3!A18)</f>
        <v>45307</v>
      </c>
      <c r="B60" s="248" t="str">
        <f>Invoer_periode_3!B18</f>
        <v>v.Schie Leo</v>
      </c>
      <c r="C60" s="249">
        <f>IF(ISBLANK(Invoer_periode_3!C18),"",Invoer_periode_3!C18)</f>
        <v>1</v>
      </c>
      <c r="D60" s="249">
        <f>Invoer_periode_3!D18</f>
        <v>100</v>
      </c>
      <c r="E60" s="249">
        <f>IF(ISBLANK(Invoer_periode_3!E18),"",Invoer_periode_3!E18)</f>
        <v>100</v>
      </c>
      <c r="F60" s="249">
        <f>IF(ISBLANK(Invoer_periode_3!F18),"",Invoer_periode_3!F18)</f>
        <v>28</v>
      </c>
      <c r="G60" s="251">
        <f>Invoer_periode_3!G18</f>
        <v>3.5714285714285716</v>
      </c>
      <c r="H60" s="249">
        <f>IF(ISBLANK(Invoer_periode_3!H18),"",Invoer_periode_3!H18)</f>
        <v>12</v>
      </c>
      <c r="I60" s="458">
        <f>Invoer_periode_3!I18</f>
        <v>1</v>
      </c>
      <c r="J60" s="249">
        <f>Invoer_periode_3!J18</f>
        <v>10</v>
      </c>
      <c r="K60" s="249">
        <f>Invoer_periode_3!K18</f>
        <v>1</v>
      </c>
      <c r="L60" s="249">
        <f>Invoer_periode_3!L18</f>
        <v>0</v>
      </c>
      <c r="M60" s="249">
        <f>Invoer_periode_3!M18</f>
        <v>0</v>
      </c>
      <c r="N60" s="249">
        <f>Invoer_periode_3!N18</f>
        <v>0</v>
      </c>
    </row>
    <row r="61" spans="1:14" ht="13.5" customHeight="1">
      <c r="E61" s="271"/>
    </row>
    <row r="62" spans="1:14" ht="13.5" customHeight="1">
      <c r="A62" s="457" t="str">
        <f>Invoer_periode_3!A21</f>
        <v>Pers. Gemid.</v>
      </c>
      <c r="B62" s="263">
        <f>Invoer_periode_3!B21</f>
        <v>3.5</v>
      </c>
      <c r="C62" s="263">
        <f>Invoer_periode_3!C21</f>
        <v>10</v>
      </c>
      <c r="D62" s="263">
        <f>Invoer_periode_3!D21</f>
        <v>1000</v>
      </c>
      <c r="E62" s="263">
        <f>Invoer_periode_3!E21</f>
        <v>887</v>
      </c>
      <c r="F62" s="263">
        <f>Invoer_periode_3!F21</f>
        <v>257</v>
      </c>
      <c r="G62" s="266">
        <f>Invoer_periode_3!G21</f>
        <v>3.4513618677042803</v>
      </c>
      <c r="H62" s="263">
        <f>Invoer_periode_3!H21</f>
        <v>32</v>
      </c>
      <c r="I62" s="468">
        <f>Invoer_periode_3!I21</f>
        <v>0.88700000000000001</v>
      </c>
      <c r="J62" s="263">
        <f>Invoer_periode_3!J21</f>
        <v>87</v>
      </c>
      <c r="K62" s="263">
        <f>Invoer_periode_3!K21</f>
        <v>4</v>
      </c>
      <c r="L62" s="263">
        <f>Invoer_periode_3!L21</f>
        <v>5</v>
      </c>
      <c r="M62" s="263">
        <f>Invoer_periode_3!M21</f>
        <v>1</v>
      </c>
      <c r="N62" s="263">
        <f>Invoer_periode_3!N21</f>
        <v>90</v>
      </c>
    </row>
    <row r="63" spans="1:14" ht="13.5" customHeight="1"/>
    <row r="64" spans="1:14" ht="13.5" customHeight="1">
      <c r="A64" s="457" t="str">
        <f>Invoer_per__4!A2</f>
        <v>Car.Bol</v>
      </c>
      <c r="B64" s="264" t="str">
        <f>Invoer_per__4!B2</f>
        <v>Periode 4</v>
      </c>
      <c r="C64" s="263"/>
      <c r="D64" s="263"/>
      <c r="E64" s="263"/>
      <c r="F64" s="263"/>
      <c r="G64" s="266"/>
      <c r="H64" s="263"/>
      <c r="I64" s="468"/>
      <c r="J64" s="263"/>
      <c r="K64" s="263"/>
      <c r="L64" s="263"/>
      <c r="M64" s="263"/>
      <c r="N64" s="263"/>
    </row>
    <row r="65" spans="1:14" ht="13.5" customHeight="1">
      <c r="A65" s="457">
        <f>Invoer_per__4!A3</f>
        <v>100</v>
      </c>
      <c r="B65" s="264" t="str">
        <f>Invoer_per__4!B3</f>
        <v>Naam</v>
      </c>
      <c r="C65" s="263" t="str">
        <f>Invoer_per__4!C3</f>
        <v>Aantal</v>
      </c>
      <c r="D65" s="263" t="str">
        <f>Invoer_per__4!D3</f>
        <v>Te Maken</v>
      </c>
      <c r="E65" s="263" t="str">
        <f>Invoer_per__4!E3</f>
        <v>Gemaakt</v>
      </c>
      <c r="F65" s="263" t="str">
        <f>Invoer_per__4!F3</f>
        <v xml:space="preserve">Aantal  </v>
      </c>
      <c r="G65" s="266" t="str">
        <f>Invoer_per__4!G3</f>
        <v xml:space="preserve">Week       </v>
      </c>
      <c r="H65" s="263" t="str">
        <f>Invoer_per__4!H3</f>
        <v>Hoogste</v>
      </c>
      <c r="I65" s="468" t="str">
        <f>Invoer_per__4!I3</f>
        <v>%</v>
      </c>
      <c r="J65" s="263">
        <f>Invoer_per__4!J3</f>
        <v>10</v>
      </c>
      <c r="N65" s="263" t="str">
        <f>Invoer_per__4!N3</f>
        <v>Nieuwe</v>
      </c>
    </row>
    <row r="66" spans="1:14" ht="13.5" customHeight="1">
      <c r="A66" s="457" t="str">
        <f>Invoer_per__4!A4</f>
        <v>Datum</v>
      </c>
      <c r="B66" s="264" t="str">
        <f>Invoer_per__4!B4</f>
        <v>Slot Guus</v>
      </c>
      <c r="C66" s="263" t="str">
        <f>Invoer_per__4!C4</f>
        <v>Wedstr.</v>
      </c>
      <c r="D66" s="263" t="str">
        <f>Invoer_per__4!D4</f>
        <v>Car.Bols</v>
      </c>
      <c r="E66" s="263" t="str">
        <f>Invoer_per__4!E4</f>
        <v>Car.bols</v>
      </c>
      <c r="F66" s="263" t="str">
        <f>Invoer_per__4!F4</f>
        <v>Beurten</v>
      </c>
      <c r="G66" s="266" t="str">
        <f>Invoer_per__4!G4</f>
        <v>Moy</v>
      </c>
      <c r="H66" s="263" t="str">
        <f>Invoer_per__4!H4</f>
        <v>H Score</v>
      </c>
      <c r="I66" s="468" t="str">
        <f>Invoer_per__4!I4</f>
        <v>Car.bols</v>
      </c>
      <c r="J66" s="263" t="str">
        <f>Invoer_per__4!J4</f>
        <v>Punten</v>
      </c>
      <c r="K66" s="263" t="str">
        <f>Invoer_per__4!K3</f>
        <v>W</v>
      </c>
      <c r="L66" s="263" t="str">
        <f>Invoer_per__4!L3</f>
        <v>V</v>
      </c>
      <c r="M66" s="263" t="str">
        <f>Invoer_per__4!M3</f>
        <v>R</v>
      </c>
      <c r="N66" s="263" t="str">
        <f>Invoer_per__4!N4</f>
        <v>Caramb</v>
      </c>
    </row>
    <row r="67" spans="1:14" ht="13.5" customHeight="1">
      <c r="A67" s="456" t="str">
        <f>IF(ISBLANK(Invoer_per__4!A7),"",Invoer_per__4!A7)</f>
        <v/>
      </c>
      <c r="B67" s="254" t="str">
        <f>Invoer_per__4!B7</f>
        <v>BouwmeesterJohan</v>
      </c>
      <c r="C67" s="249" t="str">
        <f>IF(ISBLANK(Invoer_per__4!C7),"",Invoer_per__4!C7)</f>
        <v/>
      </c>
      <c r="D67" s="249" t="str">
        <f>Invoer_per__4!D7</f>
        <v/>
      </c>
      <c r="E67" s="249" t="str">
        <f>IF(ISBLANK(Invoer_per__4!E7),"",Invoer_per__4!E7)</f>
        <v/>
      </c>
      <c r="F67" s="249" t="str">
        <f>IF(ISBLANK(Invoer_per__4!F7),"",Invoer_per__4!F7)</f>
        <v/>
      </c>
      <c r="G67" s="251" t="str">
        <f>Invoer_per__4!G7</f>
        <v/>
      </c>
      <c r="H67" s="249" t="str">
        <f>IF(ISBLANK(Invoer_per__4!H7),"",Invoer_per__4!H7)</f>
        <v/>
      </c>
      <c r="I67" s="458" t="str">
        <f>Invoer_per__4!I7</f>
        <v/>
      </c>
      <c r="J67" s="249" t="str">
        <f>Invoer_per__4!J7</f>
        <v/>
      </c>
      <c r="K67" s="249" t="str">
        <f>Invoer_per__4!K7</f>
        <v/>
      </c>
      <c r="L67" s="249" t="str">
        <f>Invoer_per__4!L7</f>
        <v/>
      </c>
      <c r="M67" s="249" t="str">
        <f>Invoer_per__4!M7</f>
        <v/>
      </c>
      <c r="N67" s="249">
        <f>Invoer_per__4!N7</f>
        <v>0</v>
      </c>
    </row>
    <row r="68" spans="1:14" ht="13.5" customHeight="1">
      <c r="A68" s="456" t="str">
        <f>IF(ISBLANK(Invoer_per__4!A8),"",Invoer_per__4!A8)</f>
        <v/>
      </c>
      <c r="B68" s="254" t="str">
        <f>Invoer_per__4!B8</f>
        <v>Cattier Theo</v>
      </c>
      <c r="C68" s="249" t="str">
        <f>IF(ISBLANK(Invoer_per__4!C8),"",Invoer_per__4!C8)</f>
        <v/>
      </c>
      <c r="D68" s="249" t="str">
        <f>Invoer_per__4!D8</f>
        <v/>
      </c>
      <c r="E68" s="249" t="str">
        <f>IF(ISBLANK(Invoer_per__4!E8),"",Invoer_per__4!E8)</f>
        <v/>
      </c>
      <c r="F68" s="249" t="str">
        <f>IF(ISBLANK(Invoer_per__4!F8),"",Invoer_per__4!F8)</f>
        <v/>
      </c>
      <c r="G68" s="251" t="str">
        <f>Invoer_per__4!G8</f>
        <v/>
      </c>
      <c r="H68" s="249" t="str">
        <f>IF(ISBLANK(Invoer_per__4!H8),"",Invoer_per__4!H8)</f>
        <v/>
      </c>
      <c r="I68" s="458" t="str">
        <f>Invoer_per__4!I8</f>
        <v/>
      </c>
      <c r="J68" s="249" t="str">
        <f>Invoer_per__4!J8</f>
        <v/>
      </c>
      <c r="K68" s="249" t="str">
        <f>Invoer_per__4!K8</f>
        <v/>
      </c>
      <c r="L68" s="249" t="str">
        <f>Invoer_per__4!L8</f>
        <v/>
      </c>
      <c r="M68" s="249" t="str">
        <f>Invoer_per__4!M8</f>
        <v/>
      </c>
      <c r="N68" s="249">
        <f>Invoer_per__4!N8</f>
        <v>0</v>
      </c>
    </row>
    <row r="69" spans="1:14" ht="13.5" customHeight="1">
      <c r="A69" s="456" t="str">
        <f>IF(ISBLANK(Invoer_per__4!A9),"",Invoer_per__4!A9)</f>
        <v/>
      </c>
      <c r="B69" s="248" t="str">
        <f>Invoer_per__4!B9</f>
        <v>Huinink Jan</v>
      </c>
      <c r="C69" s="249" t="str">
        <f>IF(ISBLANK(Invoer_per__4!C9),"",Invoer_per__4!C9)</f>
        <v/>
      </c>
      <c r="D69" s="249" t="str">
        <f>Invoer_per__4!D9</f>
        <v/>
      </c>
      <c r="E69" s="249" t="str">
        <f>IF(ISBLANK(Invoer_per__4!E9),"",Invoer_per__4!E9)</f>
        <v/>
      </c>
      <c r="F69" s="249" t="str">
        <f>IF(ISBLANK(Invoer_per__4!F9),"",Invoer_per__4!F9)</f>
        <v/>
      </c>
      <c r="G69" s="251" t="str">
        <f>Invoer_per__4!G9</f>
        <v/>
      </c>
      <c r="H69" s="249" t="str">
        <f>IF(ISBLANK(Invoer_per__4!H9),"",Invoer_per__4!H9)</f>
        <v/>
      </c>
      <c r="I69" s="458" t="str">
        <f>Invoer_per__4!I9</f>
        <v/>
      </c>
      <c r="J69" s="249" t="str">
        <f>Invoer_per__4!J9</f>
        <v/>
      </c>
      <c r="K69" s="249" t="str">
        <f>Invoer_per__4!K9</f>
        <v/>
      </c>
      <c r="L69" s="249" t="str">
        <f>Invoer_per__4!L9</f>
        <v/>
      </c>
      <c r="M69" s="249" t="str">
        <f>Invoer_per__4!M9</f>
        <v/>
      </c>
      <c r="N69" s="249">
        <f>Invoer_per__4!N9</f>
        <v>0</v>
      </c>
    </row>
    <row r="70" spans="1:14" ht="13.5" customHeight="1">
      <c r="A70" s="456" t="str">
        <f>IF(ISBLANK(Invoer_per__4!A10),"",Invoer_per__4!A10)</f>
        <v/>
      </c>
      <c r="B70" s="248" t="str">
        <f>Invoer_per__4!B10</f>
        <v>Koppele Theo</v>
      </c>
      <c r="C70" s="249" t="str">
        <f>IF(ISBLANK(Invoer_per__4!C10),"",Invoer_per__4!C10)</f>
        <v/>
      </c>
      <c r="D70" s="249" t="str">
        <f>Invoer_per__4!D10</f>
        <v/>
      </c>
      <c r="E70" s="249" t="str">
        <f>IF(ISBLANK(Invoer_per__4!E10),"",Invoer_per__4!E10)</f>
        <v/>
      </c>
      <c r="F70" s="249" t="str">
        <f>IF(ISBLANK(Invoer_per__4!F10),"",Invoer_per__4!F10)</f>
        <v/>
      </c>
      <c r="G70" s="251" t="str">
        <f>Invoer_per__4!G10</f>
        <v/>
      </c>
      <c r="H70" s="249" t="str">
        <f>IF(ISBLANK(Invoer_per__4!H10),"",Invoer_per__4!H10)</f>
        <v/>
      </c>
      <c r="I70" s="458" t="str">
        <f>Invoer_per__4!I10</f>
        <v/>
      </c>
      <c r="J70" s="249" t="str">
        <f>Invoer_per__4!J10</f>
        <v/>
      </c>
      <c r="K70" s="249" t="str">
        <f>Invoer_per__4!K10</f>
        <v/>
      </c>
      <c r="L70" s="249" t="str">
        <f>Invoer_per__4!L10</f>
        <v/>
      </c>
      <c r="M70" s="249" t="str">
        <f>Invoer_per__4!M10</f>
        <v/>
      </c>
      <c r="N70" s="249">
        <f>Invoer_per__4!N10</f>
        <v>0</v>
      </c>
    </row>
    <row r="71" spans="1:14" ht="13.5" customHeight="1">
      <c r="A71" s="456" t="str">
        <f>IF(ISBLANK(Invoer_per__4!A12),"",Invoer_per__4!A12)</f>
        <v/>
      </c>
      <c r="B71" s="248" t="str">
        <f>Invoer_per__4!B12</f>
        <v>Piepers Arnold</v>
      </c>
      <c r="C71" s="249" t="str">
        <f>IF(ISBLANK(Invoer_per__4!C12),"",Invoer_per__4!C12)</f>
        <v/>
      </c>
      <c r="D71" s="249" t="str">
        <f>Invoer_per__4!D12</f>
        <v/>
      </c>
      <c r="E71" s="249" t="str">
        <f>IF(ISBLANK(Invoer_per__4!E12),"",Invoer_per__4!E12)</f>
        <v/>
      </c>
      <c r="F71" s="249" t="str">
        <f>IF(ISBLANK(Invoer_per__4!F12),"",Invoer_per__4!F12)</f>
        <v/>
      </c>
      <c r="G71" s="251" t="str">
        <f>Invoer_per__4!G12</f>
        <v/>
      </c>
      <c r="H71" s="249" t="str">
        <f>IF(ISBLANK(Invoer_per__4!H12),"",Invoer_per__4!H12)</f>
        <v/>
      </c>
      <c r="I71" s="458" t="str">
        <f>Invoer_per__4!I12</f>
        <v/>
      </c>
      <c r="J71" s="249" t="str">
        <f>Invoer_per__4!J12</f>
        <v/>
      </c>
      <c r="K71" s="249" t="str">
        <f>Invoer_per__4!K12</f>
        <v/>
      </c>
      <c r="L71" s="249" t="str">
        <f>Invoer_per__4!L12</f>
        <v/>
      </c>
      <c r="M71" s="249" t="str">
        <f>Invoer_per__4!M12</f>
        <v/>
      </c>
      <c r="N71" s="249">
        <f>Invoer_per__4!N12</f>
        <v>0</v>
      </c>
    </row>
    <row r="72" spans="1:14" ht="13.5" customHeight="1">
      <c r="A72" s="456" t="str">
        <f>IF(ISBLANK(Invoer_per__4!A13),"",Invoer_per__4!A13)</f>
        <v/>
      </c>
      <c r="B72" s="248" t="str">
        <f>Invoer_per__4!B13</f>
        <v>Jos Stortelder</v>
      </c>
      <c r="C72" s="249" t="str">
        <f>IF(ISBLANK(Invoer_per__4!C13),"",Invoer_per__4!C13)</f>
        <v/>
      </c>
      <c r="D72" s="249" t="str">
        <f>Invoer_per__4!D13</f>
        <v/>
      </c>
      <c r="E72" s="249" t="str">
        <f>IF(ISBLANK(Invoer_per__4!E13),"",Invoer_per__4!E13)</f>
        <v/>
      </c>
      <c r="F72" s="249" t="str">
        <f>IF(ISBLANK(Invoer_per__4!F13),"",Invoer_per__4!F13)</f>
        <v/>
      </c>
      <c r="G72" s="251" t="str">
        <f>Invoer_per__4!G13</f>
        <v/>
      </c>
      <c r="H72" s="249" t="str">
        <f>IF(ISBLANK(Invoer_per__4!H13),"",Invoer_per__4!H13)</f>
        <v/>
      </c>
      <c r="I72" s="458" t="str">
        <f>Invoer_per__4!I13</f>
        <v/>
      </c>
      <c r="J72" s="249" t="str">
        <f>Invoer_per__4!J13</f>
        <v/>
      </c>
      <c r="K72" s="249" t="str">
        <f>Invoer_per__4!K13</f>
        <v/>
      </c>
      <c r="L72" s="249" t="str">
        <f>Invoer_per__4!L13</f>
        <v/>
      </c>
      <c r="M72" s="249" t="str">
        <f>Invoer_per__4!M13</f>
        <v/>
      </c>
      <c r="N72" s="249">
        <f>Invoer_per__4!N13</f>
        <v>0</v>
      </c>
    </row>
    <row r="73" spans="1:14" ht="13.5" hidden="1" customHeight="1">
      <c r="A73" s="456" t="str">
        <f>IF(ISBLANK(Invoer_per__4!A11),"",Invoer_per__4!A11)</f>
        <v/>
      </c>
      <c r="B73" s="248" t="str">
        <f>Invoer_per__4!B11</f>
        <v>Melgers Willy</v>
      </c>
      <c r="C73" s="249" t="str">
        <f>IF(ISBLANK(Invoer_per__4!C11),"",Invoer_per__4!C11)</f>
        <v/>
      </c>
      <c r="D73" s="249" t="str">
        <f>Invoer_per__4!D11</f>
        <v/>
      </c>
      <c r="E73" s="249" t="str">
        <f>IF(ISBLANK(Invoer_per__4!E11),"",Invoer_per__4!E11)</f>
        <v/>
      </c>
      <c r="F73" s="249" t="str">
        <f>IF(ISBLANK(Invoer_per__4!F11),"",Invoer_per__4!F11)</f>
        <v/>
      </c>
      <c r="G73" s="251" t="str">
        <f>Invoer_per__4!G11</f>
        <v/>
      </c>
      <c r="H73" s="249" t="str">
        <f>IF(ISBLANK(Invoer_per__4!H11),"",Invoer_per__4!H11)</f>
        <v/>
      </c>
      <c r="I73" s="458" t="str">
        <f>Invoer_per__4!I11</f>
        <v/>
      </c>
      <c r="J73" s="249" t="str">
        <f>Invoer_per__4!J11</f>
        <v/>
      </c>
      <c r="K73" s="249" t="str">
        <f>Invoer_per__4!K11</f>
        <v/>
      </c>
      <c r="L73" s="249" t="str">
        <f>Invoer_per__4!L11</f>
        <v/>
      </c>
      <c r="M73" s="249" t="str">
        <f>Invoer_per__4!M11</f>
        <v/>
      </c>
      <c r="N73" s="249">
        <f>Invoer_per__4!N11</f>
        <v>0</v>
      </c>
    </row>
    <row r="74" spans="1:14" ht="13.5" customHeight="1">
      <c r="A74" s="456" t="str">
        <f>IF(ISBLANK(Invoer_per__4!A16),"",Invoer_per__4!A16)</f>
        <v/>
      </c>
      <c r="B74" s="248" t="str">
        <f>Invoer_per__4!B16</f>
        <v>Wittenbernds B</v>
      </c>
      <c r="C74" s="249" t="str">
        <f>IF(ISBLANK(Invoer_per__4!C16),"",Invoer_per__4!C16)</f>
        <v/>
      </c>
      <c r="D74" s="249" t="str">
        <f>Invoer_per__4!D16</f>
        <v/>
      </c>
      <c r="E74" s="249" t="str">
        <f>IF(ISBLANK(Invoer_per__4!E16),"",Invoer_per__4!E16)</f>
        <v/>
      </c>
      <c r="F74" s="249" t="str">
        <f>IF(ISBLANK(Invoer_per__4!F16),"",Invoer_per__4!F16)</f>
        <v/>
      </c>
      <c r="G74" s="251" t="str">
        <f>Invoer_per__4!G16</f>
        <v/>
      </c>
      <c r="H74" s="249" t="str">
        <f>IF(ISBLANK(Invoer_per__4!H16),"",Invoer_per__4!H16)</f>
        <v/>
      </c>
      <c r="I74" s="458" t="str">
        <f>Invoer_per__4!I16</f>
        <v/>
      </c>
      <c r="J74" s="249" t="str">
        <f>Invoer_per__4!J16</f>
        <v/>
      </c>
      <c r="K74" s="249" t="str">
        <f>Invoer_per__4!K16</f>
        <v/>
      </c>
      <c r="L74" s="249" t="str">
        <f>Invoer_per__4!L16</f>
        <v/>
      </c>
      <c r="M74" s="249" t="str">
        <f>Invoer_per__4!M16</f>
        <v/>
      </c>
      <c r="N74" s="249">
        <f>Invoer_per__4!N16</f>
        <v>0</v>
      </c>
    </row>
    <row r="75" spans="1:14" ht="13.5" customHeight="1">
      <c r="A75" s="456" t="str">
        <f>IF(ISBLANK(Invoer_per__4!A17),"",Invoer_per__4!A17)</f>
        <v/>
      </c>
      <c r="B75" s="248" t="str">
        <f>Invoer_per__4!B17</f>
        <v>Spieker Leo</v>
      </c>
      <c r="C75" s="249" t="str">
        <f>IF(ISBLANK(Invoer_per__4!C17),"",Invoer_per__4!C17)</f>
        <v/>
      </c>
      <c r="D75" s="249" t="str">
        <f>Invoer_per__4!D17</f>
        <v/>
      </c>
      <c r="E75" s="249" t="str">
        <f>IF(ISBLANK(Invoer_per__4!E17),"",Invoer_per__4!E17)</f>
        <v/>
      </c>
      <c r="F75" s="249" t="str">
        <f>IF(ISBLANK(Invoer_per__4!F17),"",Invoer_per__4!F17)</f>
        <v/>
      </c>
      <c r="G75" s="251" t="str">
        <f>Invoer_per__4!G17</f>
        <v/>
      </c>
      <c r="H75" s="249" t="str">
        <f>IF(ISBLANK(Invoer_per__4!H17),"",Invoer_per__4!H17)</f>
        <v/>
      </c>
      <c r="I75" s="458" t="str">
        <f>Invoer_per__4!I17</f>
        <v/>
      </c>
      <c r="J75" s="249" t="str">
        <f>Invoer_per__4!J17</f>
        <v/>
      </c>
      <c r="K75" s="249" t="str">
        <f>Invoer_per__4!K17</f>
        <v/>
      </c>
      <c r="L75" s="249" t="str">
        <f>Invoer_per__4!L17</f>
        <v/>
      </c>
      <c r="M75" s="249" t="str">
        <f>Invoer_per__4!M17</f>
        <v/>
      </c>
      <c r="N75" s="249">
        <f>Invoer_per__4!N17</f>
        <v>0</v>
      </c>
    </row>
    <row r="76" spans="1:14" ht="13.5" customHeight="1">
      <c r="A76" s="456" t="str">
        <f>IF(ISBLANK(Invoer_per__4!A18),"",Invoer_per__4!A18)</f>
        <v/>
      </c>
      <c r="B76" s="248" t="str">
        <f>Invoer_per__4!B18</f>
        <v>v.Schie Leo</v>
      </c>
      <c r="C76" s="249" t="str">
        <f>IF(ISBLANK(Invoer_per__4!C18),"",Invoer_per__4!C18)</f>
        <v/>
      </c>
      <c r="D76" s="249" t="str">
        <f>Invoer_per__4!D18</f>
        <v/>
      </c>
      <c r="E76" s="249" t="str">
        <f>IF(ISBLANK(Invoer_per__4!E18),"",Invoer_per__4!E18)</f>
        <v/>
      </c>
      <c r="F76" s="249" t="str">
        <f>IF(ISBLANK(Invoer_per__4!F18),"",Invoer_per__4!F18)</f>
        <v/>
      </c>
      <c r="G76" s="251" t="str">
        <f>Invoer_per__4!G18</f>
        <v/>
      </c>
      <c r="H76" s="249" t="str">
        <f>IF(ISBLANK(Invoer_per__4!H18),"",Invoer_per__4!H18)</f>
        <v/>
      </c>
      <c r="I76" s="458" t="str">
        <f>Invoer_per__4!I18</f>
        <v/>
      </c>
      <c r="J76" s="249" t="str">
        <f>Invoer_per__4!J18</f>
        <v/>
      </c>
      <c r="K76" s="249" t="str">
        <f>Invoer_per__4!K18</f>
        <v/>
      </c>
      <c r="L76" s="249" t="str">
        <f>Invoer_per__4!L18</f>
        <v/>
      </c>
      <c r="M76" s="249" t="str">
        <f>Invoer_per__4!M18</f>
        <v/>
      </c>
      <c r="N76" s="249">
        <f>Invoer_per__4!N18</f>
        <v>0</v>
      </c>
    </row>
    <row r="77" spans="1:14" ht="13.5" hidden="1" customHeight="1">
      <c r="A77" s="456" t="str">
        <f>IF(ISBLANK(Invoer_per__4!A15),"",Invoer_per__4!A15)</f>
        <v/>
      </c>
      <c r="B77" s="248" t="str">
        <f>Invoer_per__4!B15</f>
        <v>Rouwhorst Bennie</v>
      </c>
      <c r="C77" s="249" t="str">
        <f>IF(ISBLANK(Invoer_per__4!C15),"",Invoer_per__4!C15)</f>
        <v/>
      </c>
      <c r="D77" s="249" t="str">
        <f>Invoer_per__4!D15</f>
        <v/>
      </c>
      <c r="E77" s="249" t="str">
        <f>IF(ISBLANK(Invoer_per__4!E15),"",Invoer_per__4!E15)</f>
        <v/>
      </c>
      <c r="F77" s="249" t="str">
        <f>IF(ISBLANK(Invoer_per__4!F15),"",Invoer_per__4!F15)</f>
        <v/>
      </c>
      <c r="G77" s="251" t="str">
        <f>Invoer_per__4!G15</f>
        <v/>
      </c>
      <c r="H77" s="249" t="str">
        <f>IF(ISBLANK(Invoer_per__4!H15),"",Invoer_per__4!H15)</f>
        <v/>
      </c>
      <c r="I77" s="458" t="str">
        <f>Invoer_per__4!I15</f>
        <v/>
      </c>
      <c r="J77" s="249" t="str">
        <f>Invoer_per__4!J15</f>
        <v/>
      </c>
      <c r="K77" s="249" t="str">
        <f>Invoer_per__4!K15</f>
        <v/>
      </c>
      <c r="L77" s="249" t="str">
        <f>Invoer_per__4!L15</f>
        <v/>
      </c>
      <c r="M77" s="249" t="str">
        <f>Invoer_per__4!M15</f>
        <v/>
      </c>
      <c r="N77" s="249">
        <f>Invoer_per__4!N15</f>
        <v>0</v>
      </c>
    </row>
    <row r="78" spans="1:14" ht="13.5" customHeight="1">
      <c r="A78" s="456" t="str">
        <f>IF(ISBLANK(Invoer_per__4!A19),"",Invoer_per__4!A19)</f>
        <v/>
      </c>
      <c r="B78" s="248" t="str">
        <f>Invoer_per__4!B19</f>
        <v>Wolterink Harrie</v>
      </c>
      <c r="C78" s="249" t="str">
        <f>IF(ISBLANK(Invoer_per__4!C19),"",Invoer_per__4!C19)</f>
        <v/>
      </c>
      <c r="D78" s="249" t="str">
        <f>Invoer_per__4!D20</f>
        <v/>
      </c>
      <c r="E78" s="249" t="str">
        <f>IF(ISBLANK(Invoer_per__4!E19),"",Invoer_per__4!E19)</f>
        <v/>
      </c>
      <c r="F78" s="249" t="str">
        <f>IF(ISBLANK(Invoer_per__4!F19),"",Invoer_per__4!F19)</f>
        <v/>
      </c>
      <c r="G78" s="251" t="str">
        <f>Invoer_per__4!G19</f>
        <v/>
      </c>
      <c r="H78" s="249" t="str">
        <f>IF(ISBLANK(Invoer_per__4!H19),"",Invoer_per__4!H19)</f>
        <v/>
      </c>
      <c r="I78" s="458" t="str">
        <f>Invoer_per__4!I19</f>
        <v/>
      </c>
      <c r="J78" s="249" t="str">
        <f>Invoer_per__4!J19</f>
        <v/>
      </c>
      <c r="K78" s="249" t="str">
        <f>Invoer_per__4!K19</f>
        <v/>
      </c>
      <c r="L78" s="249" t="str">
        <f>Invoer_per__4!L19</f>
        <v/>
      </c>
      <c r="M78" s="249" t="str">
        <f>Invoer_per__4!M19</f>
        <v/>
      </c>
      <c r="N78" s="249">
        <f>Invoer_per__4!N19</f>
        <v>0</v>
      </c>
    </row>
    <row r="79" spans="1:14" ht="13.5" customHeight="1">
      <c r="A79" s="456" t="str">
        <f>IF(ISBLANK(Invoer_per__4!A5),"",Invoer_per__4!A5)</f>
        <v/>
      </c>
      <c r="B79" s="248" t="str">
        <f>Invoer_per__4!B5</f>
        <v>Bennie Beerten Z</v>
      </c>
      <c r="C79" s="249" t="str">
        <f>IF(ISBLANK(Invoer_per__4!C5),"",Invoer_per__4!C5)</f>
        <v/>
      </c>
      <c r="D79" s="249" t="str">
        <f>Invoer_per__4!D5</f>
        <v/>
      </c>
      <c r="E79" s="249" t="str">
        <f>IF(ISBLANK(Invoer_per__4!E5),"",Invoer_per__4!E5)</f>
        <v/>
      </c>
      <c r="F79" s="249" t="str">
        <f>IF(ISBLANK(Invoer_per__4!F5),"",Invoer_per__4!F5)</f>
        <v/>
      </c>
      <c r="G79" s="251" t="str">
        <f>Invoer_per__4!G5</f>
        <v/>
      </c>
      <c r="H79" s="249" t="str">
        <f>IF(ISBLANK(Invoer_per__4!H5),"",Invoer_per__4!H5)</f>
        <v/>
      </c>
      <c r="I79" s="458" t="str">
        <f>Invoer_per__4!I5</f>
        <v/>
      </c>
      <c r="J79" s="249" t="str">
        <f>Invoer_per__4!J5</f>
        <v/>
      </c>
      <c r="K79" s="249" t="str">
        <f>Invoer_per__4!K5</f>
        <v/>
      </c>
      <c r="L79" s="249" t="str">
        <f>Invoer_per__4!L5</f>
        <v/>
      </c>
      <c r="M79" s="249" t="str">
        <f>Invoer_per__4!M5</f>
        <v/>
      </c>
      <c r="N79" s="249">
        <f>Invoer_per__4!N5</f>
        <v>0</v>
      </c>
    </row>
    <row r="80" spans="1:14" ht="13.5" customHeight="1">
      <c r="A80" s="456" t="str">
        <f>IF(ISBLANK(Invoer_per__4!A6),"",Invoer_per__4!A6)</f>
        <v/>
      </c>
      <c r="B80" s="254" t="str">
        <f>Invoer_per__4!B6</f>
        <v>Cuppers Jan</v>
      </c>
      <c r="C80" s="249" t="str">
        <f>IF(ISBLANK(Invoer_per__4!C6),"",Invoer_per__4!C6)</f>
        <v/>
      </c>
      <c r="D80" s="249" t="str">
        <f>Invoer_per__4!D6</f>
        <v/>
      </c>
      <c r="E80" s="249" t="str">
        <f>IF(ISBLANK(Invoer_per__4!E6),"",Invoer_per__4!E6)</f>
        <v/>
      </c>
      <c r="F80" s="249" t="str">
        <f>IF(ISBLANK(Invoer_per__4!F6),"",Invoer_per__4!F6)</f>
        <v/>
      </c>
      <c r="G80" s="251" t="str">
        <f>Invoer_per__4!G6</f>
        <v/>
      </c>
      <c r="H80" s="249" t="str">
        <f>IF(ISBLANK(Invoer_per__4!H6),"",Invoer_per__4!H6)</f>
        <v/>
      </c>
      <c r="I80" s="458" t="str">
        <f>Invoer_per__4!I6</f>
        <v/>
      </c>
      <c r="J80" s="249" t="str">
        <f>Invoer_per__4!J6</f>
        <v/>
      </c>
      <c r="K80" s="249" t="str">
        <f>Invoer_per__4!K6</f>
        <v/>
      </c>
      <c r="L80" s="249" t="str">
        <f>Invoer_per__4!L6</f>
        <v/>
      </c>
      <c r="M80" s="249" t="str">
        <f>Invoer_per__4!M6</f>
        <v/>
      </c>
      <c r="N80" s="249">
        <f>Invoer_per__4!N6</f>
        <v>0</v>
      </c>
    </row>
    <row r="81" spans="1:14" ht="13.5" customHeight="1">
      <c r="A81" s="456" t="str">
        <f>IF(ISBLANK(Invoer_per__4!A14),"",Invoer_per__4!A14)</f>
        <v/>
      </c>
      <c r="B81" s="248" t="str">
        <f>Invoer_per__4!B14</f>
        <v>Rots Jan</v>
      </c>
      <c r="C81" s="249" t="str">
        <f>IF(ISBLANK(Invoer_per__4!C14),"",Invoer_per__4!C14)</f>
        <v/>
      </c>
      <c r="D81" s="249" t="str">
        <f>Invoer_per__4!D14</f>
        <v/>
      </c>
      <c r="E81" s="249" t="str">
        <f>IF(ISBLANK(Invoer_per__4!E14),"",Invoer_per__4!E14)</f>
        <v/>
      </c>
      <c r="F81" s="249" t="str">
        <f>IF(ISBLANK(Invoer_per__4!F14),"",Invoer_per__4!F14)</f>
        <v/>
      </c>
      <c r="G81" s="251" t="str">
        <f>Invoer_per__4!G14</f>
        <v/>
      </c>
      <c r="H81" s="249" t="str">
        <f>IF(ISBLANK(Invoer_per__4!H14),"",Invoer_per__4!H14)</f>
        <v/>
      </c>
      <c r="I81" s="458" t="str">
        <f>Invoer_per__4!I14</f>
        <v/>
      </c>
      <c r="J81" s="249" t="str">
        <f>Invoer_per__4!J14</f>
        <v/>
      </c>
      <c r="K81" s="249" t="str">
        <f>Invoer_per__4!K14</f>
        <v/>
      </c>
      <c r="L81" s="249" t="str">
        <f>Invoer_per__4!L14</f>
        <v/>
      </c>
      <c r="M81" s="249" t="str">
        <f>Invoer_per__4!M14</f>
        <v/>
      </c>
      <c r="N81" s="249">
        <f>Invoer_per__4!N14</f>
        <v>0</v>
      </c>
    </row>
    <row r="82" spans="1:14" ht="13.5" customHeight="1">
      <c r="F82" s="271"/>
    </row>
    <row r="83" spans="1:14" ht="13.5" customHeight="1">
      <c r="A83" s="457" t="str">
        <f>Invoer_per__4!A21</f>
        <v>Pers. Gemid.</v>
      </c>
      <c r="B83" s="263">
        <f>Invoer_per__4!B21</f>
        <v>3.5</v>
      </c>
      <c r="C83" s="263">
        <f>Invoer_per__4!C21</f>
        <v>0</v>
      </c>
      <c r="D83" s="263">
        <f>Invoer_per__4!D21</f>
        <v>0</v>
      </c>
      <c r="E83" s="263">
        <f>Invoer_per__4!E21</f>
        <v>0</v>
      </c>
      <c r="F83" s="263">
        <f>Invoer_per__4!F21</f>
        <v>0</v>
      </c>
      <c r="G83" s="266" t="e">
        <f>Invoer_per__4!G21</f>
        <v>#DIV/0!</v>
      </c>
      <c r="H83" s="263">
        <f>Invoer_per__4!H21</f>
        <v>0</v>
      </c>
      <c r="I83" s="468" t="e">
        <f>Invoer_per__4!I21</f>
        <v>#DIV/0!</v>
      </c>
      <c r="J83" s="263">
        <f>Invoer_per__4!J21</f>
        <v>0</v>
      </c>
      <c r="K83" s="263">
        <f>Invoer_per__4!K21</f>
        <v>0</v>
      </c>
      <c r="L83" s="263">
        <f>Invoer_per__4!L21</f>
        <v>0</v>
      </c>
      <c r="M83" s="263">
        <f>Invoer_per__4!M21</f>
        <v>0</v>
      </c>
      <c r="N83" s="263" t="e">
        <f>Invoer_per__4!N21</f>
        <v>#DIV/0!</v>
      </c>
    </row>
    <row r="87" spans="1:14" ht="12.75" customHeight="1">
      <c r="C87" s="263"/>
      <c r="D87" s="263"/>
      <c r="E87" s="263"/>
      <c r="F87" s="263"/>
      <c r="G87" s="266"/>
      <c r="H87" s="263"/>
      <c r="I87" s="468"/>
      <c r="J87" s="263"/>
      <c r="K87" s="263"/>
      <c r="L87" s="263"/>
      <c r="M87" s="263"/>
    </row>
    <row r="88" spans="1:14" ht="29.25" customHeight="1">
      <c r="A88" s="1312" t="s">
        <v>0</v>
      </c>
      <c r="B88" s="1312"/>
    </row>
  </sheetData>
  <mergeCells count="1">
    <mergeCell ref="A88:B88"/>
  </mergeCells>
  <hyperlinks>
    <hyperlink ref="A88" location="Hoofdmenu!A1" display="Hoofdmenu" xr:uid="{00000000-0004-0000-1700-000000000000}"/>
  </hyperlinks>
  <printOptions horizontalCentered="1" gridLines="1"/>
  <pageMargins left="0.19645669291338602" right="0.19645669291338602" top="1.082677165354331" bottom="1.082677165354331" header="0.68897637795275601" footer="0.68897637795275601"/>
  <pageSetup paperSize="0" scale="95" fitToWidth="0" fitToHeight="0" pageOrder="overThenDown" orientation="landscape" horizontalDpi="0" verticalDpi="0" copies="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N91"/>
  <sheetViews>
    <sheetView topLeftCell="A73" workbookViewId="0">
      <selection activeCell="A91" sqref="A91:B91"/>
    </sheetView>
  </sheetViews>
  <sheetFormatPr defaultRowHeight="12.75" customHeight="1"/>
  <cols>
    <col min="1" max="1" width="14.42578125" style="456" customWidth="1"/>
    <col min="2" max="2" width="20.140625" style="248" customWidth="1"/>
    <col min="3" max="3" width="16.42578125" style="249" customWidth="1"/>
    <col min="4" max="6" width="11.85546875" style="249" customWidth="1"/>
    <col min="7" max="7" width="13.42578125" style="249" customWidth="1"/>
    <col min="8" max="8" width="12.28515625" style="249" customWidth="1"/>
    <col min="9" max="9" width="12.85546875" style="249" customWidth="1"/>
    <col min="10" max="10" width="11.85546875" style="249" customWidth="1"/>
    <col min="11" max="13" width="9.42578125" style="249" customWidth="1"/>
    <col min="14" max="14" width="11.8554687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2.75" customHeight="1">
      <c r="A2" s="457" t="str">
        <f>Invoer_Periode1_!B44</f>
        <v>Periode 1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</row>
    <row r="3" spans="1:14" ht="12.75" customHeight="1">
      <c r="A3" s="455">
        <f>Invoer_Periode1_!$A$45</f>
        <v>50</v>
      </c>
      <c r="B3" s="264" t="str">
        <f>Invoer_Periode1_!B45</f>
        <v>Naam</v>
      </c>
      <c r="C3" s="263" t="str">
        <f>Invoer_Periode1_!C45</f>
        <v>Aantal</v>
      </c>
      <c r="D3" s="263" t="str">
        <f>Invoer_Periode1_!D45</f>
        <v>Te maken</v>
      </c>
      <c r="E3" s="263" t="str">
        <f>Invoer_Periode1_!E45</f>
        <v>Aantal</v>
      </c>
      <c r="F3" s="263" t="str">
        <f>Invoer_Periode1_!F45</f>
        <v xml:space="preserve">Aantal  </v>
      </c>
      <c r="G3" s="263" t="str">
        <f>Invoer_Periode1_!G45</f>
        <v xml:space="preserve">Week       </v>
      </c>
      <c r="H3" s="263" t="str">
        <f>Invoer_Periode1_!H45</f>
        <v>Hoogste</v>
      </c>
      <c r="I3" s="263" t="str">
        <f>Invoer_Periode1_!I45</f>
        <v>%</v>
      </c>
      <c r="J3" s="263">
        <f>Invoer_Periode1_!J45</f>
        <v>10</v>
      </c>
      <c r="K3" s="263" t="str">
        <f>Invoer_Periode1_!K45</f>
        <v>W</v>
      </c>
      <c r="L3" s="263" t="str">
        <f>Invoer_Periode1_!L45</f>
        <v>V</v>
      </c>
      <c r="M3" s="249" t="str">
        <f>Invoer_Periode1_!M45</f>
        <v>R</v>
      </c>
      <c r="N3" s="249" t="str">
        <f>Invoer_Periode1_!N45</f>
        <v>Nieuwe</v>
      </c>
    </row>
    <row r="4" spans="1:14" ht="17.25" customHeight="1">
      <c r="A4" s="457" t="str">
        <f>Invoer_Periode1_!A46</f>
        <v>Datum</v>
      </c>
      <c r="B4" s="264" t="str">
        <f>Invoer_Periode1_!B46</f>
        <v>Cuppers Jan</v>
      </c>
      <c r="C4" s="263" t="str">
        <f>Invoer_Periode1_!C46</f>
        <v>Wedstrijden</v>
      </c>
      <c r="D4" s="263" t="str">
        <f>Invoer_Periode1_!D46</f>
        <v>Car.boles</v>
      </c>
      <c r="E4" s="263" t="str">
        <f>Invoer_Periode1_!E46</f>
        <v>Caramboles</v>
      </c>
      <c r="F4" s="263" t="str">
        <f>Invoer_Periode1_!F46</f>
        <v>Beurten</v>
      </c>
      <c r="G4" s="263" t="str">
        <f>Invoer_Periode1_!G46</f>
        <v>Moyenne</v>
      </c>
      <c r="H4" s="263" t="str">
        <f>Invoer_Periode1_!H46</f>
        <v>H Score</v>
      </c>
      <c r="I4" s="263" t="str">
        <f>Invoer_Periode1_!I46</f>
        <v>Car.boles</v>
      </c>
      <c r="J4" s="263" t="str">
        <f>Invoer_Periode1_!J46</f>
        <v>Punten</v>
      </c>
      <c r="K4" s="263"/>
      <c r="L4" s="263"/>
      <c r="N4" s="249" t="str">
        <f>Invoer_Periode1_!N46</f>
        <v>Caramb</v>
      </c>
    </row>
    <row r="5" spans="1:14" ht="15" customHeight="1">
      <c r="A5" s="456" t="str">
        <f>IF(ISBLANK(Invoer_Periode1_!A47),"",Invoer_Periode1_!A47)</f>
        <v/>
      </c>
      <c r="B5" s="250" t="str">
        <f>Invoer_Periode1_!B47</f>
        <v>BouwmeesterJohan</v>
      </c>
      <c r="C5" s="249" t="str">
        <f>IF(ISBLANK(Invoer_Periode1_!C47),"",Invoer_Periode1_!C47)</f>
        <v/>
      </c>
      <c r="D5" s="249" t="str">
        <f>Invoer_Periode1_!D47</f>
        <v/>
      </c>
      <c r="E5" s="249" t="str">
        <f>IF(ISBLANK(Invoer_Periode1_!A47),"",Invoer_Periode1_!E47)</f>
        <v/>
      </c>
      <c r="F5" s="249" t="str">
        <f>IF(ISBLANK(Invoer_Periode1_!A47),"",Invoer_Periode1_!F47)</f>
        <v/>
      </c>
      <c r="G5" s="251" t="str">
        <f>Invoer_Periode1_!G47</f>
        <v/>
      </c>
      <c r="H5" s="249" t="str">
        <f>IF(ISBLANK(Invoer_Periode1_!A47),"",Invoer_Periode1_!H47)</f>
        <v/>
      </c>
      <c r="I5" s="458" t="str">
        <f>Invoer_Periode1_!I47</f>
        <v/>
      </c>
      <c r="J5" s="249" t="str">
        <f>Invoer_Periode1_!J47</f>
        <v/>
      </c>
      <c r="K5" s="249" t="str">
        <f>Invoer_Periode1_!K47</f>
        <v/>
      </c>
      <c r="L5" s="249" t="str">
        <f>Invoer_Periode1_!L47</f>
        <v/>
      </c>
      <c r="M5" s="249" t="str">
        <f>Invoer_Periode1_!M47</f>
        <v/>
      </c>
      <c r="N5" s="249">
        <f>Invoer_Periode1_!N47</f>
        <v>0</v>
      </c>
    </row>
    <row r="6" spans="1:14" ht="15" customHeight="1">
      <c r="A6" s="456" t="str">
        <f>IF(ISBLANK(Invoer_Periode1_!A48),"",Invoer_Periode1_!A48)</f>
        <v/>
      </c>
      <c r="B6" s="250" t="str">
        <f>Invoer_Periode1_!B48</f>
        <v>Cattier Theo</v>
      </c>
      <c r="C6" s="249" t="str">
        <f>IF(ISBLANK(Invoer_Periode1_!C48),"",Invoer_Periode1_!C48)</f>
        <v/>
      </c>
      <c r="D6" s="249" t="str">
        <f>Invoer_Periode1_!D48</f>
        <v/>
      </c>
      <c r="E6" s="249" t="str">
        <f>IF(ISBLANK(Invoer_Periode1_!A48),"",Invoer_Periode1_!E48)</f>
        <v/>
      </c>
      <c r="F6" s="249" t="str">
        <f>IF(ISBLANK(Invoer_Periode1_!A48),"",Invoer_Periode1_!F48)</f>
        <v/>
      </c>
      <c r="G6" s="251" t="str">
        <f>Invoer_Periode1_!G48</f>
        <v/>
      </c>
      <c r="H6" s="249" t="str">
        <f>IF(ISBLANK(Invoer_Periode1_!A48),"",Invoer_Periode1_!H48)</f>
        <v/>
      </c>
      <c r="I6" s="458" t="str">
        <f>Invoer_Periode1_!I48</f>
        <v/>
      </c>
      <c r="J6" s="249" t="str">
        <f>Invoer_Periode1_!J48</f>
        <v/>
      </c>
      <c r="K6" s="249" t="str">
        <f>Invoer_Periode1_!K48</f>
        <v/>
      </c>
      <c r="L6" s="249" t="str">
        <f>Invoer_Periode1_!L48</f>
        <v/>
      </c>
      <c r="M6" s="249" t="str">
        <f>Invoer_Periode1_!M48</f>
        <v/>
      </c>
      <c r="N6" s="249">
        <f>Invoer_Periode1_!N48</f>
        <v>0</v>
      </c>
    </row>
    <row r="7" spans="1:14" ht="15" customHeight="1">
      <c r="A7" s="456" t="str">
        <f>IF(ISBLANK(Invoer_Periode1_!A49),"",Invoer_Periode1_!A49)</f>
        <v/>
      </c>
      <c r="B7" s="250" t="str">
        <f>Invoer_Periode1_!B49</f>
        <v>Huinink Jan</v>
      </c>
      <c r="C7" s="249" t="str">
        <f>IF(ISBLANK(Invoer_Periode1_!C49),"",Invoer_Periode1_!C49)</f>
        <v/>
      </c>
      <c r="D7" s="249" t="str">
        <f>Invoer_Periode1_!D49</f>
        <v/>
      </c>
      <c r="E7" s="249" t="str">
        <f>IF(ISBLANK(Invoer_Periode1_!A49),"",Invoer_Periode1_!E49)</f>
        <v/>
      </c>
      <c r="F7" s="249" t="str">
        <f>IF(ISBLANK(Invoer_Periode1_!A49),"",Invoer_Periode1_!F49)</f>
        <v/>
      </c>
      <c r="G7" s="251" t="str">
        <f>Invoer_Periode1_!G49</f>
        <v/>
      </c>
      <c r="H7" s="249" t="str">
        <f>IF(ISBLANK(Invoer_Periode1_!A49),"",Invoer_Periode1_!H49)</f>
        <v/>
      </c>
      <c r="I7" s="458" t="str">
        <f>Invoer_Periode1_!I49</f>
        <v/>
      </c>
      <c r="J7" s="249" t="str">
        <f>Invoer_Periode1_!J49</f>
        <v/>
      </c>
      <c r="K7" s="249" t="str">
        <f>Invoer_Periode1_!K49</f>
        <v/>
      </c>
      <c r="L7" s="249" t="str">
        <f>Invoer_Periode1_!L49</f>
        <v/>
      </c>
      <c r="M7" s="249" t="str">
        <f>Invoer_Periode1_!M49</f>
        <v/>
      </c>
      <c r="N7" s="249">
        <f>Invoer_Periode1_!N49</f>
        <v>0</v>
      </c>
    </row>
    <row r="8" spans="1:14" ht="15" customHeight="1">
      <c r="A8" s="456">
        <f>IF(ISBLANK(Invoer_Periode1_!A50),"",Invoer_Periode1_!A50)</f>
        <v>45195</v>
      </c>
      <c r="B8" s="250" t="str">
        <f>Invoer_Periode1_!B50</f>
        <v>Koppele Theo</v>
      </c>
      <c r="C8" s="249">
        <f>IF(ISBLANK(Invoer_Periode1_!C50),"",Invoer_Periode1_!C50)</f>
        <v>1</v>
      </c>
      <c r="D8" s="249">
        <f>Invoer_Periode1_!D50</f>
        <v>50</v>
      </c>
      <c r="E8" s="249">
        <f>IF(ISBLANK(Invoer_Periode1_!A50),"",Invoer_Periode1_!E50)</f>
        <v>38</v>
      </c>
      <c r="F8" s="249">
        <f>IF(ISBLANK(Invoer_Periode1_!A50),"",Invoer_Periode1_!F50)</f>
        <v>36</v>
      </c>
      <c r="G8" s="251">
        <f>Invoer_Periode1_!G50</f>
        <v>1.0555555555555556</v>
      </c>
      <c r="H8" s="249">
        <f>IF(ISBLANK(Invoer_Periode1_!A50),"",Invoer_Periode1_!H50)</f>
        <v>5</v>
      </c>
      <c r="I8" s="458">
        <f>Invoer_Periode1_!I50</f>
        <v>0.76</v>
      </c>
      <c r="J8" s="249">
        <f>Invoer_Periode1_!J50</f>
        <v>7</v>
      </c>
      <c r="K8" s="249">
        <f>Invoer_Periode1_!K50</f>
        <v>0</v>
      </c>
      <c r="L8" s="249">
        <f>Invoer_Periode1_!L50</f>
        <v>1</v>
      </c>
      <c r="M8" s="249">
        <f>Invoer_Periode1_!M50</f>
        <v>0</v>
      </c>
      <c r="N8" s="249">
        <f>Invoer_Periode1_!N50</f>
        <v>0</v>
      </c>
    </row>
    <row r="9" spans="1:14" ht="15" customHeight="1">
      <c r="A9" s="456" t="str">
        <f>IF(ISBLANK(Invoer_Periode1_!A51),"",Invoer_Periode1_!A51)</f>
        <v/>
      </c>
      <c r="B9" s="279" t="str">
        <f>Invoer_Periode1_!B51</f>
        <v>Melgers Willy</v>
      </c>
      <c r="C9" s="249" t="str">
        <f>IF(ISBLANK(Invoer_Periode1_!C51),"",Invoer_Periode1_!C51)</f>
        <v/>
      </c>
      <c r="D9" s="249" t="str">
        <f>Invoer_Periode1_!D51</f>
        <v/>
      </c>
      <c r="E9" s="249" t="str">
        <f>IF(ISBLANK(Invoer_Periode1_!A51),"",Invoer_Periode1_!E51)</f>
        <v/>
      </c>
      <c r="F9" s="249" t="str">
        <f>IF(ISBLANK(Invoer_Periode1_!A51),"",Invoer_Periode1_!F51)</f>
        <v/>
      </c>
      <c r="G9" s="251" t="str">
        <f>Invoer_Periode1_!G51</f>
        <v/>
      </c>
      <c r="H9" s="249" t="str">
        <f>IF(ISBLANK(Invoer_Periode1_!A51),"",Invoer_Periode1_!H51)</f>
        <v/>
      </c>
      <c r="I9" s="458" t="str">
        <f>Invoer_Periode1_!I51</f>
        <v/>
      </c>
      <c r="J9" s="249" t="str">
        <f>Invoer_Periode1_!J51</f>
        <v/>
      </c>
      <c r="K9" s="249" t="str">
        <f>Invoer_Periode1_!K51</f>
        <v/>
      </c>
      <c r="L9" s="249" t="str">
        <f>Invoer_Periode1_!L51</f>
        <v/>
      </c>
      <c r="M9" s="249" t="str">
        <f>Invoer_Periode1_!M51</f>
        <v/>
      </c>
      <c r="N9" s="249">
        <f>Invoer_Periode1_!N51</f>
        <v>0</v>
      </c>
    </row>
    <row r="10" spans="1:14" ht="15" customHeight="1">
      <c r="A10" s="456">
        <f>IF(ISBLANK(Invoer_Periode1_!A52),"",Invoer_Periode1_!A52)</f>
        <v>45188</v>
      </c>
      <c r="B10" s="250" t="str">
        <f>Invoer_Periode1_!B52</f>
        <v>Piepers Arnold</v>
      </c>
      <c r="C10" s="249">
        <f>IF(ISBLANK(Invoer_Periode1_!C52),"",Invoer_Periode1_!C52)</f>
        <v>1</v>
      </c>
      <c r="D10" s="249">
        <f>Invoer_Periode1_!D52</f>
        <v>50</v>
      </c>
      <c r="E10" s="249">
        <f>IF(ISBLANK(Invoer_Periode1_!A52),"",Invoer_Periode1_!E52)</f>
        <v>39</v>
      </c>
      <c r="F10" s="249">
        <f>IF(ISBLANK(Invoer_Periode1_!A52),"",Invoer_Periode1_!F52)</f>
        <v>35</v>
      </c>
      <c r="G10" s="251">
        <f>Invoer_Periode1_!G52</f>
        <v>1.1142857142857143</v>
      </c>
      <c r="H10" s="249">
        <f>IF(ISBLANK(Invoer_Periode1_!A52),"",Invoer_Periode1_!H52)</f>
        <v>8</v>
      </c>
      <c r="I10" s="458">
        <f>Invoer_Periode1_!I52</f>
        <v>0.78</v>
      </c>
      <c r="J10" s="249">
        <f>Invoer_Periode1_!J52</f>
        <v>7</v>
      </c>
      <c r="K10" s="249">
        <f>Invoer_Periode1_!K52</f>
        <v>0</v>
      </c>
      <c r="L10" s="249">
        <f>Invoer_Periode1_!L52</f>
        <v>1</v>
      </c>
      <c r="M10" s="249">
        <f>Invoer_Periode1_!M52</f>
        <v>0</v>
      </c>
      <c r="N10" s="249">
        <f>Invoer_Periode1_!N52</f>
        <v>0</v>
      </c>
    </row>
    <row r="11" spans="1:14" ht="15" customHeight="1">
      <c r="A11" s="456">
        <f>IF(ISBLANK(Invoer_Periode1_!A53),"",Invoer_Periode1_!A53)</f>
        <v>45188</v>
      </c>
      <c r="B11" s="250" t="str">
        <f>Invoer_Periode1_!B53</f>
        <v>Jos Stortelder</v>
      </c>
      <c r="C11" s="249">
        <f>IF(ISBLANK(Invoer_Periode1_!C53),"",Invoer_Periode1_!C53)</f>
        <v>1</v>
      </c>
      <c r="D11" s="249">
        <f>Invoer_Periode1_!D53</f>
        <v>50</v>
      </c>
      <c r="E11" s="249">
        <f>IF(ISBLANK(Invoer_Periode1_!A53),"",Invoer_Periode1_!E53)</f>
        <v>33</v>
      </c>
      <c r="F11" s="249">
        <f>IF(ISBLANK(Invoer_Periode1_!A53),"",Invoer_Periode1_!F53)</f>
        <v>25</v>
      </c>
      <c r="G11" s="251">
        <f>Invoer_Periode1_!G53</f>
        <v>1.32</v>
      </c>
      <c r="H11" s="249">
        <f>IF(ISBLANK(Invoer_Periode1_!A53),"",Invoer_Periode1_!H53)</f>
        <v>6</v>
      </c>
      <c r="I11" s="458">
        <f>Invoer_Periode1_!I53</f>
        <v>0.66</v>
      </c>
      <c r="J11" s="249">
        <f>Invoer_Periode1_!J53</f>
        <v>6</v>
      </c>
      <c r="K11" s="249">
        <f>Invoer_Periode1_!K53</f>
        <v>0</v>
      </c>
      <c r="L11" s="249">
        <f>Invoer_Periode1_!L53</f>
        <v>1</v>
      </c>
      <c r="M11" s="249">
        <f>Invoer_Periode1_!M53</f>
        <v>0</v>
      </c>
      <c r="N11" s="249">
        <f>Invoer_Periode1_!N53</f>
        <v>0</v>
      </c>
    </row>
    <row r="12" spans="1:14" ht="15" customHeight="1">
      <c r="A12" s="456" t="str">
        <f>IF(ISBLANK(Invoer_Periode1_!A54),"",Invoer_Periode1_!A54)</f>
        <v/>
      </c>
      <c r="B12" s="250" t="str">
        <f>Invoer_Periode1_!B54</f>
        <v>Rots Jan</v>
      </c>
      <c r="C12" s="249" t="str">
        <f>IF(ISBLANK(Invoer_Periode1_!C54),"",Invoer_Periode1_!C54)</f>
        <v/>
      </c>
      <c r="D12" s="249" t="str">
        <f>Invoer_Periode1_!D54</f>
        <v/>
      </c>
      <c r="E12" s="249" t="str">
        <f>IF(ISBLANK(Invoer_Periode1_!A54),"",Invoer_Periode1_!E54)</f>
        <v/>
      </c>
      <c r="F12" s="249" t="str">
        <f>IF(ISBLANK(Invoer_Periode1_!A54),"",Invoer_Periode1_!F54)</f>
        <v/>
      </c>
      <c r="G12" s="251" t="str">
        <f>Invoer_Periode1_!G54</f>
        <v/>
      </c>
      <c r="H12" s="249" t="str">
        <f>IF(ISBLANK(Invoer_Periode1_!A54),"",Invoer_Periode1_!H54)</f>
        <v/>
      </c>
      <c r="I12" s="458" t="str">
        <f>Invoer_Periode1_!I54</f>
        <v/>
      </c>
      <c r="J12" s="249" t="str">
        <f>Invoer_Periode1_!J54</f>
        <v/>
      </c>
      <c r="K12" s="249" t="str">
        <f>Invoer_Periode1_!K54</f>
        <v/>
      </c>
      <c r="L12" s="249" t="str">
        <f>Invoer_Periode1_!L54</f>
        <v/>
      </c>
      <c r="M12" s="249" t="str">
        <f>Invoer_Periode1_!M54</f>
        <v/>
      </c>
      <c r="N12" s="249">
        <f>Invoer_Periode1_!N54</f>
        <v>0</v>
      </c>
    </row>
    <row r="13" spans="1:14" ht="15" customHeight="1">
      <c r="A13" s="456" t="str">
        <f>IF(ISBLANK(Invoer_Periode1_!A55),"",Invoer_Periode1_!A55)</f>
        <v/>
      </c>
      <c r="B13" s="250" t="str">
        <f>Invoer_Periode1_!B55</f>
        <v>Rouwhorst Bennie</v>
      </c>
      <c r="C13" s="249" t="str">
        <f>IF(ISBLANK(Invoer_Periode1_!C55),"",Invoer_Periode1_!C55)</f>
        <v/>
      </c>
      <c r="D13" s="249" t="str">
        <f>Invoer_Periode1_!D55</f>
        <v/>
      </c>
      <c r="E13" s="249" t="str">
        <f>IF(ISBLANK(Invoer_Periode1_!A55),"",Invoer_Periode1_!E55)</f>
        <v/>
      </c>
      <c r="F13" s="249" t="str">
        <f>IF(ISBLANK(Invoer_Periode1_!A55),"",Invoer_Periode1_!F55)</f>
        <v/>
      </c>
      <c r="G13" s="251" t="str">
        <f>Invoer_Periode1_!G55</f>
        <v/>
      </c>
      <c r="H13" s="249" t="str">
        <f>IF(ISBLANK(Invoer_Periode1_!A55),"",Invoer_Periode1_!H55)</f>
        <v/>
      </c>
      <c r="I13" s="458" t="str">
        <f>Invoer_Periode1_!I55</f>
        <v/>
      </c>
      <c r="J13" s="249" t="str">
        <f>Invoer_Periode1_!J55</f>
        <v/>
      </c>
      <c r="K13" s="249" t="str">
        <f>Invoer_Periode1_!K55</f>
        <v/>
      </c>
      <c r="L13" s="249" t="str">
        <f>Invoer_Periode1_!L55</f>
        <v/>
      </c>
      <c r="M13" s="249" t="str">
        <f>Invoer_Periode1_!M55</f>
        <v/>
      </c>
      <c r="N13" s="249">
        <f>Invoer_Periode1_!N55</f>
        <v>0</v>
      </c>
    </row>
    <row r="14" spans="1:14" ht="15" customHeight="1">
      <c r="A14" s="456" t="str">
        <f>IF(ISBLANK(Invoer_Periode1_!A56),"",Invoer_Periode1_!A56)</f>
        <v/>
      </c>
      <c r="B14" s="250" t="str">
        <f>Invoer_Periode1_!B56</f>
        <v>Wittenbernds B</v>
      </c>
      <c r="C14" s="249" t="str">
        <f>IF(ISBLANK(Invoer_Periode1_!C56),"",Invoer_Periode1_!C56)</f>
        <v/>
      </c>
      <c r="D14" s="249" t="str">
        <f>Invoer_Periode1_!D56</f>
        <v/>
      </c>
      <c r="E14" s="249" t="str">
        <f>IF(ISBLANK(Invoer_Periode1_!A56),"",Invoer_Periode1_!E56)</f>
        <v/>
      </c>
      <c r="F14" s="249" t="str">
        <f>IF(ISBLANK(Invoer_Periode1_!A56),"",Invoer_Periode1_!F56)</f>
        <v/>
      </c>
      <c r="G14" s="251" t="str">
        <f>Invoer_Periode1_!G56</f>
        <v/>
      </c>
      <c r="H14" s="249" t="str">
        <f>IF(ISBLANK(Invoer_Periode1_!A56),"",Invoer_Periode1_!H56)</f>
        <v/>
      </c>
      <c r="I14" s="458" t="str">
        <f>Invoer_Periode1_!I56</f>
        <v/>
      </c>
      <c r="J14" s="249" t="str">
        <f>Invoer_Periode1_!J56</f>
        <v/>
      </c>
      <c r="K14" s="249" t="str">
        <f>Invoer_Periode1_!K56</f>
        <v/>
      </c>
      <c r="L14" s="249" t="str">
        <f>Invoer_Periode1_!L56</f>
        <v/>
      </c>
      <c r="M14" s="249" t="str">
        <f>Invoer_Periode1_!M56</f>
        <v/>
      </c>
      <c r="N14" s="249">
        <f>Invoer_Periode1_!N56</f>
        <v>0</v>
      </c>
    </row>
    <row r="15" spans="1:14" ht="15" customHeight="1">
      <c r="A15" s="456" t="str">
        <f>IF(ISBLANK(Invoer_Periode1_!A57),"",Invoer_Periode1_!A57)</f>
        <v/>
      </c>
      <c r="B15" s="250" t="str">
        <f>Invoer_Periode1_!B57</f>
        <v>Spieker Leo</v>
      </c>
      <c r="C15" s="249" t="str">
        <f>IF(ISBLANK(Invoer_Periode1_!C57),"",Invoer_Periode1_!C57)</f>
        <v/>
      </c>
      <c r="D15" s="249" t="str">
        <f>Invoer_Periode1_!D57</f>
        <v/>
      </c>
      <c r="E15" s="249" t="str">
        <f>IF(ISBLANK(Invoer_Periode1_!A57),"",Invoer_Periode1_!E57)</f>
        <v/>
      </c>
      <c r="F15" s="249" t="str">
        <f>IF(ISBLANK(Invoer_Periode1_!A57),"",Invoer_Periode1_!F57)</f>
        <v/>
      </c>
      <c r="G15" s="251" t="str">
        <f>Invoer_Periode1_!G57</f>
        <v/>
      </c>
      <c r="H15" s="249" t="str">
        <f>IF(ISBLANK(Invoer_Periode1_!A57),"",Invoer_Periode1_!H57)</f>
        <v/>
      </c>
      <c r="I15" s="458" t="str">
        <f>Invoer_Periode1_!I57</f>
        <v/>
      </c>
      <c r="J15" s="249" t="str">
        <f>Invoer_Periode1_!J57</f>
        <v/>
      </c>
      <c r="K15" s="249" t="str">
        <f>Invoer_Periode1_!K57</f>
        <v/>
      </c>
      <c r="L15" s="249" t="str">
        <f>Invoer_Periode1_!L57</f>
        <v/>
      </c>
      <c r="M15" s="249" t="str">
        <f>Invoer_Periode1_!M57</f>
        <v/>
      </c>
      <c r="N15" s="249">
        <f>Invoer_Periode1_!N57</f>
        <v>0</v>
      </c>
    </row>
    <row r="16" spans="1:14" ht="15" customHeight="1">
      <c r="A16" s="456" t="str">
        <f>IF(ISBLANK(Invoer_Periode1_!A58),"",Invoer_Periode1_!A58)</f>
        <v/>
      </c>
      <c r="B16" s="250" t="str">
        <f>Invoer_Periode1_!B58</f>
        <v>v.Schie Leo</v>
      </c>
      <c r="C16" s="249" t="str">
        <f>IF(ISBLANK(Invoer_Periode1_!C58),"",Invoer_Periode1_!C58)</f>
        <v/>
      </c>
      <c r="D16" s="249" t="str">
        <f>Invoer_Periode1_!D58</f>
        <v/>
      </c>
      <c r="E16" s="249" t="str">
        <f>IF(ISBLANK(Invoer_Periode1_!A58),"",Invoer_Periode1_!E58)</f>
        <v/>
      </c>
      <c r="F16" s="249" t="str">
        <f>IF(ISBLANK(Invoer_Periode1_!A58),"",Invoer_Periode1_!F58)</f>
        <v/>
      </c>
      <c r="G16" s="251" t="str">
        <f>Invoer_Periode1_!G58</f>
        <v/>
      </c>
      <c r="H16" s="249" t="str">
        <f>IF(ISBLANK(Invoer_Periode1_!A58),"",Invoer_Periode1_!H58)</f>
        <v/>
      </c>
      <c r="I16" s="458" t="str">
        <f>Invoer_Periode1_!I58</f>
        <v/>
      </c>
      <c r="J16" s="249" t="str">
        <f>Invoer_Periode1_!J58</f>
        <v/>
      </c>
      <c r="K16" s="249" t="str">
        <f>Invoer_Periode1_!K58</f>
        <v/>
      </c>
      <c r="L16" s="249" t="str">
        <f>Invoer_Periode1_!L58</f>
        <v/>
      </c>
      <c r="M16" s="249" t="str">
        <f>Invoer_Periode1_!M58</f>
        <v/>
      </c>
      <c r="N16" s="249">
        <f>Invoer_Periode1_!N58</f>
        <v>0</v>
      </c>
    </row>
    <row r="17" spans="1:14" ht="15" customHeight="1">
      <c r="A17" s="456" t="str">
        <f>IF(ISBLANK(Invoer_Periode1_!A59),"",Invoer_Periode1_!A59)</f>
        <v/>
      </c>
      <c r="B17" s="250" t="str">
        <f>Invoer_Periode1_!B59</f>
        <v>Wolterink Harrie</v>
      </c>
      <c r="C17" s="249" t="str">
        <f>IF(ISBLANK(Invoer_Periode1_!C59),"",Invoer_Periode1_!C59)</f>
        <v/>
      </c>
      <c r="D17" s="249" t="str">
        <f>Invoer_Periode1_!D59</f>
        <v/>
      </c>
      <c r="E17" s="249" t="str">
        <f>IF(ISBLANK(Invoer_Periode1_!A59),"",Invoer_Periode1_!E59)</f>
        <v/>
      </c>
      <c r="F17" s="249" t="str">
        <f>IF(ISBLANK(Invoer_Periode1_!A59),"",Invoer_Periode1_!F59)</f>
        <v/>
      </c>
      <c r="G17" s="251" t="str">
        <f>Invoer_Periode1_!G59</f>
        <v/>
      </c>
      <c r="H17" s="249" t="str">
        <f>IF(ISBLANK(Invoer_Periode1_!A59),"",Invoer_Periode1_!H59)</f>
        <v/>
      </c>
      <c r="I17" s="458" t="str">
        <f>Invoer_Periode1_!I59</f>
        <v/>
      </c>
      <c r="J17" s="249" t="str">
        <f>Invoer_Periode1_!J59</f>
        <v/>
      </c>
      <c r="K17" s="249" t="str">
        <f>Invoer_Periode1_!K59</f>
        <v/>
      </c>
      <c r="L17" s="249" t="str">
        <f>Invoer_Periode1_!L59</f>
        <v/>
      </c>
      <c r="M17" s="249" t="str">
        <f>Invoer_Periode1_!M59</f>
        <v/>
      </c>
      <c r="N17" s="249">
        <f>Invoer_Periode1_!N59</f>
        <v>0</v>
      </c>
    </row>
    <row r="18" spans="1:14" ht="12.75" customHeight="1">
      <c r="A18" s="456" t="str">
        <f>IF(ISBLANK(Invoer_Periode1_!A60),"",Invoer_Periode1_!A60)</f>
        <v/>
      </c>
      <c r="B18" s="250" t="str">
        <f>Invoer_Periode1_!B60</f>
        <v>Vermue Jack</v>
      </c>
      <c r="C18" s="249" t="str">
        <f>IF(ISBLANK(Invoer_Periode1_!C60),"",Invoer_Periode1_!C60)</f>
        <v/>
      </c>
      <c r="D18" s="249" t="str">
        <f>Invoer_Periode1_!D60</f>
        <v/>
      </c>
      <c r="E18" s="249" t="str">
        <f>IF(ISBLANK(Invoer_Periode1_!E60),"",Invoer_Periode1_!E60)</f>
        <v/>
      </c>
      <c r="F18" s="249" t="str">
        <f>IF(ISBLANK(Invoer_Periode1_!A60),"",Invoer_Periode1_!F60)</f>
        <v/>
      </c>
      <c r="G18" s="251" t="str">
        <f>Invoer_Periode1_!G60</f>
        <v/>
      </c>
      <c r="H18" s="249" t="str">
        <f>IF(ISBLANK(Invoer_Periode1_!E60),"",Invoer_Periode1_!H60)</f>
        <v/>
      </c>
      <c r="I18" s="458" t="str">
        <f>Invoer_Periode1_!I60</f>
        <v/>
      </c>
      <c r="J18" s="249" t="str">
        <f>Invoer_Periode1_!J60</f>
        <v/>
      </c>
      <c r="K18" s="249" t="str">
        <f>Invoer_Periode1_!K60</f>
        <v/>
      </c>
      <c r="L18" s="249" t="str">
        <f>Invoer_Periode1_!L60</f>
        <v/>
      </c>
      <c r="M18" s="249" t="str">
        <f>Invoer_Periode1_!M60</f>
        <v/>
      </c>
      <c r="N18" s="249">
        <f>Invoer_Periode1_!N60</f>
        <v>0</v>
      </c>
    </row>
    <row r="19" spans="1:14" ht="12.75" customHeight="1">
      <c r="A19" s="456">
        <f>IF(ISBLANK(Invoer_Periode1_!A61),"",Invoer_Periode1_!A61)</f>
        <v>45181</v>
      </c>
      <c r="B19" s="250" t="str">
        <f>Invoer_Periode1_!B61</f>
        <v>Slot Guus</v>
      </c>
      <c r="C19" s="249">
        <f>IF(ISBLANK(Invoer_Periode1_!C61),"",Invoer_Periode1_!C61)</f>
        <v>1</v>
      </c>
      <c r="D19" s="249">
        <f>Invoer_Periode1_!D61</f>
        <v>50</v>
      </c>
      <c r="E19" s="249">
        <f>IF(ISBLANK(Invoer_Periode1_!E61),"",Invoer_Periode1_!E61)</f>
        <v>29</v>
      </c>
      <c r="F19" s="249">
        <f>IF(ISBLANK(Invoer_Periode1_!A61),"",Invoer_Periode1_!F61)</f>
        <v>20</v>
      </c>
      <c r="G19" s="251">
        <f>Invoer_Periode1_!G61</f>
        <v>1.45</v>
      </c>
      <c r="H19" s="249">
        <f>IF(ISBLANK(Invoer_Periode1_!E61),"",Invoer_Periode1_!H61)</f>
        <v>10</v>
      </c>
      <c r="I19" s="458">
        <f>Invoer_Periode1_!I61</f>
        <v>0.57999999999999996</v>
      </c>
      <c r="J19" s="249">
        <f>Invoer_Periode1_!J61</f>
        <v>5</v>
      </c>
      <c r="K19" s="249">
        <f>Invoer_Periode1_!K61</f>
        <v>0</v>
      </c>
      <c r="L19" s="249">
        <f>Invoer_Periode1_!L61</f>
        <v>1</v>
      </c>
      <c r="M19" s="249">
        <f>Invoer_Periode1_!M61</f>
        <v>0</v>
      </c>
      <c r="N19" s="249">
        <f>Invoer_Periode1_!N61</f>
        <v>0</v>
      </c>
    </row>
    <row r="20" spans="1:14" ht="12.75" hidden="1" customHeight="1">
      <c r="A20" s="456" t="str">
        <f>Invoer_Periode1_!A62</f>
        <v/>
      </c>
      <c r="B20" s="250" t="str">
        <f>Invoer_Periode1_!B62</f>
        <v>Bennie Beerten Z</v>
      </c>
      <c r="C20" s="249" t="str">
        <f>Invoer_Periode1_!C62</f>
        <v/>
      </c>
      <c r="D20" s="249" t="str">
        <f>Invoer_Periode1_!D62</f>
        <v/>
      </c>
      <c r="E20" s="249">
        <f>Invoer_Periode1_!E62</f>
        <v>0</v>
      </c>
      <c r="F20" s="249" t="str">
        <f>Invoer_Periode1_!F62</f>
        <v/>
      </c>
      <c r="G20" s="249" t="str">
        <f>Invoer_Periode1_!G62</f>
        <v/>
      </c>
      <c r="H20" s="249">
        <f>Invoer_Periode1_!H62</f>
        <v>0</v>
      </c>
      <c r="I20" s="249" t="str">
        <f>Invoer_Periode1_!I62</f>
        <v/>
      </c>
      <c r="J20" s="249" t="str">
        <f>Invoer_Periode1_!J62</f>
        <v/>
      </c>
      <c r="K20" s="249" t="str">
        <f>Invoer_Periode1_!K62</f>
        <v/>
      </c>
      <c r="L20" s="249" t="str">
        <f>Invoer_Periode1_!L62</f>
        <v/>
      </c>
      <c r="M20" s="249" t="str">
        <f>Invoer_Periode1_!M62</f>
        <v/>
      </c>
      <c r="N20" s="249">
        <f>Invoer_Periode1_!N62</f>
        <v>0</v>
      </c>
    </row>
    <row r="21" spans="1:14" ht="12.75" hidden="1" customHeight="1">
      <c r="K21" s="271">
        <f>Invoer_Periode1_!K63</f>
        <v>0</v>
      </c>
    </row>
    <row r="22" spans="1:14" ht="12.75" hidden="1" customHeight="1">
      <c r="A22" s="457"/>
      <c r="B22" s="266"/>
      <c r="C22" s="263"/>
      <c r="D22" s="263"/>
      <c r="E22" s="263"/>
      <c r="F22" s="263"/>
      <c r="G22" s="266"/>
      <c r="H22" s="263"/>
      <c r="I22" s="267"/>
      <c r="J22" s="268"/>
      <c r="K22" s="271">
        <f>Invoer_Periode1_!K64</f>
        <v>0</v>
      </c>
      <c r="L22" s="263"/>
      <c r="M22" s="263"/>
      <c r="N22" s="263"/>
    </row>
    <row r="23" spans="1:14" ht="12.75" customHeight="1">
      <c r="A23" s="457" t="str">
        <f>Invoer_Periode1_!A63</f>
        <v>Pers. Gemid.</v>
      </c>
      <c r="B23" s="266">
        <f>Invoer_Periode1_!B63</f>
        <v>1.55</v>
      </c>
      <c r="C23" s="263">
        <f>Invoer_Periode1_!C63</f>
        <v>4</v>
      </c>
      <c r="D23" s="263">
        <f>Invoer_Periode1_!D63</f>
        <v>200</v>
      </c>
      <c r="E23" s="263">
        <f>Invoer_Periode1_!E63</f>
        <v>139</v>
      </c>
      <c r="F23" s="263">
        <f>Invoer_Periode1_!F63</f>
        <v>116</v>
      </c>
      <c r="G23" s="266">
        <f>Invoer_Periode1_!G63</f>
        <v>1.1982758620689655</v>
      </c>
      <c r="H23" s="263">
        <f>Invoer_Periode1_!H63</f>
        <v>10</v>
      </c>
      <c r="I23" s="267">
        <f>Invoer_Periode1_!I63</f>
        <v>0.69500000000000006</v>
      </c>
      <c r="J23" s="268">
        <f>Invoer_Periode1_!J63</f>
        <v>25</v>
      </c>
      <c r="K23" s="263">
        <f>Invoer_Periode1_!K63</f>
        <v>0</v>
      </c>
      <c r="L23" s="263">
        <f>Invoer_Periode1_!L63</f>
        <v>4</v>
      </c>
      <c r="M23" s="263">
        <f>Invoer_Periode1_!M63</f>
        <v>0</v>
      </c>
      <c r="N23" s="263">
        <f>Invoer_Periode1_!N63</f>
        <v>38</v>
      </c>
    </row>
    <row r="25" spans="1:14" ht="12.75" customHeight="1">
      <c r="A25" s="457">
        <f>Invoer_periode_2!A43</f>
        <v>0</v>
      </c>
      <c r="B25" s="264">
        <f>Invoer_periode_2!B43</f>
        <v>0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1"/>
      <c r="N25" s="271"/>
    </row>
    <row r="26" spans="1:14" ht="12.75" customHeight="1">
      <c r="A26" s="455" t="str">
        <f>Invoer_periode_2!A44</f>
        <v>Car.Bol</v>
      </c>
      <c r="B26" s="265" t="str">
        <f>Invoer_periode_2!B44</f>
        <v>Periode 2</v>
      </c>
      <c r="C26" s="270">
        <f>Invoer_periode_2!C44</f>
        <v>0</v>
      </c>
      <c r="D26" s="270">
        <f>Invoer_periode_2!D44</f>
        <v>0</v>
      </c>
      <c r="E26" s="270">
        <f>Invoer_periode_2!E44</f>
        <v>0</v>
      </c>
      <c r="F26" s="270">
        <f>Invoer_periode_2!F44</f>
        <v>0</v>
      </c>
      <c r="G26" s="270">
        <f>Invoer_periode_2!G44</f>
        <v>0</v>
      </c>
      <c r="H26" s="270">
        <f>Invoer_periode_2!H44</f>
        <v>0</v>
      </c>
      <c r="I26" s="270">
        <f>Invoer_periode_2!I44</f>
        <v>0</v>
      </c>
      <c r="J26" s="263">
        <f>Invoer_periode_2!J44</f>
        <v>0</v>
      </c>
      <c r="K26" s="270">
        <f>Invoer_periode_2!K44</f>
        <v>0</v>
      </c>
      <c r="L26" s="270">
        <f>Invoer_periode_2!L44</f>
        <v>0</v>
      </c>
      <c r="M26" s="271">
        <f>Invoer_periode_2!M44</f>
        <v>0</v>
      </c>
      <c r="N26" s="270">
        <f>Invoer_periode_2!N44</f>
        <v>0</v>
      </c>
    </row>
    <row r="27" spans="1:14" ht="12.75" customHeight="1">
      <c r="A27" s="457">
        <f>Invoer_periode_2!A45</f>
        <v>50</v>
      </c>
      <c r="B27" s="265" t="str">
        <f>Invoer_periode_2!B45</f>
        <v>Naam</v>
      </c>
      <c r="C27" s="270" t="str">
        <f>Invoer_periode_2!C45</f>
        <v>Aantal</v>
      </c>
      <c r="D27" s="270" t="str">
        <f>Invoer_periode_2!D45</f>
        <v>Te maken</v>
      </c>
      <c r="E27" s="270" t="str">
        <f>Invoer_periode_2!E45</f>
        <v>Aantal</v>
      </c>
      <c r="F27" s="270" t="str">
        <f>Invoer_periode_2!F45</f>
        <v xml:space="preserve">Aantal  </v>
      </c>
      <c r="G27" s="270" t="str">
        <f>Invoer_periode_2!G45</f>
        <v xml:space="preserve">Week       </v>
      </c>
      <c r="H27" s="270" t="str">
        <f>Invoer_periode_2!H45</f>
        <v>Hoogste</v>
      </c>
      <c r="I27" s="270" t="str">
        <f>Invoer_periode_2!I45</f>
        <v>%</v>
      </c>
      <c r="J27" s="270">
        <f>Invoer_periode_2!J45</f>
        <v>10</v>
      </c>
      <c r="K27" s="270"/>
      <c r="L27" s="270"/>
      <c r="M27" s="271"/>
      <c r="N27" s="270" t="str">
        <f>Invoer_periode_2!N45</f>
        <v>Nieuwe</v>
      </c>
    </row>
    <row r="28" spans="1:14" ht="15.75" customHeight="1">
      <c r="A28" s="456" t="str">
        <f>IF(ISBLANK(Invoer_periode_2!A46),"",Invoer_periode_2!A46)</f>
        <v>Datum</v>
      </c>
      <c r="B28" s="250" t="str">
        <f>Invoer_periode_2!B46</f>
        <v>Cuppers Jan</v>
      </c>
      <c r="C28" s="249" t="str">
        <f>IF(ISBLANK(Invoer_periode_2!A46),"",Invoer_periode_2!C46)</f>
        <v>Wedstrijden</v>
      </c>
      <c r="D28" s="249" t="str">
        <f>Invoer_periode_2!D46</f>
        <v>Car.boles</v>
      </c>
      <c r="E28" s="249" t="str">
        <f>IF(ISBLANK(Invoer_periode_2!A46),"",Invoer_periode_2!E46)</f>
        <v>Caramboles</v>
      </c>
      <c r="F28" s="249" t="str">
        <f>IF(ISBLANK(Invoer_periode_2!A46),"",Invoer_periode_2!F46)</f>
        <v>Beurten</v>
      </c>
      <c r="G28" s="251" t="str">
        <f>Invoer_periode_2!G46</f>
        <v>Moyenne</v>
      </c>
      <c r="H28" s="249" t="str">
        <f>IF(ISBLANK(Invoer_periode_2!A46),"",Invoer_periode_2!H46)</f>
        <v>H Score</v>
      </c>
      <c r="I28" s="252" t="str">
        <f>Invoer_periode_2!I46</f>
        <v>Car.boles</v>
      </c>
      <c r="J28" s="249" t="str">
        <f>Invoer_periode_2!J46</f>
        <v>Punten</v>
      </c>
      <c r="K28" s="249">
        <f>Invoer_periode_2!K46</f>
        <v>0</v>
      </c>
      <c r="L28" s="249">
        <f>Invoer_periode_2!L46</f>
        <v>0</v>
      </c>
      <c r="M28" s="249">
        <f>Invoer_periode_2!M46</f>
        <v>0</v>
      </c>
      <c r="N28" s="249" t="str">
        <f>Invoer_periode_2!N46</f>
        <v>Caramb</v>
      </c>
    </row>
    <row r="29" spans="1:14" ht="15.75" customHeight="1">
      <c r="A29" s="456" t="str">
        <f>IF(ISBLANK(Invoer_periode_2!A47),"",Invoer_periode_2!A47)</f>
        <v/>
      </c>
      <c r="B29" s="250" t="str">
        <f>Invoer_periode_2!B47</f>
        <v>BouwmeesterJohan</v>
      </c>
      <c r="C29" s="249" t="str">
        <f>IF(ISBLANK(Invoer_periode_2!A47),"",Invoer_periode_2!C47)</f>
        <v/>
      </c>
      <c r="D29" s="249" t="str">
        <f>Invoer_periode_2!D47</f>
        <v/>
      </c>
      <c r="E29" s="249" t="str">
        <f>IF(ISBLANK(Invoer_periode_2!A47),"",Invoer_periode_2!E47)</f>
        <v/>
      </c>
      <c r="F29" s="249" t="str">
        <f>IF(ISBLANK(Invoer_periode_2!A47),"",Invoer_periode_2!F47)</f>
        <v/>
      </c>
      <c r="G29" s="251" t="str">
        <f>Invoer_periode_2!G47</f>
        <v/>
      </c>
      <c r="H29" s="249" t="str">
        <f>IF(ISBLANK(Invoer_periode_2!A47),"",Invoer_periode_2!H47)</f>
        <v/>
      </c>
      <c r="I29" s="458" t="str">
        <f>Invoer_periode_2!I47</f>
        <v/>
      </c>
      <c r="J29" s="249" t="str">
        <f>Invoer_periode_2!J47</f>
        <v/>
      </c>
      <c r="K29" s="249" t="str">
        <f>Invoer_periode_2!K47</f>
        <v/>
      </c>
      <c r="L29" s="249" t="str">
        <f>Invoer_periode_2!L47</f>
        <v/>
      </c>
      <c r="M29" s="249" t="str">
        <f>Invoer_periode_2!M47</f>
        <v/>
      </c>
      <c r="N29" s="249">
        <f>Invoer_periode_2!N47</f>
        <v>0</v>
      </c>
    </row>
    <row r="30" spans="1:14" ht="15.75" customHeight="1">
      <c r="A30" s="456" t="str">
        <f>IF(ISBLANK(Invoer_periode_2!A48),"",Invoer_periode_2!A48)</f>
        <v/>
      </c>
      <c r="B30" s="250" t="str">
        <f>Invoer_periode_2!B48</f>
        <v>Cattier Theo</v>
      </c>
      <c r="C30" s="249" t="str">
        <f>IF(ISBLANK(Invoer_periode_2!A48),"",Invoer_periode_2!C48)</f>
        <v/>
      </c>
      <c r="D30" s="249" t="str">
        <f>Invoer_periode_2!D48</f>
        <v/>
      </c>
      <c r="E30" s="249" t="str">
        <f>IF(ISBLANK(Invoer_periode_2!A48),"",Invoer_periode_2!E48)</f>
        <v/>
      </c>
      <c r="F30" s="249" t="str">
        <f>IF(ISBLANK(Invoer_periode_2!A48),"",Invoer_periode_2!F48)</f>
        <v/>
      </c>
      <c r="G30" s="251" t="str">
        <f>Invoer_periode_2!G48</f>
        <v/>
      </c>
      <c r="H30" s="249" t="str">
        <f>IF(ISBLANK(Invoer_periode_2!A48),"",Invoer_periode_2!H48)</f>
        <v/>
      </c>
      <c r="I30" s="458" t="str">
        <f>Invoer_periode_2!I48</f>
        <v/>
      </c>
      <c r="J30" s="249" t="str">
        <f>Invoer_periode_2!J48</f>
        <v/>
      </c>
      <c r="K30" s="249" t="str">
        <f>Invoer_periode_2!K48</f>
        <v/>
      </c>
      <c r="L30" s="249" t="str">
        <f>Invoer_periode_2!L48</f>
        <v/>
      </c>
      <c r="M30" s="249" t="str">
        <f>Invoer_periode_2!M48</f>
        <v/>
      </c>
      <c r="N30" s="249">
        <f>Invoer_periode_2!N48</f>
        <v>0</v>
      </c>
    </row>
    <row r="31" spans="1:14" ht="15.75" customHeight="1">
      <c r="A31" s="456" t="str">
        <f>IF(ISBLANK(Invoer_periode_2!A49),"",Invoer_periode_2!A49)</f>
        <v/>
      </c>
      <c r="B31" s="250" t="str">
        <f>Invoer_periode_2!B49</f>
        <v>Huinink Jan</v>
      </c>
      <c r="C31" s="249" t="str">
        <f>IF(ISBLANK(Invoer_periode_2!A49),"",Invoer_periode_2!C49)</f>
        <v/>
      </c>
      <c r="D31" s="249" t="str">
        <f>Invoer_periode_2!D49</f>
        <v/>
      </c>
      <c r="E31" s="249" t="str">
        <f>IF(ISBLANK(Invoer_periode_2!A49),"",Invoer_periode_2!E49)</f>
        <v/>
      </c>
      <c r="F31" s="249" t="str">
        <f>IF(ISBLANK(Invoer_periode_2!A49),"",Invoer_periode_2!F49)</f>
        <v/>
      </c>
      <c r="G31" s="251" t="str">
        <f>Invoer_periode_2!G49</f>
        <v/>
      </c>
      <c r="H31" s="249" t="str">
        <f>IF(ISBLANK(Invoer_periode_2!A49),"",Invoer_periode_2!H49)</f>
        <v/>
      </c>
      <c r="I31" s="458" t="str">
        <f>Invoer_periode_2!I49</f>
        <v/>
      </c>
      <c r="J31" s="249" t="str">
        <f>Invoer_periode_2!J49</f>
        <v/>
      </c>
      <c r="K31" s="249" t="str">
        <f>Invoer_periode_2!K49</f>
        <v/>
      </c>
      <c r="L31" s="249" t="str">
        <f>Invoer_periode_2!L49</f>
        <v/>
      </c>
      <c r="M31" s="249" t="str">
        <f>Invoer_periode_2!M49</f>
        <v/>
      </c>
      <c r="N31" s="249">
        <f>Invoer_periode_2!N49</f>
        <v>0</v>
      </c>
    </row>
    <row r="32" spans="1:14" ht="15.75" customHeight="1">
      <c r="A32" s="456" t="str">
        <f>IF(ISBLANK(Invoer_periode_2!A50),"",Invoer_periode_2!A50)</f>
        <v/>
      </c>
      <c r="B32" s="279" t="str">
        <f>Invoer_periode_2!B50</f>
        <v>Koppele Theo</v>
      </c>
      <c r="C32" s="249" t="str">
        <f>IF(ISBLANK(Invoer_periode_2!A50),"",Invoer_periode_2!C50)</f>
        <v/>
      </c>
      <c r="D32" s="249" t="str">
        <f>Invoer_periode_2!D50</f>
        <v/>
      </c>
      <c r="E32" s="249" t="str">
        <f>IF(ISBLANK(Invoer_periode_2!A50),"",Invoer_periode_2!E50)</f>
        <v/>
      </c>
      <c r="F32" s="249" t="str">
        <f>IF(ISBLANK(Invoer_periode_2!A50),"",Invoer_periode_2!F50)</f>
        <v/>
      </c>
      <c r="G32" s="251" t="str">
        <f>Invoer_periode_2!G50</f>
        <v/>
      </c>
      <c r="H32" s="249" t="str">
        <f>IF(ISBLANK(Invoer_periode_2!A50),"",Invoer_periode_2!H50)</f>
        <v/>
      </c>
      <c r="I32" s="458" t="str">
        <f>Invoer_periode_2!I50</f>
        <v/>
      </c>
      <c r="J32" s="249" t="str">
        <f>Invoer_periode_2!J50</f>
        <v/>
      </c>
      <c r="K32" s="249" t="str">
        <f>Invoer_periode_2!K50</f>
        <v/>
      </c>
      <c r="L32" s="249" t="str">
        <f>Invoer_periode_2!L50</f>
        <v/>
      </c>
      <c r="M32" s="249" t="str">
        <f>Invoer_periode_2!M50</f>
        <v/>
      </c>
      <c r="N32" s="249">
        <f>Invoer_periode_2!N50</f>
        <v>0</v>
      </c>
    </row>
    <row r="33" spans="1:14" ht="15.75" customHeight="1">
      <c r="A33" s="456" t="str">
        <f>IF(ISBLANK(Invoer_periode_2!A51),"",Invoer_periode_2!A51)</f>
        <v/>
      </c>
      <c r="B33" s="250" t="str">
        <f>Invoer_periode_2!B51</f>
        <v>Melgers Willy</v>
      </c>
      <c r="C33" s="249" t="str">
        <f>IF(ISBLANK(Invoer_periode_2!A51),"",Invoer_periode_2!C51)</f>
        <v/>
      </c>
      <c r="D33" s="249" t="str">
        <f>Invoer_periode_2!D51</f>
        <v/>
      </c>
      <c r="E33" s="249" t="str">
        <f>IF(ISBLANK(Invoer_periode_2!A51),"",Invoer_periode_2!E51)</f>
        <v/>
      </c>
      <c r="F33" s="249" t="str">
        <f>IF(ISBLANK(Invoer_periode_2!A51),"",Invoer_periode_2!F51)</f>
        <v/>
      </c>
      <c r="G33" s="251" t="str">
        <f>Invoer_periode_2!G51</f>
        <v/>
      </c>
      <c r="H33" s="249" t="str">
        <f>IF(ISBLANK(Invoer_periode_2!A51),"",Invoer_periode_2!H51)</f>
        <v/>
      </c>
      <c r="I33" s="458" t="str">
        <f>Invoer_periode_2!I51</f>
        <v/>
      </c>
      <c r="J33" s="249" t="str">
        <f>Invoer_periode_2!J51</f>
        <v/>
      </c>
      <c r="K33" s="249" t="str">
        <f>Invoer_periode_2!K51</f>
        <v/>
      </c>
      <c r="L33" s="249" t="str">
        <f>Invoer_periode_2!L51</f>
        <v/>
      </c>
      <c r="M33" s="249" t="str">
        <f>Invoer_periode_2!M51</f>
        <v/>
      </c>
      <c r="N33" s="249">
        <f>Invoer_periode_2!N51</f>
        <v>0</v>
      </c>
    </row>
    <row r="34" spans="1:14" ht="15.75" customHeight="1">
      <c r="A34" s="456" t="str">
        <f>IF(ISBLANK(Invoer_periode_2!A52),"",Invoer_periode_2!A52)</f>
        <v/>
      </c>
      <c r="B34" s="250" t="str">
        <f>Invoer_periode_2!B52</f>
        <v>Piepers Arnold</v>
      </c>
      <c r="C34" s="249" t="str">
        <f>IF(ISBLANK(Invoer_periode_2!A52),"",Invoer_periode_2!C52)</f>
        <v/>
      </c>
      <c r="D34" s="249" t="str">
        <f>Invoer_periode_2!D52</f>
        <v/>
      </c>
      <c r="E34" s="249" t="str">
        <f>IF(ISBLANK(Invoer_periode_2!A52),"",Invoer_periode_2!E52)</f>
        <v/>
      </c>
      <c r="F34" s="249" t="str">
        <f>IF(ISBLANK(Invoer_periode_2!A52),"",Invoer_periode_2!F52)</f>
        <v/>
      </c>
      <c r="G34" s="251" t="str">
        <f>Invoer_periode_2!G52</f>
        <v/>
      </c>
      <c r="H34" s="249" t="str">
        <f>IF(ISBLANK(Invoer_periode_2!A52),"",Invoer_periode_2!H52)</f>
        <v/>
      </c>
      <c r="I34" s="458" t="str">
        <f>Invoer_periode_2!I52</f>
        <v/>
      </c>
      <c r="J34" s="249" t="str">
        <f>Invoer_periode_2!J52</f>
        <v/>
      </c>
      <c r="K34" s="249" t="str">
        <f>Invoer_periode_2!K52</f>
        <v/>
      </c>
      <c r="L34" s="249" t="str">
        <f>Invoer_periode_2!L52</f>
        <v/>
      </c>
      <c r="M34" s="249" t="str">
        <f>Invoer_periode_2!M52</f>
        <v/>
      </c>
      <c r="N34" s="249">
        <f>Invoer_periode_2!N52</f>
        <v>0</v>
      </c>
    </row>
    <row r="35" spans="1:14" ht="15.75" customHeight="1">
      <c r="A35" s="456" t="str">
        <f>IF(ISBLANK(Invoer_periode_2!A53),"",Invoer_periode_2!A53)</f>
        <v/>
      </c>
      <c r="B35" s="250" t="str">
        <f>Invoer_periode_2!B53</f>
        <v>Jos Stortelder</v>
      </c>
      <c r="C35" s="249" t="str">
        <f>IF(ISBLANK(Invoer_periode_2!A53),"",Invoer_periode_2!C53)</f>
        <v/>
      </c>
      <c r="D35" s="249" t="str">
        <f>Invoer_periode_2!D53</f>
        <v/>
      </c>
      <c r="E35" s="249" t="str">
        <f>IF(ISBLANK(Invoer_periode_2!A53),"",Invoer_periode_2!E53)</f>
        <v/>
      </c>
      <c r="F35" s="249" t="str">
        <f>IF(ISBLANK(Invoer_periode_2!A53),"",Invoer_periode_2!F53)</f>
        <v/>
      </c>
      <c r="G35" s="251" t="str">
        <f>Invoer_periode_2!G53</f>
        <v/>
      </c>
      <c r="H35" s="249" t="str">
        <f>IF(ISBLANK(Invoer_periode_2!A53),"",Invoer_periode_2!H53)</f>
        <v/>
      </c>
      <c r="I35" s="458" t="str">
        <f>Invoer_periode_2!I53</f>
        <v/>
      </c>
      <c r="J35" s="249" t="str">
        <f>Invoer_periode_2!J53</f>
        <v/>
      </c>
      <c r="K35" s="249" t="str">
        <f>Invoer_periode_2!K53</f>
        <v/>
      </c>
      <c r="L35" s="249" t="str">
        <f>Invoer_periode_2!L53</f>
        <v/>
      </c>
      <c r="M35" s="249" t="str">
        <f>Invoer_periode_2!M53</f>
        <v/>
      </c>
      <c r="N35" s="249">
        <f>Invoer_periode_2!N53</f>
        <v>0</v>
      </c>
    </row>
    <row r="36" spans="1:14" ht="15.75" customHeight="1">
      <c r="A36" s="456" t="str">
        <f>IF(ISBLANK(Invoer_periode_2!A54),"",Invoer_periode_2!A54)</f>
        <v/>
      </c>
      <c r="B36" s="250" t="str">
        <f>Invoer_periode_2!B54</f>
        <v>Rots Jan</v>
      </c>
      <c r="C36" s="249" t="str">
        <f>IF(ISBLANK(Invoer_periode_2!A54),"",Invoer_periode_2!C54)</f>
        <v/>
      </c>
      <c r="D36" s="249" t="str">
        <f>Invoer_periode_2!D54</f>
        <v/>
      </c>
      <c r="E36" s="249" t="str">
        <f>IF(ISBLANK(Invoer_periode_2!A54),"",Invoer_periode_2!E54)</f>
        <v/>
      </c>
      <c r="F36" s="249" t="str">
        <f>IF(ISBLANK(Invoer_periode_2!A54),"",Invoer_periode_2!F54)</f>
        <v/>
      </c>
      <c r="G36" s="251" t="str">
        <f>Invoer_periode_2!G54</f>
        <v/>
      </c>
      <c r="H36" s="249" t="str">
        <f>IF(ISBLANK(Invoer_periode_2!A54),"",Invoer_periode_2!H54)</f>
        <v/>
      </c>
      <c r="I36" s="458" t="str">
        <f>Invoer_periode_2!I54</f>
        <v/>
      </c>
      <c r="J36" s="249" t="str">
        <f>Invoer_periode_2!J54</f>
        <v/>
      </c>
      <c r="K36" s="249" t="str">
        <f>Invoer_periode_2!K54</f>
        <v/>
      </c>
      <c r="L36" s="249" t="str">
        <f>Invoer_periode_2!L54</f>
        <v/>
      </c>
      <c r="M36" s="249" t="str">
        <f>Invoer_periode_2!M54</f>
        <v/>
      </c>
      <c r="N36" s="249">
        <f>Invoer_periode_2!N54</f>
        <v>0</v>
      </c>
    </row>
    <row r="37" spans="1:14" ht="15.75" customHeight="1">
      <c r="A37" s="456" t="str">
        <f>IF(ISBLANK(Invoer_periode_2!A55),"",Invoer_periode_2!A55)</f>
        <v/>
      </c>
      <c r="B37" s="250" t="str">
        <f>Invoer_periode_2!B55</f>
        <v>Rouwhorst Bennie</v>
      </c>
      <c r="C37" s="249" t="str">
        <f>IF(ISBLANK(Invoer_periode_2!A55),"",Invoer_periode_2!C55)</f>
        <v/>
      </c>
      <c r="D37" s="249" t="str">
        <f>Invoer_periode_2!D55</f>
        <v/>
      </c>
      <c r="E37" s="249" t="str">
        <f>IF(ISBLANK(Invoer_periode_2!A55),"",Invoer_periode_2!E55)</f>
        <v/>
      </c>
      <c r="F37" s="249" t="str">
        <f>IF(ISBLANK(Invoer_periode_2!A55),"",Invoer_periode_2!F55)</f>
        <v/>
      </c>
      <c r="G37" s="251" t="str">
        <f>Invoer_periode_2!G55</f>
        <v/>
      </c>
      <c r="H37" s="249" t="str">
        <f>IF(ISBLANK(Invoer_periode_2!A55),"",Invoer_periode_2!H55)</f>
        <v/>
      </c>
      <c r="I37" s="458" t="str">
        <f>Invoer_periode_2!I55</f>
        <v/>
      </c>
      <c r="J37" s="249" t="str">
        <f>Invoer_periode_2!J55</f>
        <v/>
      </c>
      <c r="K37" s="249" t="str">
        <f>Invoer_periode_2!K55</f>
        <v/>
      </c>
      <c r="L37" s="249" t="str">
        <f>Invoer_periode_2!L55</f>
        <v/>
      </c>
      <c r="M37" s="249" t="str">
        <f>Invoer_periode_2!M55</f>
        <v/>
      </c>
      <c r="N37" s="249">
        <f>Invoer_periode_2!N55</f>
        <v>0</v>
      </c>
    </row>
    <row r="38" spans="1:14" ht="15.75" customHeight="1">
      <c r="A38" s="456" t="str">
        <f>IF(ISBLANK(Invoer_periode_2!A56),"",Invoer_periode_2!A56)</f>
        <v/>
      </c>
      <c r="B38" s="250" t="str">
        <f>Invoer_periode_2!B56</f>
        <v>Wittenbernds B</v>
      </c>
      <c r="C38" s="249" t="str">
        <f>IF(ISBLANK(Invoer_periode_2!A56),"",Invoer_periode_2!C56)</f>
        <v/>
      </c>
      <c r="D38" s="249" t="str">
        <f>Invoer_periode_2!D56</f>
        <v/>
      </c>
      <c r="E38" s="249" t="str">
        <f>IF(ISBLANK(Invoer_periode_2!A56),"",Invoer_periode_2!E56)</f>
        <v/>
      </c>
      <c r="F38" s="249" t="str">
        <f>IF(ISBLANK(Invoer_periode_2!A56),"",Invoer_periode_2!F56)</f>
        <v/>
      </c>
      <c r="G38" s="251" t="str">
        <f>Invoer_periode_2!G56</f>
        <v/>
      </c>
      <c r="H38" s="249" t="str">
        <f>IF(ISBLANK(Invoer_periode_2!A56),"",Invoer_periode_2!H56)</f>
        <v/>
      </c>
      <c r="I38" s="458" t="str">
        <f>Invoer_periode_2!I56</f>
        <v/>
      </c>
      <c r="J38" s="249" t="str">
        <f>Invoer_periode_2!J56</f>
        <v/>
      </c>
      <c r="K38" s="249" t="str">
        <f>Invoer_periode_2!K56</f>
        <v/>
      </c>
      <c r="L38" s="249" t="str">
        <f>Invoer_periode_2!L56</f>
        <v/>
      </c>
      <c r="M38" s="249" t="str">
        <f>Invoer_periode_2!M56</f>
        <v/>
      </c>
      <c r="N38" s="249">
        <f>Invoer_periode_2!N56</f>
        <v>0</v>
      </c>
    </row>
    <row r="39" spans="1:14" ht="16.5" customHeight="1">
      <c r="A39" s="456" t="str">
        <f>IF(ISBLANK(Invoer_periode_2!A57),"",Invoer_periode_2!A57)</f>
        <v/>
      </c>
      <c r="B39" s="250" t="str">
        <f>Invoer_periode_2!B57</f>
        <v>Spieker Leo</v>
      </c>
      <c r="C39" s="249" t="str">
        <f>IF(ISBLANK(Invoer_periode_2!A57),"",Invoer_periode_2!C57)</f>
        <v/>
      </c>
      <c r="D39" s="249" t="str">
        <f>Invoer_periode_2!D57</f>
        <v/>
      </c>
      <c r="E39" s="249" t="str">
        <f>IF(ISBLANK(Invoer_periode_2!A57),"",Invoer_periode_2!E57)</f>
        <v/>
      </c>
      <c r="F39" s="249" t="str">
        <f>IF(ISBLANK(Invoer_periode_2!A57),"",Invoer_periode_2!F57)</f>
        <v/>
      </c>
      <c r="G39" s="251" t="str">
        <f>Invoer_periode_2!G57</f>
        <v/>
      </c>
      <c r="H39" s="249" t="str">
        <f>IF(ISBLANK(Invoer_periode_2!A57),"",Invoer_periode_2!H57)</f>
        <v/>
      </c>
      <c r="I39" s="458" t="str">
        <f>Invoer_periode_2!I57</f>
        <v/>
      </c>
      <c r="J39" s="249" t="str">
        <f>Invoer_periode_2!J57</f>
        <v/>
      </c>
      <c r="K39" s="249" t="str">
        <f>Invoer_periode_2!K57</f>
        <v/>
      </c>
      <c r="L39" s="249" t="str">
        <f>Invoer_periode_2!L57</f>
        <v/>
      </c>
      <c r="M39" s="249" t="str">
        <f>Invoer_periode_2!M57</f>
        <v/>
      </c>
      <c r="N39" s="249">
        <f>Invoer_periode_2!N57</f>
        <v>0</v>
      </c>
    </row>
    <row r="40" spans="1:14" ht="12.75" customHeight="1">
      <c r="A40" s="456" t="str">
        <f>IF(ISBLANK(Invoer_periode_2!A58),"",Invoer_periode_2!A58)</f>
        <v/>
      </c>
      <c r="B40" s="250" t="str">
        <f>Invoer_periode_2!B58</f>
        <v>v.Schie Leo</v>
      </c>
      <c r="C40" s="249" t="str">
        <f>IF(ISBLANK(Invoer_periode_2!A58),"",Invoer_periode_2!C58)</f>
        <v/>
      </c>
      <c r="D40" s="249" t="str">
        <f>Invoer_periode_2!D58</f>
        <v/>
      </c>
      <c r="E40" s="249" t="str">
        <f>IF(ISBLANK(Invoer_periode_2!A58),"",Invoer_periode_2!E58)</f>
        <v/>
      </c>
      <c r="F40" s="249" t="str">
        <f>IF(ISBLANK(Invoer_periode_2!A58),"",Invoer_periode_2!F58)</f>
        <v/>
      </c>
      <c r="G40" s="251" t="str">
        <f>Invoer_periode_2!G58</f>
        <v/>
      </c>
      <c r="H40" s="249" t="str">
        <f>IF(ISBLANK(Invoer_periode_2!A58),"",Invoer_periode_2!H58)</f>
        <v/>
      </c>
      <c r="I40" s="458" t="str">
        <f>Invoer_periode_2!I58</f>
        <v/>
      </c>
      <c r="J40" s="249" t="str">
        <f>Invoer_periode_2!J58</f>
        <v/>
      </c>
      <c r="K40" s="249" t="str">
        <f>Invoer_periode_2!K58</f>
        <v/>
      </c>
      <c r="L40" s="249" t="str">
        <f>Invoer_periode_2!L58</f>
        <v/>
      </c>
      <c r="M40" s="249" t="str">
        <f>Invoer_periode_2!M58</f>
        <v/>
      </c>
      <c r="N40" s="249">
        <f>Invoer_periode_2!N58</f>
        <v>0</v>
      </c>
    </row>
    <row r="41" spans="1:14" ht="12.75" customHeight="1">
      <c r="A41" s="456" t="str">
        <f>IF(ISBLANK(Invoer_periode_2!A59),"",Invoer_periode_2!A59)</f>
        <v/>
      </c>
      <c r="B41" s="250" t="str">
        <f>Invoer_periode_2!B59</f>
        <v>Wolterink Harrie</v>
      </c>
      <c r="C41" s="249" t="str">
        <f>IF(ISBLANK(Invoer_periode_2!A59),"",Invoer_periode_2!C59)</f>
        <v/>
      </c>
      <c r="D41" s="249" t="str">
        <f>Invoer_periode_2!D59</f>
        <v/>
      </c>
      <c r="E41" s="249" t="str">
        <f>IF(ISBLANK(Invoer_periode_2!E59),"",Invoer_periode_2!E59)</f>
        <v/>
      </c>
      <c r="F41" s="249" t="str">
        <f>IF(ISBLANK(Invoer_periode_2!A59),"",Invoer_periode_2!F59)</f>
        <v/>
      </c>
      <c r="G41" s="251" t="str">
        <f>Invoer_periode_2!G59</f>
        <v/>
      </c>
      <c r="H41" s="249" t="str">
        <f>IF(ISBLANK(Invoer_periode_2!E59),"",Invoer_periode_2!H59)</f>
        <v/>
      </c>
      <c r="I41" s="458" t="str">
        <f>Invoer_periode_2!I59</f>
        <v/>
      </c>
      <c r="J41" s="249" t="str">
        <f>Invoer_periode_2!J59</f>
        <v/>
      </c>
      <c r="K41" s="249" t="str">
        <f>Invoer_periode_2!K59</f>
        <v/>
      </c>
      <c r="L41" s="249" t="str">
        <f>Invoer_periode_2!L59</f>
        <v/>
      </c>
      <c r="M41" s="249" t="str">
        <f>Invoer_periode_2!M59</f>
        <v/>
      </c>
      <c r="N41" s="249">
        <f>Invoer_periode_2!N59</f>
        <v>0</v>
      </c>
    </row>
    <row r="42" spans="1:14" ht="12.75" customHeight="1">
      <c r="A42" s="456" t="str">
        <f>IF(ISBLANK(Invoer_periode_2!A60),"",Invoer_periode_2!A60)</f>
        <v/>
      </c>
      <c r="B42" s="250" t="str">
        <f>Invoer_periode_2!B60</f>
        <v>Vermue Jack</v>
      </c>
      <c r="C42" s="249" t="str">
        <f>IF(ISBLANK(Invoer_periode_2!A60),"",Invoer_periode_2!C60)</f>
        <v/>
      </c>
      <c r="D42" s="249" t="str">
        <f>Invoer_periode_2!D60</f>
        <v/>
      </c>
      <c r="E42" s="249" t="str">
        <f>IF(ISBLANK(Invoer_periode_2!E60),"",Invoer_periode_2!E60)</f>
        <v/>
      </c>
      <c r="F42" s="249" t="str">
        <f>IF(ISBLANK(Invoer_periode_2!A60),"",Invoer_periode_2!F60)</f>
        <v/>
      </c>
      <c r="G42" s="251" t="str">
        <f>Invoer_periode_2!G60</f>
        <v/>
      </c>
      <c r="H42" s="249" t="str">
        <f>IF(ISBLANK(Invoer_periode_2!E60),"",Invoer_periode_2!H60)</f>
        <v/>
      </c>
      <c r="I42" s="458" t="str">
        <f>Invoer_periode_2!I60</f>
        <v/>
      </c>
      <c r="J42" s="249" t="str">
        <f>Invoer_periode_2!J60</f>
        <v/>
      </c>
      <c r="K42" s="249" t="str">
        <f>Invoer_periode_2!K60</f>
        <v/>
      </c>
      <c r="L42" s="249" t="str">
        <f>Invoer_periode_2!L60</f>
        <v/>
      </c>
      <c r="M42" s="249" t="str">
        <f>Invoer_periode_2!M60</f>
        <v/>
      </c>
      <c r="N42" s="249">
        <f>Invoer_periode_2!N60</f>
        <v>0</v>
      </c>
    </row>
    <row r="43" spans="1:14" ht="12.75" hidden="1" customHeight="1">
      <c r="A43" s="456" t="str">
        <f>IF(ISBLANK(Invoer_periode_2!A61),"",Invoer_periode_2!A61)</f>
        <v/>
      </c>
      <c r="B43" s="250" t="str">
        <f>Invoer_periode_2!B61</f>
        <v>Slot Guus</v>
      </c>
      <c r="C43" s="249" t="str">
        <f>Invoer_periode_2!C61</f>
        <v/>
      </c>
      <c r="D43" s="249" t="str">
        <f>Invoer_periode_2!D61</f>
        <v/>
      </c>
      <c r="E43" s="249">
        <f>Invoer_periode_2!E61</f>
        <v>0</v>
      </c>
      <c r="F43" s="249">
        <f>Invoer_periode_2!F61</f>
        <v>0</v>
      </c>
      <c r="G43" s="251" t="str">
        <f>Invoer_periode_2!G61</f>
        <v/>
      </c>
      <c r="H43" s="249" t="str">
        <f>IF(ISBLANK(Invoer_periode_2!H61),"",Invoer_periode_2!H61)</f>
        <v/>
      </c>
      <c r="I43" s="458" t="str">
        <f>Invoer_periode_2!I61</f>
        <v/>
      </c>
      <c r="J43" s="249" t="str">
        <f>Invoer_periode_2!J61</f>
        <v/>
      </c>
      <c r="K43" s="249" t="str">
        <f>Invoer_periode_2!K61</f>
        <v/>
      </c>
      <c r="L43" s="249" t="str">
        <f>Invoer_periode_2!L61</f>
        <v/>
      </c>
      <c r="M43" s="249" t="str">
        <f>Invoer_periode_2!M61</f>
        <v/>
      </c>
      <c r="N43" s="249">
        <f>Invoer_periode_2!N61</f>
        <v>0</v>
      </c>
    </row>
    <row r="44" spans="1:14" ht="12.75" hidden="1" customHeight="1">
      <c r="A44" s="456" t="str">
        <f>IF(ISBLANK(Invoer_periode_2!A62),"",Invoer_periode_2!A62)</f>
        <v/>
      </c>
      <c r="G44" s="251"/>
      <c r="I44" s="458"/>
      <c r="N44" s="271">
        <f>Invoer_periode_2!N62</f>
        <v>0</v>
      </c>
    </row>
    <row r="45" spans="1:14" ht="12.75" hidden="1" customHeight="1">
      <c r="A45" s="456" t="e">
        <f>IF(ISBLANK(Invoer_periode_2!#REF!),"",Invoer_periode_2!#REF!)</f>
        <v>#REF!</v>
      </c>
      <c r="B45" s="263"/>
      <c r="C45" s="263"/>
      <c r="D45" s="263"/>
      <c r="E45" s="263"/>
      <c r="F45" s="263"/>
      <c r="G45" s="266"/>
      <c r="H45" s="263"/>
      <c r="I45" s="468"/>
      <c r="J45" s="263"/>
      <c r="K45" s="263"/>
      <c r="L45" s="263"/>
      <c r="M45" s="263"/>
      <c r="N45" s="271" t="e">
        <f>Invoer_periode_2!#REF!</f>
        <v>#REF!</v>
      </c>
    </row>
    <row r="46" spans="1:14" ht="12.75" customHeight="1">
      <c r="A46" s="457">
        <f>Invoer_periode_2!A62</f>
        <v>0</v>
      </c>
      <c r="B46" s="263" t="str">
        <f>Invoer_periode_2!B62</f>
        <v>Bennie Beerten Z</v>
      </c>
      <c r="C46" s="263">
        <f>Invoer_periode_2!C62</f>
        <v>0</v>
      </c>
      <c r="D46" s="263" t="str">
        <f>Invoer_periode_2!D62</f>
        <v/>
      </c>
      <c r="E46" s="263">
        <f>Invoer_periode_2!E62</f>
        <v>0</v>
      </c>
      <c r="F46" s="263">
        <f>Invoer_periode_2!F62</f>
        <v>0</v>
      </c>
      <c r="G46" s="266" t="str">
        <f>Invoer_periode_2!G62</f>
        <v/>
      </c>
      <c r="H46" s="263">
        <f>Invoer_periode_2!H62</f>
        <v>0</v>
      </c>
      <c r="I46" s="468" t="str">
        <f>Invoer_periode_2!I62</f>
        <v/>
      </c>
      <c r="J46" s="263" t="str">
        <f>Invoer_periode_2!J62</f>
        <v/>
      </c>
      <c r="K46" s="263" t="str">
        <f>Invoer_periode_2!K62</f>
        <v/>
      </c>
      <c r="L46" s="263" t="str">
        <f>Invoer_periode_2!L62</f>
        <v/>
      </c>
      <c r="M46" s="263" t="str">
        <f>Invoer_periode_2!M62</f>
        <v/>
      </c>
      <c r="N46" s="263">
        <f>Invoer_periode_2!N62</f>
        <v>0</v>
      </c>
    </row>
    <row r="47" spans="1:14" ht="12.75" customHeight="1">
      <c r="G47" s="251"/>
      <c r="I47" s="458"/>
    </row>
    <row r="48" spans="1:14" ht="13.5" customHeight="1">
      <c r="A48" s="457">
        <f>Invoer_periode_3!A43</f>
        <v>0</v>
      </c>
      <c r="B48" s="264">
        <f>Invoer_periode_3!B43</f>
        <v>0</v>
      </c>
      <c r="C48" s="263"/>
      <c r="D48" s="263"/>
      <c r="E48" s="263"/>
      <c r="F48" s="263"/>
      <c r="G48" s="263"/>
      <c r="H48" s="263"/>
      <c r="I48" s="468"/>
      <c r="J48" s="263"/>
      <c r="K48" s="263"/>
      <c r="L48" s="263"/>
      <c r="M48" s="263"/>
      <c r="N48" s="263"/>
    </row>
    <row r="49" spans="1:14" ht="13.5" customHeight="1">
      <c r="A49" s="455" t="str">
        <f>Invoer_periode_3!A44</f>
        <v>Car.Bol</v>
      </c>
      <c r="B49" s="264" t="str">
        <f>Invoer_periode_3!B44</f>
        <v>Periode 3</v>
      </c>
      <c r="C49" s="263">
        <f>Invoer_periode_3!C44</f>
        <v>0</v>
      </c>
      <c r="D49" s="263">
        <f>Invoer_periode_3!D44</f>
        <v>0</v>
      </c>
      <c r="E49" s="263">
        <f>Invoer_periode_3!E44</f>
        <v>0</v>
      </c>
      <c r="F49" s="263">
        <f>Invoer_periode_3!F44</f>
        <v>0</v>
      </c>
      <c r="G49" s="263">
        <f>Invoer_periode_3!G44</f>
        <v>0</v>
      </c>
      <c r="H49" s="263">
        <f>Invoer_periode_3!H44</f>
        <v>0</v>
      </c>
      <c r="I49" s="263">
        <f>Invoer_periode_3!I44</f>
        <v>0</v>
      </c>
      <c r="J49" s="263">
        <f>Invoer_periode_3!J44</f>
        <v>0</v>
      </c>
      <c r="K49" s="263">
        <f>Invoer_periode_3!K44</f>
        <v>0</v>
      </c>
      <c r="L49" s="263">
        <f>Invoer_periode_3!L44</f>
        <v>0</v>
      </c>
      <c r="M49" s="263">
        <f>Invoer_periode_3!M44</f>
        <v>0</v>
      </c>
      <c r="N49" s="263">
        <f>Invoer_periode_3!N44</f>
        <v>0</v>
      </c>
    </row>
    <row r="50" spans="1:14" ht="13.5" customHeight="1">
      <c r="A50" s="457">
        <f>Invoer_periode_3!A45</f>
        <v>50</v>
      </c>
      <c r="B50" s="264" t="str">
        <f>Invoer_periode_3!B45</f>
        <v>Naam</v>
      </c>
      <c r="C50" s="263" t="str">
        <f>Invoer_periode_3!C45</f>
        <v>Aantal</v>
      </c>
      <c r="D50" s="263" t="str">
        <f>Invoer_periode_3!D45</f>
        <v>Te maken</v>
      </c>
      <c r="E50" s="263" t="str">
        <f>Invoer_periode_3!E45</f>
        <v>Aantal</v>
      </c>
      <c r="F50" s="263" t="str">
        <f>Invoer_periode_3!F45</f>
        <v xml:space="preserve">Aantal  </v>
      </c>
      <c r="G50" s="263" t="str">
        <f>Invoer_periode_3!G45</f>
        <v xml:space="preserve">Week       </v>
      </c>
      <c r="H50" s="263" t="str">
        <f>Invoer_periode_3!H45</f>
        <v>Hoogste</v>
      </c>
      <c r="I50" s="263" t="str">
        <f>Invoer_periode_3!I45</f>
        <v>%</v>
      </c>
      <c r="J50" s="263">
        <f>Invoer_periode_3!J45</f>
        <v>10</v>
      </c>
      <c r="K50" s="263" t="str">
        <f>Invoer_periode_3!K45</f>
        <v>W</v>
      </c>
      <c r="L50" s="263" t="str">
        <f>Invoer_periode_3!L45</f>
        <v>V</v>
      </c>
      <c r="M50" s="263" t="str">
        <f>Invoer_periode_3!M45</f>
        <v>R</v>
      </c>
      <c r="N50" s="263" t="str">
        <f>Invoer_periode_3!N45</f>
        <v>Nieuwe</v>
      </c>
    </row>
    <row r="51" spans="1:14" ht="13.5" customHeight="1">
      <c r="A51" s="456" t="str">
        <f>IF(ISBLANK(Invoer_periode_3!A46),"",Invoer_periode_3!A46)</f>
        <v>Datum</v>
      </c>
      <c r="B51" s="273" t="str">
        <f>Invoer_periode_3!B46</f>
        <v>Cuppers Jan</v>
      </c>
      <c r="C51" s="249" t="str">
        <f>IF(ISBLANK(Invoer_periode_3!A46),"",Invoer_periode_3!C46)</f>
        <v>Wedstrijden</v>
      </c>
      <c r="D51" s="249" t="str">
        <f>Invoer_periode_3!D46</f>
        <v>Car.boles</v>
      </c>
      <c r="E51" s="249" t="str">
        <f>IF(ISBLANK(Invoer_periode_3!A46),"",Invoer_periode_3!E46)</f>
        <v>Caramboles</v>
      </c>
      <c r="F51" s="249" t="str">
        <f>IF(ISBLANK(Invoer_periode_3!A46),"",Invoer_periode_3!F46)</f>
        <v>Beurten</v>
      </c>
      <c r="G51" s="249" t="str">
        <f>Invoer_periode_3!G46</f>
        <v>Moyenne</v>
      </c>
      <c r="H51" s="249" t="str">
        <f>IF(ISBLANK(Invoer_periode_3!A46),"",Invoer_periode_3!H46)</f>
        <v>H Score</v>
      </c>
      <c r="I51" s="249" t="str">
        <f>Invoer_periode_3!I46</f>
        <v>Car.boles</v>
      </c>
      <c r="J51" s="249" t="str">
        <f>Invoer_periode_3!J46</f>
        <v>Punten</v>
      </c>
      <c r="K51" s="249">
        <f>Invoer_periode_3!K46</f>
        <v>0</v>
      </c>
      <c r="L51" s="249">
        <f>Invoer_periode_3!L46</f>
        <v>0</v>
      </c>
      <c r="M51" s="249">
        <f>Invoer_periode_3!M46</f>
        <v>0</v>
      </c>
      <c r="N51" s="249" t="str">
        <f>Invoer_periode_3!N46</f>
        <v>Caramb</v>
      </c>
    </row>
    <row r="52" spans="1:14" ht="13.5" customHeight="1">
      <c r="A52" s="456" t="str">
        <f>IF(ISBLANK(Invoer_periode_3!A47),"",Invoer_periode_3!A47)</f>
        <v/>
      </c>
      <c r="B52" s="273" t="str">
        <f>Invoer_periode_3!B47</f>
        <v>BouwmeesterJohan</v>
      </c>
      <c r="C52" s="249" t="str">
        <f>IF(ISBLANK(Invoer_periode_3!A47),"",Invoer_periode_3!C47)</f>
        <v/>
      </c>
      <c r="D52" s="249" t="str">
        <f>Invoer_periode_3!D47</f>
        <v/>
      </c>
      <c r="E52" s="249" t="str">
        <f>IF(ISBLANK(Invoer_periode_3!A47),"",Invoer_periode_3!E47)</f>
        <v/>
      </c>
      <c r="F52" s="249" t="str">
        <f>IF(ISBLANK(Invoer_periode_3!A47),"",Invoer_periode_3!F47)</f>
        <v/>
      </c>
      <c r="G52" s="249" t="str">
        <f>Invoer_periode_3!G47</f>
        <v/>
      </c>
      <c r="H52" s="249" t="str">
        <f>IF(ISBLANK(Invoer_periode_3!A47),"",Invoer_periode_3!H47)</f>
        <v/>
      </c>
      <c r="I52" s="249" t="str">
        <f>Invoer_periode_3!I47</f>
        <v/>
      </c>
      <c r="J52" s="249" t="str">
        <f>Invoer_periode_3!J47</f>
        <v/>
      </c>
      <c r="K52" s="249" t="str">
        <f>Invoer_periode_3!K47</f>
        <v/>
      </c>
      <c r="L52" s="249" t="str">
        <f>Invoer_periode_3!L47</f>
        <v/>
      </c>
      <c r="M52" s="249" t="str">
        <f>Invoer_periode_3!M47</f>
        <v/>
      </c>
      <c r="N52" s="249">
        <f>Invoer_periode_3!N47</f>
        <v>0</v>
      </c>
    </row>
    <row r="53" spans="1:14" ht="13.5" customHeight="1">
      <c r="A53" s="456" t="str">
        <f>IF(ISBLANK(Invoer_periode_3!A48),"",Invoer_periode_3!A48)</f>
        <v/>
      </c>
      <c r="B53" s="250" t="str">
        <f>Invoer_periode_3!B48</f>
        <v>Cattier Theo</v>
      </c>
      <c r="C53" s="249" t="str">
        <f>IF(ISBLANK(Invoer_periode_3!A48),"",Invoer_periode_3!C48)</f>
        <v/>
      </c>
      <c r="D53" s="255" t="str">
        <f>Invoer_periode_3!D48</f>
        <v/>
      </c>
      <c r="E53" s="249" t="str">
        <f>IF(ISBLANK(Invoer_periode_3!A48),"",Invoer_periode_3!E48)</f>
        <v/>
      </c>
      <c r="F53" s="249" t="str">
        <f>IF(ISBLANK(Invoer_periode_3!A48),"",Invoer_periode_3!F48)</f>
        <v/>
      </c>
      <c r="G53" s="256" t="str">
        <f>Invoer_periode_3!G48</f>
        <v/>
      </c>
      <c r="H53" s="249" t="str">
        <f>IF(ISBLANK(Invoer_periode_3!A48),"",Invoer_periode_3!H48)</f>
        <v/>
      </c>
      <c r="I53" s="257" t="str">
        <f>Invoer_periode_3!I48</f>
        <v/>
      </c>
      <c r="J53" s="255" t="str">
        <f>Invoer_periode_3!J48</f>
        <v/>
      </c>
      <c r="K53" s="255" t="str">
        <f>Invoer_periode_3!K48</f>
        <v/>
      </c>
      <c r="L53" s="255" t="str">
        <f>Invoer_periode_3!L48</f>
        <v/>
      </c>
      <c r="M53" s="249" t="str">
        <f>Invoer_periode_3!M48</f>
        <v/>
      </c>
      <c r="N53" s="249">
        <f>Invoer_periode_3!N48</f>
        <v>0</v>
      </c>
    </row>
    <row r="54" spans="1:14" ht="13.5" customHeight="1">
      <c r="A54" s="456" t="str">
        <f>IF(ISBLANK(Invoer_periode_3!A49),"",Invoer_periode_3!A49)</f>
        <v/>
      </c>
      <c r="B54" s="250" t="str">
        <f>Invoer_periode_3!B49</f>
        <v>Huinink Jan</v>
      </c>
      <c r="C54" s="249" t="str">
        <f>IF(ISBLANK(Invoer_periode_3!A49),"",Invoer_periode_3!C49)</f>
        <v/>
      </c>
      <c r="D54" s="255" t="str">
        <f>Invoer_periode_3!D49</f>
        <v/>
      </c>
      <c r="E54" s="249" t="str">
        <f>IF(ISBLANK(Invoer_periode_3!A49),"",Invoer_periode_3!E49)</f>
        <v/>
      </c>
      <c r="F54" s="249" t="str">
        <f>IF(ISBLANK(Invoer_periode_3!A49),"",Invoer_periode_3!F49)</f>
        <v/>
      </c>
      <c r="G54" s="256" t="str">
        <f>Invoer_periode_3!G49</f>
        <v/>
      </c>
      <c r="H54" s="249" t="str">
        <f>IF(ISBLANK(Invoer_periode_3!A49),"",Invoer_periode_3!H49)</f>
        <v/>
      </c>
      <c r="I54" s="257" t="str">
        <f>Invoer_periode_3!I49</f>
        <v/>
      </c>
      <c r="J54" s="255" t="str">
        <f>Invoer_periode_3!J49</f>
        <v/>
      </c>
      <c r="K54" s="255" t="str">
        <f>Invoer_periode_3!K49</f>
        <v/>
      </c>
      <c r="L54" s="255" t="str">
        <f>Invoer_periode_3!L49</f>
        <v/>
      </c>
      <c r="M54" s="249" t="str">
        <f>Invoer_periode_3!M49</f>
        <v/>
      </c>
      <c r="N54" s="249">
        <f>Invoer_periode_3!N49</f>
        <v>0</v>
      </c>
    </row>
    <row r="55" spans="1:14" ht="13.5" customHeight="1">
      <c r="A55" s="456" t="str">
        <f>IF(ISBLANK(Invoer_periode_3!A50),"",Invoer_periode_3!A50)</f>
        <v/>
      </c>
      <c r="B55" s="279" t="str">
        <f>Invoer_periode_3!B50</f>
        <v>Koppele Theo</v>
      </c>
      <c r="C55" s="249" t="str">
        <f>IF(ISBLANK(Invoer_periode_3!A50),"",Invoer_periode_3!C50)</f>
        <v/>
      </c>
      <c r="D55" s="249" t="str">
        <f>Invoer_periode_3!D50</f>
        <v/>
      </c>
      <c r="E55" s="249" t="str">
        <f>IF(ISBLANK(Invoer_periode_3!A50),"",Invoer_periode_3!E50)</f>
        <v/>
      </c>
      <c r="F55" s="249" t="str">
        <f>IF(ISBLANK(Invoer_periode_3!A50),"",Invoer_periode_3!F50)</f>
        <v/>
      </c>
      <c r="G55" s="249" t="str">
        <f>Invoer_periode_3!G50</f>
        <v/>
      </c>
      <c r="H55" s="249" t="str">
        <f>IF(ISBLANK(Invoer_periode_3!A50),"",Invoer_periode_3!H50)</f>
        <v/>
      </c>
      <c r="I55" s="249" t="str">
        <f>Invoer_periode_3!I50</f>
        <v/>
      </c>
      <c r="J55" s="249" t="str">
        <f>Invoer_periode_3!J50</f>
        <v/>
      </c>
      <c r="K55" s="249" t="str">
        <f>Invoer_periode_3!K50</f>
        <v/>
      </c>
      <c r="L55" s="249" t="str">
        <f>Invoer_periode_3!L50</f>
        <v/>
      </c>
      <c r="M55" s="249" t="str">
        <f>Invoer_periode_3!M50</f>
        <v/>
      </c>
      <c r="N55" s="249">
        <f>Invoer_periode_3!N50</f>
        <v>0</v>
      </c>
    </row>
    <row r="56" spans="1:14" ht="13.5" customHeight="1">
      <c r="A56" s="456" t="str">
        <f>IF(ISBLANK(Invoer_periode_3!A51),"",Invoer_periode_3!A51)</f>
        <v/>
      </c>
      <c r="B56" s="250" t="str">
        <f>Invoer_periode_3!B51</f>
        <v>Melgers Willy</v>
      </c>
      <c r="C56" s="249" t="str">
        <f>IF(ISBLANK(Invoer_periode_3!A51),"",Invoer_periode_3!C51)</f>
        <v/>
      </c>
      <c r="D56" s="255" t="str">
        <f>Invoer_periode_3!D51</f>
        <v/>
      </c>
      <c r="E56" s="249" t="str">
        <f>IF(ISBLANK(Invoer_periode_3!A51),"",Invoer_periode_3!E51)</f>
        <v/>
      </c>
      <c r="F56" s="249" t="str">
        <f>IF(ISBLANK(Invoer_periode_3!A51),"",Invoer_periode_3!F51)</f>
        <v/>
      </c>
      <c r="G56" s="256" t="str">
        <f>Invoer_periode_3!G51</f>
        <v/>
      </c>
      <c r="H56" s="249" t="str">
        <f>IF(ISBLANK(Invoer_periode_3!A51),"",Invoer_periode_3!H51)</f>
        <v/>
      </c>
      <c r="I56" s="257" t="str">
        <f>Invoer_periode_3!I51</f>
        <v/>
      </c>
      <c r="J56" s="255" t="str">
        <f>Invoer_periode_3!J51</f>
        <v/>
      </c>
      <c r="K56" s="255" t="str">
        <f>Invoer_periode_3!K51</f>
        <v/>
      </c>
      <c r="L56" s="255" t="str">
        <f>Invoer_periode_3!L51</f>
        <v/>
      </c>
      <c r="M56" s="249" t="str">
        <f>Invoer_periode_3!M51</f>
        <v/>
      </c>
      <c r="N56" s="249">
        <f>Invoer_periode_3!N51</f>
        <v>0</v>
      </c>
    </row>
    <row r="57" spans="1:14" ht="13.5" customHeight="1">
      <c r="A57" s="456" t="str">
        <f>IF(ISBLANK(Invoer_periode_3!A52),"",Invoer_periode_3!A52)</f>
        <v/>
      </c>
      <c r="B57" s="250" t="str">
        <f>Invoer_periode_3!B52</f>
        <v>Piepers Arnold</v>
      </c>
      <c r="C57" s="249" t="str">
        <f>IF(ISBLANK(Invoer_periode_3!A52),"",Invoer_periode_3!C52)</f>
        <v/>
      </c>
      <c r="D57" s="255" t="str">
        <f>Invoer_periode_3!D52</f>
        <v/>
      </c>
      <c r="E57" s="249" t="str">
        <f>IF(ISBLANK(Invoer_periode_3!A52),"",Invoer_periode_3!E52)</f>
        <v/>
      </c>
      <c r="F57" s="249" t="str">
        <f>IF(ISBLANK(Invoer_periode_3!A52),"",Invoer_periode_3!F52)</f>
        <v/>
      </c>
      <c r="G57" s="256" t="str">
        <f>Invoer_periode_3!G52</f>
        <v/>
      </c>
      <c r="H57" s="249" t="str">
        <f>IF(ISBLANK(Invoer_periode_3!A52),"",Invoer_periode_3!H52)</f>
        <v/>
      </c>
      <c r="I57" s="257" t="str">
        <f>Invoer_periode_3!I52</f>
        <v/>
      </c>
      <c r="J57" s="255" t="str">
        <f>Invoer_periode_3!J52</f>
        <v/>
      </c>
      <c r="K57" s="255" t="str">
        <f>Invoer_periode_3!K52</f>
        <v/>
      </c>
      <c r="L57" s="255" t="str">
        <f>Invoer_periode_3!L52</f>
        <v/>
      </c>
      <c r="M57" s="249" t="str">
        <f>Invoer_periode_3!M52</f>
        <v/>
      </c>
      <c r="N57" s="249">
        <f>Invoer_periode_3!N52</f>
        <v>0</v>
      </c>
    </row>
    <row r="58" spans="1:14" ht="13.5" customHeight="1">
      <c r="A58" s="456" t="str">
        <f>IF(ISBLANK(Invoer_periode_3!A53),"",Invoer_periode_3!A53)</f>
        <v/>
      </c>
      <c r="B58" s="250" t="str">
        <f>Invoer_periode_3!B53</f>
        <v>Jos Stortelder</v>
      </c>
      <c r="C58" s="249" t="str">
        <f>IF(ISBLANK(Invoer_periode_3!A53),"",Invoer_periode_3!C53)</f>
        <v/>
      </c>
      <c r="D58" s="249" t="str">
        <f>Invoer_periode_3!D53</f>
        <v/>
      </c>
      <c r="E58" s="249" t="str">
        <f>IF(ISBLANK(Invoer_periode_3!A53),"",Invoer_periode_3!E53)</f>
        <v/>
      </c>
      <c r="F58" s="249" t="str">
        <f>IF(ISBLANK(Invoer_periode_3!A53),"",Invoer_periode_3!F53)</f>
        <v/>
      </c>
      <c r="G58" s="249" t="str">
        <f>Invoer_periode_3!G53</f>
        <v/>
      </c>
      <c r="H58" s="249" t="str">
        <f>IF(ISBLANK(Invoer_periode_3!A53),"",Invoer_periode_3!H53)</f>
        <v/>
      </c>
      <c r="I58" s="249" t="str">
        <f>Invoer_periode_3!I53</f>
        <v/>
      </c>
      <c r="J58" s="249" t="str">
        <f>Invoer_periode_3!J53</f>
        <v/>
      </c>
      <c r="K58" s="249" t="str">
        <f>Invoer_periode_3!K53</f>
        <v/>
      </c>
      <c r="L58" s="249" t="str">
        <f>Invoer_periode_3!L53</f>
        <v/>
      </c>
      <c r="M58" s="249" t="str">
        <f>Invoer_periode_3!M53</f>
        <v/>
      </c>
      <c r="N58" s="249">
        <f>Invoer_periode_3!N53</f>
        <v>0</v>
      </c>
    </row>
    <row r="59" spans="1:14" ht="13.5" customHeight="1">
      <c r="A59" s="456" t="str">
        <f>IF(ISBLANK(Invoer_periode_3!A54),"",Invoer_periode_3!A54)</f>
        <v/>
      </c>
      <c r="B59" s="250" t="str">
        <f>Invoer_periode_3!B54</f>
        <v>Rots Jan</v>
      </c>
      <c r="C59" s="249" t="str">
        <f>IF(ISBLANK(Invoer_periode_3!A54),"",Invoer_periode_3!C54)</f>
        <v/>
      </c>
      <c r="D59" s="249" t="str">
        <f>Invoer_periode_3!D54</f>
        <v/>
      </c>
      <c r="E59" s="249" t="str">
        <f>IF(ISBLANK(Invoer_periode_3!A54),"",Invoer_periode_3!E54)</f>
        <v/>
      </c>
      <c r="F59" s="249" t="str">
        <f>IF(ISBLANK(Invoer_periode_3!A54),"",Invoer_periode_3!F54)</f>
        <v/>
      </c>
      <c r="G59" s="249" t="str">
        <f>Invoer_periode_3!G54</f>
        <v/>
      </c>
      <c r="H59" s="249" t="str">
        <f>IF(ISBLANK(Invoer_periode_3!A54),"",Invoer_periode_3!H54)</f>
        <v/>
      </c>
      <c r="I59" s="249" t="str">
        <f>Invoer_periode_3!I54</f>
        <v/>
      </c>
      <c r="J59" s="249" t="str">
        <f>Invoer_periode_3!J54</f>
        <v/>
      </c>
      <c r="K59" s="249" t="str">
        <f>Invoer_periode_3!K54</f>
        <v/>
      </c>
      <c r="L59" s="249" t="str">
        <f>Invoer_periode_3!L54</f>
        <v/>
      </c>
      <c r="M59" s="249" t="str">
        <f>Invoer_periode_3!M54</f>
        <v/>
      </c>
      <c r="N59" s="249">
        <f>Invoer_periode_3!N54</f>
        <v>0</v>
      </c>
    </row>
    <row r="60" spans="1:14" ht="13.5" customHeight="1">
      <c r="A60" s="456" t="str">
        <f>IF(ISBLANK(Invoer_periode_3!A55),"",Invoer_periode_3!A55)</f>
        <v/>
      </c>
      <c r="B60" s="250" t="str">
        <f>Invoer_periode_3!B55</f>
        <v>Rouwhorst Bennie</v>
      </c>
      <c r="C60" s="249" t="str">
        <f>IF(ISBLANK(Invoer_periode_3!A55),"",Invoer_periode_3!C55)</f>
        <v/>
      </c>
      <c r="D60" s="249" t="str">
        <f>Invoer_periode_3!D55</f>
        <v/>
      </c>
      <c r="E60" s="249" t="str">
        <f>IF(ISBLANK(Invoer_periode_3!A55),"",Invoer_periode_3!E55)</f>
        <v/>
      </c>
      <c r="F60" s="249" t="str">
        <f>IF(ISBLANK(Invoer_periode_3!A55),"",Invoer_periode_3!F55)</f>
        <v/>
      </c>
      <c r="G60" s="249" t="str">
        <f>Invoer_periode_3!G55</f>
        <v/>
      </c>
      <c r="H60" s="249" t="str">
        <f>IF(ISBLANK(Invoer_periode_3!A55),"",Invoer_periode_3!H55)</f>
        <v/>
      </c>
      <c r="I60" s="249" t="str">
        <f>Invoer_periode_3!I55</f>
        <v/>
      </c>
      <c r="J60" s="249" t="str">
        <f>Invoer_periode_3!J55</f>
        <v/>
      </c>
      <c r="K60" s="249" t="str">
        <f>Invoer_periode_3!K55</f>
        <v/>
      </c>
      <c r="L60" s="249" t="str">
        <f>Invoer_periode_3!L55</f>
        <v/>
      </c>
      <c r="M60" s="249" t="str">
        <f>Invoer_periode_3!M55</f>
        <v/>
      </c>
      <c r="N60" s="249">
        <f>Invoer_periode_3!N55</f>
        <v>0</v>
      </c>
    </row>
    <row r="61" spans="1:14" ht="13.5" customHeight="1">
      <c r="A61" s="456" t="str">
        <f>IF(ISBLANK(Invoer_periode_3!A56),"",Invoer_periode_3!A56)</f>
        <v/>
      </c>
      <c r="B61" s="250" t="str">
        <f>Invoer_periode_3!B56</f>
        <v>Wittenbernds B</v>
      </c>
      <c r="C61" s="249" t="str">
        <f>IF(ISBLANK(Invoer_periode_3!A56),"",Invoer_periode_3!C56)</f>
        <v/>
      </c>
      <c r="D61" s="255" t="str">
        <f>Invoer_periode_3!D56</f>
        <v/>
      </c>
      <c r="E61" s="249" t="str">
        <f>IF(ISBLANK(Invoer_periode_3!A56),"",Invoer_periode_3!E56)</f>
        <v/>
      </c>
      <c r="F61" s="249" t="str">
        <f>IF(ISBLANK(Invoer_periode_3!A56),"",Invoer_periode_3!F56)</f>
        <v/>
      </c>
      <c r="G61" s="256" t="str">
        <f>Invoer_periode_3!G56</f>
        <v/>
      </c>
      <c r="H61" s="249" t="str">
        <f>IF(ISBLANK(Invoer_periode_3!A56),"",Invoer_periode_3!H56)</f>
        <v/>
      </c>
      <c r="I61" s="257" t="str">
        <f>Invoer_periode_3!I56</f>
        <v/>
      </c>
      <c r="J61" s="255" t="str">
        <f>Invoer_periode_3!J56</f>
        <v/>
      </c>
      <c r="K61" s="255" t="str">
        <f>Invoer_periode_3!K56</f>
        <v/>
      </c>
      <c r="L61" s="255" t="str">
        <f>Invoer_periode_3!L56</f>
        <v/>
      </c>
      <c r="M61" s="249" t="str">
        <f>Invoer_periode_3!M56</f>
        <v/>
      </c>
      <c r="N61" s="249">
        <f>Invoer_periode_3!N56</f>
        <v>0</v>
      </c>
    </row>
    <row r="62" spans="1:14" ht="13.5" customHeight="1">
      <c r="A62" s="456" t="str">
        <f>IF(ISBLANK(Invoer_periode_3!A57),"",Invoer_periode_3!A57)</f>
        <v/>
      </c>
      <c r="B62" s="250" t="str">
        <f>Invoer_periode_3!B57</f>
        <v>Spieker Leo</v>
      </c>
      <c r="C62" s="249" t="str">
        <f>IF(ISBLANK(Invoer_periode_3!A57),"",Invoer_periode_3!C57)</f>
        <v/>
      </c>
      <c r="D62" s="249" t="str">
        <f>Invoer_periode_3!D57</f>
        <v/>
      </c>
      <c r="E62" s="249" t="str">
        <f>IF(ISBLANK(Invoer_periode_3!A57),"",Invoer_periode_3!E57)</f>
        <v/>
      </c>
      <c r="F62" s="249" t="str">
        <f>IF(ISBLANK(Invoer_periode_3!A57),"",Invoer_periode_3!F57)</f>
        <v/>
      </c>
      <c r="G62" s="249" t="str">
        <f>Invoer_periode_3!G57</f>
        <v/>
      </c>
      <c r="H62" s="249" t="str">
        <f>IF(ISBLANK(Invoer_periode_3!A57),"",Invoer_periode_3!H57)</f>
        <v/>
      </c>
      <c r="I62" s="249" t="str">
        <f>Invoer_periode_3!I57</f>
        <v/>
      </c>
      <c r="J62" s="249" t="str">
        <f>Invoer_periode_3!J57</f>
        <v/>
      </c>
      <c r="K62" s="249" t="str">
        <f>Invoer_periode_3!K57</f>
        <v/>
      </c>
      <c r="L62" s="249" t="str">
        <f>Invoer_periode_3!L57</f>
        <v/>
      </c>
      <c r="M62" s="249" t="str">
        <f>Invoer_periode_3!M57</f>
        <v/>
      </c>
      <c r="N62" s="249">
        <f>Invoer_periode_3!N57</f>
        <v>0</v>
      </c>
    </row>
    <row r="63" spans="1:14" ht="13.5" customHeight="1">
      <c r="A63" s="456" t="str">
        <f>IF(ISBLANK(Invoer_periode_3!A58),"",Invoer_periode_3!A58)</f>
        <v/>
      </c>
      <c r="B63" s="250" t="str">
        <f>Invoer_periode_3!B58</f>
        <v>v.Schie Leo</v>
      </c>
      <c r="C63" s="249" t="str">
        <f>IF(ISBLANK(Invoer_periode_3!A58),"",Invoer_periode_3!C58)</f>
        <v/>
      </c>
      <c r="D63" s="255" t="str">
        <f>Invoer_periode_3!D58</f>
        <v/>
      </c>
      <c r="E63" s="249" t="str">
        <f>IF(ISBLANK(Invoer_periode_3!A58),"",Invoer_periode_3!E58)</f>
        <v/>
      </c>
      <c r="F63" s="249" t="str">
        <f>IF(ISBLANK(Invoer_periode_3!A58),"",Invoer_periode_3!F58)</f>
        <v/>
      </c>
      <c r="G63" s="256" t="str">
        <f>Invoer_periode_3!G58</f>
        <v/>
      </c>
      <c r="H63" s="249" t="str">
        <f>IF(ISBLANK(Invoer_periode_3!A58),"",Invoer_periode_3!H58)</f>
        <v/>
      </c>
      <c r="I63" s="257" t="str">
        <f>Invoer_periode_3!I58</f>
        <v/>
      </c>
      <c r="J63" s="255" t="str">
        <f>Invoer_periode_3!J58</f>
        <v/>
      </c>
      <c r="K63" s="255" t="str">
        <f>Invoer_periode_3!K58</f>
        <v/>
      </c>
      <c r="L63" s="255" t="str">
        <f>Invoer_periode_3!L58</f>
        <v/>
      </c>
      <c r="M63" s="249" t="str">
        <f>Invoer_periode_3!M58</f>
        <v/>
      </c>
      <c r="N63" s="249">
        <f>Invoer_periode_3!N58</f>
        <v>0</v>
      </c>
    </row>
    <row r="64" spans="1:14" ht="13.5" customHeight="1">
      <c r="A64" s="456">
        <f>Invoer_periode_3!A59</f>
        <v>0</v>
      </c>
      <c r="B64" s="250" t="str">
        <f>Invoer_periode_3!B59</f>
        <v>Wolterink Harrie</v>
      </c>
      <c r="C64" s="249" t="str">
        <f>IF(ISBLANK(Invoer_periode_3!A59),"",Invoer_periode_3!C59)</f>
        <v/>
      </c>
      <c r="D64" s="249" t="str">
        <f>Invoer_periode_3!D59</f>
        <v/>
      </c>
      <c r="E64" s="249" t="str">
        <f>IF(ISBLANK(Invoer_periode_3!E59),"",Invoer_periode_3!E59)</f>
        <v/>
      </c>
      <c r="F64" s="249" t="str">
        <f>IF(ISBLANK(Invoer_periode_3!A59),"",Invoer_periode_3!F59)</f>
        <v/>
      </c>
      <c r="G64" s="249" t="str">
        <f>Invoer_periode_3!G59</f>
        <v/>
      </c>
      <c r="H64" s="249" t="str">
        <f>IF(ISBLANK(Invoer_periode_3!E59),"",Invoer_periode_3!H59)</f>
        <v/>
      </c>
      <c r="I64" s="249" t="str">
        <f>Invoer_periode_3!I59</f>
        <v/>
      </c>
      <c r="J64" s="249" t="str">
        <f>Invoer_periode_3!J59</f>
        <v/>
      </c>
      <c r="K64" s="249" t="str">
        <f>Invoer_periode_3!K59</f>
        <v/>
      </c>
      <c r="L64" s="249" t="str">
        <f>Invoer_periode_3!L59</f>
        <v/>
      </c>
      <c r="M64" s="249" t="str">
        <f>Invoer_periode_3!M59</f>
        <v/>
      </c>
      <c r="N64" s="249">
        <f>Invoer_periode_3!N59</f>
        <v>0</v>
      </c>
    </row>
    <row r="65" spans="1:14" ht="13.5" customHeight="1">
      <c r="A65" s="459">
        <f>Invoer_periode_3!A60</f>
        <v>0</v>
      </c>
      <c r="B65" s="250" t="str">
        <f>Invoer_periode_3!B60</f>
        <v>Vermue Jack</v>
      </c>
      <c r="C65" s="249" t="str">
        <f>IF(ISBLANK(Invoer_periode_3!A60),"",Invoer_periode_3!C60)</f>
        <v/>
      </c>
      <c r="D65" s="255" t="str">
        <f>Invoer_periode_3!D60</f>
        <v/>
      </c>
      <c r="E65" s="249" t="str">
        <f>IF(ISBLANK(Invoer_periode_3!E60),"",Invoer_periode_3!E60)</f>
        <v/>
      </c>
      <c r="F65" s="249" t="str">
        <f>IF(ISBLANK(Invoer_periode_3!A60),"",Invoer_periode_3!F60)</f>
        <v/>
      </c>
      <c r="G65" s="256" t="str">
        <f>Invoer_periode_3!G60</f>
        <v/>
      </c>
      <c r="H65" s="249" t="str">
        <f>IF(ISBLANK(Invoer_periode_3!E60),"",Invoer_periode_3!H60)</f>
        <v/>
      </c>
      <c r="I65" s="257" t="str">
        <f>Invoer_periode_3!I60</f>
        <v/>
      </c>
      <c r="J65" s="255" t="str">
        <f>Invoer_periode_3!J60</f>
        <v/>
      </c>
      <c r="K65" s="255" t="str">
        <f>Invoer_periode_3!K60</f>
        <v/>
      </c>
      <c r="L65" s="255" t="str">
        <f>Invoer_periode_3!L60</f>
        <v/>
      </c>
      <c r="M65" s="249" t="str">
        <f>Invoer_periode_3!M60</f>
        <v/>
      </c>
      <c r="N65" s="249">
        <f>Invoer_periode_3!N60</f>
        <v>0</v>
      </c>
    </row>
    <row r="66" spans="1:14" ht="13.5" customHeight="1">
      <c r="A66" s="459"/>
      <c r="B66" s="250"/>
      <c r="G66" s="251"/>
      <c r="I66" s="252"/>
    </row>
    <row r="67" spans="1:14" ht="13.5" customHeight="1">
      <c r="A67" s="457"/>
      <c r="B67" s="254"/>
      <c r="C67" s="263"/>
      <c r="D67" s="263"/>
      <c r="E67" s="263"/>
      <c r="F67" s="263"/>
      <c r="G67" s="266"/>
      <c r="H67" s="263"/>
      <c r="I67" s="267"/>
      <c r="J67" s="263"/>
      <c r="K67" s="263"/>
      <c r="L67" s="263"/>
      <c r="M67" s="263"/>
      <c r="N67" s="263"/>
    </row>
    <row r="68" spans="1:14" ht="13.5" customHeight="1">
      <c r="A68" s="457" t="s">
        <v>190</v>
      </c>
      <c r="B68" s="263"/>
      <c r="C68" s="263" t="e">
        <f>Invoer_periode_3!#REF!</f>
        <v>#REF!</v>
      </c>
      <c r="D68" s="263" t="e">
        <f>Invoer_periode_3!#REF!</f>
        <v>#REF!</v>
      </c>
      <c r="E68" s="263" t="e">
        <f>Invoer_periode_3!#REF!</f>
        <v>#REF!</v>
      </c>
      <c r="F68" s="263" t="e">
        <f>Invoer_periode_3!#REF!</f>
        <v>#REF!</v>
      </c>
      <c r="G68" s="266" t="e">
        <f>Invoer_periode_3!#REF!</f>
        <v>#REF!</v>
      </c>
      <c r="H68" s="263" t="e">
        <f>Invoer_periode_3!#REF!</f>
        <v>#REF!</v>
      </c>
      <c r="I68" s="267" t="e">
        <f>Invoer_periode_3!#REF!</f>
        <v>#REF!</v>
      </c>
      <c r="J68" s="263" t="e">
        <f>Invoer_periode_3!#REF!</f>
        <v>#REF!</v>
      </c>
      <c r="K68" s="263" t="e">
        <f>Invoer_periode_3!#REF!</f>
        <v>#REF!</v>
      </c>
      <c r="L68" s="263" t="e">
        <f>Invoer_periode_3!#REF!</f>
        <v>#REF!</v>
      </c>
      <c r="M68" s="263" t="e">
        <f>Invoer_periode_3!#REF!</f>
        <v>#REF!</v>
      </c>
      <c r="N68" s="263" t="e">
        <f>Invoer_periode_3!#REF!</f>
        <v>#REF!</v>
      </c>
    </row>
    <row r="69" spans="1:14" ht="13.5" customHeight="1">
      <c r="A69" s="457">
        <f>Invoer_per__4!A43</f>
        <v>0</v>
      </c>
      <c r="B69" s="248">
        <f>Invoer_per__4!B43</f>
        <v>0</v>
      </c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</row>
    <row r="70" spans="1:14" ht="13.5" customHeight="1">
      <c r="A70" s="455" t="str">
        <f>Invoer_per__4!A44</f>
        <v>Car.Bol</v>
      </c>
      <c r="B70" s="264" t="str">
        <f>Invoer_per__4!B44</f>
        <v>Periode 4</v>
      </c>
      <c r="C70" s="263">
        <f>Invoer_per__4!C44</f>
        <v>0</v>
      </c>
      <c r="D70" s="263">
        <f>Invoer_per__4!D44</f>
        <v>0</v>
      </c>
      <c r="E70" s="263">
        <f>Invoer_per__4!E44</f>
        <v>0</v>
      </c>
      <c r="F70" s="263">
        <f>Invoer_per__4!F44</f>
        <v>0</v>
      </c>
      <c r="G70" s="263">
        <f>Invoer_per__4!G44</f>
        <v>0</v>
      </c>
      <c r="H70" s="263">
        <f>Invoer_per__4!H44</f>
        <v>0</v>
      </c>
      <c r="I70" s="263">
        <f>Invoer_per__4!I44</f>
        <v>0</v>
      </c>
      <c r="J70" s="263">
        <f>Invoer_per__4!J44</f>
        <v>0</v>
      </c>
      <c r="K70" s="263">
        <f>Invoer_per__4!K44</f>
        <v>0</v>
      </c>
      <c r="L70" s="263">
        <f>Invoer_per__4!L44</f>
        <v>0</v>
      </c>
      <c r="M70" s="263">
        <f>Invoer_per__4!M44</f>
        <v>0</v>
      </c>
      <c r="N70" s="263">
        <f>Invoer_per__4!N44</f>
        <v>0</v>
      </c>
    </row>
    <row r="71" spans="1:14" ht="13.5" customHeight="1">
      <c r="A71" s="457">
        <f>Invoer_per__4!A45</f>
        <v>50</v>
      </c>
      <c r="B71" s="264" t="str">
        <f>Invoer_per__4!B45</f>
        <v>Naam</v>
      </c>
      <c r="C71" s="263" t="str">
        <f>Invoer_per__4!C45</f>
        <v>Aantal</v>
      </c>
      <c r="D71" s="263" t="str">
        <f>Invoer_per__4!D45</f>
        <v>Te maken</v>
      </c>
      <c r="E71" s="263" t="str">
        <f>Invoer_per__4!E45</f>
        <v>Aantal</v>
      </c>
      <c r="F71" s="263" t="str">
        <f>Invoer_per__4!F45</f>
        <v xml:space="preserve">Aantal  </v>
      </c>
      <c r="G71" s="263" t="str">
        <f>Invoer_per__4!G45</f>
        <v xml:space="preserve">Week       </v>
      </c>
      <c r="H71" s="263" t="str">
        <f>Invoer_per__4!H45</f>
        <v>Hoogste</v>
      </c>
      <c r="I71" s="263" t="str">
        <f>Invoer_per__4!I45</f>
        <v>%</v>
      </c>
      <c r="J71" s="263">
        <f>Invoer_per__4!J45</f>
        <v>10</v>
      </c>
      <c r="K71" s="263" t="str">
        <f>Invoer_per__4!K45</f>
        <v>W</v>
      </c>
      <c r="L71" s="263" t="str">
        <f>Invoer_per__4!L45</f>
        <v>V</v>
      </c>
      <c r="M71" s="263" t="str">
        <f>Invoer_per__4!M45</f>
        <v>R</v>
      </c>
      <c r="N71" s="263" t="str">
        <f>Invoer_per__4!N45</f>
        <v>Nieuwe</v>
      </c>
    </row>
    <row r="72" spans="1:14" s="254" customFormat="1" ht="13.5" customHeight="1">
      <c r="A72" s="456" t="str">
        <f>IF(ISBLANK(Invoer_per__4!A46),"",Invoer_per__4!A46)</f>
        <v>Datum</v>
      </c>
      <c r="B72" s="273" t="str">
        <f>Invoer_per__4!B46</f>
        <v>Cuppers Jan</v>
      </c>
      <c r="C72" s="249" t="str">
        <f>IF(ISBLANK(Invoer_per__4!A46),"",Invoer_per__4!C46)</f>
        <v>Wedstrijden</v>
      </c>
      <c r="D72" s="249" t="str">
        <f>Invoer_per__4!D46</f>
        <v>Car.boles</v>
      </c>
      <c r="E72" s="249" t="str">
        <f>IF(ISBLANK(Invoer_per__4!A46),"",Invoer_per__4!E46)</f>
        <v>Caramboles</v>
      </c>
      <c r="F72" s="249" t="str">
        <f>IF(ISBLANK(Invoer_per__4!A46),"",Invoer_per__4!F46)</f>
        <v>Beurten</v>
      </c>
      <c r="G72" s="249" t="str">
        <f>Invoer_per__4!G46</f>
        <v>Moyenne</v>
      </c>
      <c r="H72" s="249" t="str">
        <f>IF(ISBLANK(Invoer_per__4!A46),"",Invoer_per__4!H46)</f>
        <v>H Score</v>
      </c>
      <c r="I72" s="249" t="str">
        <f>Invoer_per__4!I46</f>
        <v>Car.boles</v>
      </c>
      <c r="J72" s="249" t="str">
        <f>Invoer_per__4!J46</f>
        <v>Punten</v>
      </c>
      <c r="K72" s="249">
        <f>Invoer_per__4!K46</f>
        <v>0</v>
      </c>
      <c r="L72" s="249">
        <f>Invoer_per__4!L46</f>
        <v>0</v>
      </c>
      <c r="M72" s="249">
        <f>Invoer_per__4!M46</f>
        <v>0</v>
      </c>
      <c r="N72" s="249" t="str">
        <f>Invoer_per__4!N46</f>
        <v>Caramb</v>
      </c>
    </row>
    <row r="73" spans="1:14" s="254" customFormat="1" ht="13.5" customHeight="1">
      <c r="A73" s="456" t="str">
        <f>IF(ISBLANK(Invoer_per__4!A47),"",Invoer_per__4!A47)</f>
        <v/>
      </c>
      <c r="B73" s="273" t="str">
        <f>Invoer_per__4!B47</f>
        <v>BouwmeesterJohan</v>
      </c>
      <c r="C73" s="249" t="str">
        <f>IF(ISBLANK(Invoer_per__4!A47),"",Invoer_per__4!C47)</f>
        <v/>
      </c>
      <c r="D73" s="249" t="str">
        <f>Invoer_per__4!D47</f>
        <v/>
      </c>
      <c r="E73" s="249" t="str">
        <f>IF(ISBLANK(Invoer_per__4!A47),"",Invoer_per__4!E47)</f>
        <v/>
      </c>
      <c r="F73" s="249" t="str">
        <f>IF(ISBLANK(Invoer_per__4!A47),"",Invoer_per__4!F47)</f>
        <v/>
      </c>
      <c r="G73" s="249" t="str">
        <f>Invoer_per__4!G47</f>
        <v/>
      </c>
      <c r="H73" s="249" t="str">
        <f>IF(ISBLANK(Invoer_per__4!A47),"",Invoer_per__4!H47)</f>
        <v/>
      </c>
      <c r="I73" s="249" t="str">
        <f>Invoer_per__4!I47</f>
        <v/>
      </c>
      <c r="J73" s="249" t="str">
        <f>Invoer_per__4!J47</f>
        <v/>
      </c>
      <c r="K73" s="249" t="str">
        <f>Invoer_per__4!K47</f>
        <v/>
      </c>
      <c r="L73" s="249" t="str">
        <f>Invoer_per__4!L47</f>
        <v/>
      </c>
      <c r="M73" s="249" t="str">
        <f>Invoer_per__4!M47</f>
        <v/>
      </c>
      <c r="N73" s="249">
        <f>Invoer_per__4!N47</f>
        <v>0</v>
      </c>
    </row>
    <row r="74" spans="1:14" ht="13.5" customHeight="1">
      <c r="A74" s="456" t="str">
        <f>IF(ISBLANK(Invoer_per__4!A48),"",Invoer_per__4!A48)</f>
        <v/>
      </c>
      <c r="B74" s="250" t="str">
        <f>Invoer_per__4!B48</f>
        <v>Cattier Theo</v>
      </c>
      <c r="C74" s="249" t="str">
        <f>IF(ISBLANK(Invoer_per__4!A48),"",Invoer_per__4!C48)</f>
        <v/>
      </c>
      <c r="D74" s="249" t="str">
        <f>Invoer_per__4!D48</f>
        <v/>
      </c>
      <c r="E74" s="249" t="str">
        <f>IF(ISBLANK(Invoer_per__4!A48),"",Invoer_per__4!E48)</f>
        <v/>
      </c>
      <c r="F74" s="249" t="str">
        <f>IF(ISBLANK(Invoer_per__4!A48),"",Invoer_per__4!F48)</f>
        <v/>
      </c>
      <c r="G74" s="249" t="str">
        <f>Invoer_per__4!G48</f>
        <v/>
      </c>
      <c r="H74" s="249" t="str">
        <f>IF(ISBLANK(Invoer_per__4!A48),"",Invoer_per__4!H48)</f>
        <v/>
      </c>
      <c r="I74" s="249" t="str">
        <f>Invoer_per__4!I48</f>
        <v/>
      </c>
      <c r="J74" s="249" t="str">
        <f>Invoer_per__4!J48</f>
        <v/>
      </c>
      <c r="K74" s="249" t="str">
        <f>Invoer_per__4!K48</f>
        <v/>
      </c>
      <c r="L74" s="249" t="str">
        <f>Invoer_per__4!L48</f>
        <v/>
      </c>
      <c r="M74" s="249" t="str">
        <f>Invoer_per__4!M48</f>
        <v/>
      </c>
      <c r="N74" s="249">
        <f>Invoer_per__4!N48</f>
        <v>0</v>
      </c>
    </row>
    <row r="75" spans="1:14" ht="13.5" customHeight="1">
      <c r="A75" s="456" t="str">
        <f>IF(ISBLANK(Invoer_per__4!A49),"",Invoer_per__4!A49)</f>
        <v/>
      </c>
      <c r="B75" s="250" t="str">
        <f>Invoer_per__4!B49</f>
        <v>Huinink Jan</v>
      </c>
      <c r="C75" s="249" t="str">
        <f>IF(ISBLANK(Invoer_per__4!A49),"",Invoer_per__4!C49)</f>
        <v/>
      </c>
      <c r="D75" s="249" t="str">
        <f>Invoer_per__4!D49</f>
        <v/>
      </c>
      <c r="E75" s="249" t="str">
        <f>IF(ISBLANK(Invoer_per__4!A49),"",Invoer_per__4!E49)</f>
        <v/>
      </c>
      <c r="F75" s="249" t="str">
        <f>IF(ISBLANK(Invoer_per__4!A49),"",Invoer_per__4!F49)</f>
        <v/>
      </c>
      <c r="G75" s="249" t="str">
        <f>Invoer_per__4!G49</f>
        <v/>
      </c>
      <c r="H75" s="249" t="str">
        <f>IF(ISBLANK(Invoer_per__4!A49),"",Invoer_per__4!H49)</f>
        <v/>
      </c>
      <c r="I75" s="249" t="str">
        <f>Invoer_per__4!I49</f>
        <v/>
      </c>
      <c r="J75" s="249" t="str">
        <f>Invoer_per__4!J49</f>
        <v/>
      </c>
      <c r="K75" s="249" t="str">
        <f>Invoer_per__4!K49</f>
        <v/>
      </c>
      <c r="L75" s="249" t="str">
        <f>Invoer_per__4!L49</f>
        <v/>
      </c>
      <c r="M75" s="249" t="str">
        <f>Invoer_per__4!M49</f>
        <v/>
      </c>
      <c r="N75" s="249">
        <f>Invoer_per__4!N49</f>
        <v>0</v>
      </c>
    </row>
    <row r="76" spans="1:14" ht="13.5" customHeight="1">
      <c r="A76" s="456" t="str">
        <f>IF(ISBLANK(Invoer_per__4!A50),"",Invoer_per__4!A50)</f>
        <v/>
      </c>
      <c r="B76" s="279" t="str">
        <f>Invoer_per__4!B50</f>
        <v>Koppele Theo</v>
      </c>
      <c r="C76" s="249" t="str">
        <f>IF(ISBLANK(Invoer_per__4!A50),"",Invoer_per__4!C50)</f>
        <v/>
      </c>
      <c r="D76" s="249" t="str">
        <f>Invoer_per__4!D50</f>
        <v/>
      </c>
      <c r="E76" s="249" t="str">
        <f>IF(ISBLANK(Invoer_per__4!A50),"",Invoer_per__4!E50)</f>
        <v/>
      </c>
      <c r="F76" s="249" t="str">
        <f>IF(ISBLANK(Invoer_per__4!A50),"",Invoer_per__4!F50)</f>
        <v/>
      </c>
      <c r="G76" s="249" t="str">
        <f>Invoer_per__4!G50</f>
        <v/>
      </c>
      <c r="H76" s="249" t="str">
        <f>IF(ISBLANK(Invoer_per__4!A50),"",Invoer_per__4!H50)</f>
        <v/>
      </c>
      <c r="I76" s="249" t="str">
        <f>Invoer_per__4!I50</f>
        <v/>
      </c>
      <c r="J76" s="249" t="str">
        <f>Invoer_per__4!J50</f>
        <v/>
      </c>
      <c r="K76" s="249" t="str">
        <f>Invoer_per__4!K50</f>
        <v/>
      </c>
      <c r="L76" s="249" t="str">
        <f>Invoer_per__4!L50</f>
        <v/>
      </c>
      <c r="M76" s="249" t="str">
        <f>Invoer_per__4!M50</f>
        <v/>
      </c>
      <c r="N76" s="249">
        <f>Invoer_per__4!N50</f>
        <v>0</v>
      </c>
    </row>
    <row r="77" spans="1:14" ht="13.5" customHeight="1">
      <c r="A77" s="456" t="str">
        <f>IF(ISBLANK(Invoer_per__4!A51),"",Invoer_per__4!A51)</f>
        <v/>
      </c>
      <c r="B77" s="250" t="str">
        <f>Invoer_per__4!B51</f>
        <v>Melgers Willy</v>
      </c>
      <c r="C77" s="249" t="str">
        <f>IF(ISBLANK(Invoer_per__4!A51),"",Invoer_per__4!C51)</f>
        <v/>
      </c>
      <c r="D77" s="249" t="str">
        <f>Invoer_per__4!D51</f>
        <v/>
      </c>
      <c r="E77" s="249" t="str">
        <f>IF(ISBLANK(Invoer_per__4!A51),"",Invoer_per__4!E51)</f>
        <v/>
      </c>
      <c r="F77" s="249" t="str">
        <f>IF(ISBLANK(Invoer_per__4!A51),"",Invoer_per__4!F51)</f>
        <v/>
      </c>
      <c r="G77" s="249" t="str">
        <f>Invoer_per__4!G51</f>
        <v/>
      </c>
      <c r="H77" s="249" t="str">
        <f>IF(ISBLANK(Invoer_per__4!A51),"",Invoer_per__4!H51)</f>
        <v/>
      </c>
      <c r="I77" s="249" t="str">
        <f>Invoer_per__4!I51</f>
        <v/>
      </c>
      <c r="J77" s="249" t="str">
        <f>Invoer_per__4!J51</f>
        <v/>
      </c>
      <c r="K77" s="249" t="str">
        <f>Invoer_per__4!K51</f>
        <v/>
      </c>
      <c r="L77" s="249" t="str">
        <f>Invoer_per__4!L51</f>
        <v/>
      </c>
      <c r="M77" s="249" t="str">
        <f>Invoer_per__4!M51</f>
        <v/>
      </c>
      <c r="N77" s="249">
        <f>Invoer_per__4!N51</f>
        <v>0</v>
      </c>
    </row>
    <row r="78" spans="1:14" ht="13.5" customHeight="1">
      <c r="A78" s="456" t="str">
        <f>IF(ISBLANK(Invoer_per__4!A52),"",Invoer_per__4!A52)</f>
        <v/>
      </c>
      <c r="B78" s="250" t="str">
        <f>Invoer_per__4!B52</f>
        <v>Piepers Arnold</v>
      </c>
      <c r="C78" s="249" t="str">
        <f>IF(ISBLANK(Invoer_per__4!A52),"",Invoer_per__4!C52)</f>
        <v/>
      </c>
      <c r="D78" s="249" t="str">
        <f>Invoer_per__4!D52</f>
        <v/>
      </c>
      <c r="E78" s="249" t="str">
        <f>IF(ISBLANK(Invoer_per__4!A52),"",Invoer_per__4!E52)</f>
        <v/>
      </c>
      <c r="F78" s="249" t="str">
        <f>IF(ISBLANK(Invoer_per__4!A52),"",Invoer_per__4!F52)</f>
        <v/>
      </c>
      <c r="G78" s="249" t="str">
        <f>Invoer_per__4!G52</f>
        <v/>
      </c>
      <c r="H78" s="249" t="str">
        <f>IF(ISBLANK(Invoer_per__4!A52),"",Invoer_per__4!H52)</f>
        <v/>
      </c>
      <c r="I78" s="249" t="str">
        <f>Invoer_per__4!I52</f>
        <v/>
      </c>
      <c r="J78" s="249" t="str">
        <f>Invoer_per__4!J52</f>
        <v/>
      </c>
      <c r="K78" s="249" t="str">
        <f>Invoer_per__4!K52</f>
        <v/>
      </c>
      <c r="L78" s="249" t="str">
        <f>Invoer_per__4!L52</f>
        <v/>
      </c>
      <c r="M78" s="249" t="str">
        <f>Invoer_per__4!M52</f>
        <v/>
      </c>
      <c r="N78" s="249">
        <f>Invoer_per__4!N52</f>
        <v>0</v>
      </c>
    </row>
    <row r="79" spans="1:14" ht="13.5" customHeight="1">
      <c r="A79" s="456" t="str">
        <f>IF(ISBLANK(Invoer_per__4!A53),"",Invoer_per__4!A53)</f>
        <v/>
      </c>
      <c r="B79" s="250" t="str">
        <f>Invoer_per__4!B53</f>
        <v>Jos Stortelder</v>
      </c>
      <c r="C79" s="249" t="str">
        <f>IF(ISBLANK(Invoer_per__4!A53),"",Invoer_per__4!C53)</f>
        <v/>
      </c>
      <c r="D79" s="249" t="str">
        <f>Invoer_per__4!D53</f>
        <v/>
      </c>
      <c r="E79" s="249" t="str">
        <f>IF(ISBLANK(Invoer_per__4!A53),"",Invoer_per__4!E53)</f>
        <v/>
      </c>
      <c r="F79" s="249" t="str">
        <f>IF(ISBLANK(Invoer_per__4!A53),"",Invoer_per__4!F53)</f>
        <v/>
      </c>
      <c r="G79" s="251" t="str">
        <f>Invoer_per__4!G53</f>
        <v/>
      </c>
      <c r="H79" s="249" t="str">
        <f>IF(ISBLANK(Invoer_per__4!A53),"",Invoer_per__4!H53)</f>
        <v/>
      </c>
      <c r="I79" s="258" t="str">
        <f>Invoer_per__4!I53</f>
        <v/>
      </c>
      <c r="J79" s="249" t="str">
        <f>Invoer_per__4!J53</f>
        <v/>
      </c>
      <c r="K79" s="249" t="str">
        <f>Invoer_per__4!K53</f>
        <v/>
      </c>
      <c r="L79" s="249" t="str">
        <f>Invoer_per__4!L53</f>
        <v/>
      </c>
      <c r="M79" s="249" t="str">
        <f>Invoer_per__4!M53</f>
        <v/>
      </c>
      <c r="N79" s="249">
        <f>Invoer_per__4!N53</f>
        <v>0</v>
      </c>
    </row>
    <row r="80" spans="1:14" ht="13.5" customHeight="1">
      <c r="A80" s="456" t="str">
        <f>IF(ISBLANK(Invoer_per__4!A54),"",Invoer_per__4!A54)</f>
        <v/>
      </c>
      <c r="B80" s="250" t="str">
        <f>Invoer_per__4!B54</f>
        <v>Rots Jan</v>
      </c>
      <c r="C80" s="249" t="str">
        <f>IF(ISBLANK(Invoer_per__4!A54),"",Invoer_per__4!C54)</f>
        <v/>
      </c>
      <c r="D80" s="249" t="str">
        <f>Invoer_per__4!D54</f>
        <v/>
      </c>
      <c r="E80" s="249" t="str">
        <f>IF(ISBLANK(Invoer_per__4!A54),"",Invoer_per__4!E54)</f>
        <v/>
      </c>
      <c r="F80" s="249" t="str">
        <f>IF(ISBLANK(Invoer_per__4!A54),"",Invoer_per__4!F54)</f>
        <v/>
      </c>
      <c r="G80" s="249" t="str">
        <f>Invoer_per__4!G54</f>
        <v/>
      </c>
      <c r="H80" s="249" t="str">
        <f>IF(ISBLANK(Invoer_per__4!A54),"",Invoer_per__4!H54)</f>
        <v/>
      </c>
      <c r="I80" s="249" t="str">
        <f>Invoer_per__4!I54</f>
        <v/>
      </c>
      <c r="J80" s="249" t="str">
        <f>Invoer_per__4!J54</f>
        <v/>
      </c>
      <c r="K80" s="249" t="str">
        <f>Invoer_per__4!K54</f>
        <v/>
      </c>
      <c r="L80" s="249" t="str">
        <f>Invoer_per__4!L54</f>
        <v/>
      </c>
      <c r="M80" s="249" t="str">
        <f>Invoer_per__4!M54</f>
        <v/>
      </c>
      <c r="N80" s="249">
        <f>Invoer_per__4!N54</f>
        <v>0</v>
      </c>
    </row>
    <row r="81" spans="1:14" ht="13.5" customHeight="1">
      <c r="A81" s="456" t="str">
        <f>IF(ISBLANK(Invoer_per__4!A55),"",Invoer_per__4!A55)</f>
        <v/>
      </c>
      <c r="B81" s="250" t="str">
        <f>Invoer_per__4!B55</f>
        <v>Rouwhorst Bennie</v>
      </c>
      <c r="C81" s="249" t="str">
        <f>IF(ISBLANK(Invoer_per__4!A55),"",Invoer_per__4!C55)</f>
        <v/>
      </c>
      <c r="D81" s="249" t="str">
        <f>Invoer_per__4!D55</f>
        <v/>
      </c>
      <c r="E81" s="249" t="str">
        <f>IF(ISBLANK(Invoer_per__4!A55),"",Invoer_per__4!E55)</f>
        <v/>
      </c>
      <c r="F81" s="249" t="str">
        <f>IF(ISBLANK(Invoer_per__4!A55),"",Invoer_per__4!F55)</f>
        <v/>
      </c>
      <c r="G81" s="249" t="str">
        <f>Invoer_per__4!G55</f>
        <v/>
      </c>
      <c r="H81" s="249" t="str">
        <f>IF(ISBLANK(Invoer_per__4!A55),"",Invoer_per__4!H55)</f>
        <v/>
      </c>
      <c r="I81" s="249" t="str">
        <f>Invoer_per__4!I55</f>
        <v/>
      </c>
      <c r="J81" s="249" t="str">
        <f>Invoer_per__4!J55</f>
        <v/>
      </c>
      <c r="K81" s="249" t="str">
        <f>Invoer_per__4!K55</f>
        <v/>
      </c>
      <c r="L81" s="249" t="str">
        <f>Invoer_per__4!L55</f>
        <v/>
      </c>
      <c r="M81" s="249" t="str">
        <f>Invoer_per__4!M55</f>
        <v/>
      </c>
      <c r="N81" s="249">
        <f>Invoer_per__4!N55</f>
        <v>0</v>
      </c>
    </row>
    <row r="82" spans="1:14" ht="13.5" customHeight="1">
      <c r="A82" s="456" t="str">
        <f>IF(ISBLANK(Invoer_per__4!A56),"",Invoer_per__4!A56)</f>
        <v/>
      </c>
      <c r="B82" s="250" t="str">
        <f>Invoer_per__4!B56</f>
        <v>Wittenbernds B</v>
      </c>
      <c r="C82" s="249" t="str">
        <f>IF(ISBLANK(Invoer_per__4!A56),"",Invoer_per__4!C56)</f>
        <v/>
      </c>
      <c r="D82" s="249" t="str">
        <f>Invoer_per__4!D56</f>
        <v/>
      </c>
      <c r="E82" s="249" t="str">
        <f>IF(ISBLANK(Invoer_per__4!A56),"",Invoer_per__4!E56)</f>
        <v/>
      </c>
      <c r="F82" s="249" t="str">
        <f>IF(ISBLANK(Invoer_per__4!A56),"",Invoer_per__4!F56)</f>
        <v/>
      </c>
      <c r="G82" s="251" t="str">
        <f>Invoer_per__4!G56</f>
        <v/>
      </c>
      <c r="H82" s="249" t="str">
        <f>IF(ISBLANK(Invoer_per__4!A56),"",Invoer_per__4!H56)</f>
        <v/>
      </c>
      <c r="I82" s="258" t="str">
        <f>Invoer_per__4!I56</f>
        <v/>
      </c>
      <c r="J82" s="249" t="str">
        <f>Invoer_per__4!J56</f>
        <v/>
      </c>
      <c r="K82" s="249" t="str">
        <f>Invoer_per__4!K56</f>
        <v/>
      </c>
      <c r="L82" s="249" t="str">
        <f>Invoer_per__4!L56</f>
        <v/>
      </c>
      <c r="M82" s="249" t="str">
        <f>Invoer_per__4!M56</f>
        <v/>
      </c>
      <c r="N82" s="249">
        <f>Invoer_per__4!N56</f>
        <v>0</v>
      </c>
    </row>
    <row r="83" spans="1:14" ht="13.5" customHeight="1">
      <c r="A83" s="456" t="str">
        <f>IF(ISBLANK(Invoer_per__4!A57),"",Invoer_per__4!A57)</f>
        <v/>
      </c>
      <c r="B83" s="250" t="str">
        <f>Invoer_per__4!B57</f>
        <v>Spieker Leo</v>
      </c>
      <c r="C83" s="249" t="str">
        <f>IF(ISBLANK(Invoer_per__4!A57),"",Invoer_per__4!C57)</f>
        <v/>
      </c>
      <c r="D83" s="249" t="str">
        <f>Invoer_per__4!D57</f>
        <v/>
      </c>
      <c r="E83" s="249" t="str">
        <f>IF(ISBLANK(Invoer_per__4!A57),"",Invoer_per__4!E57)</f>
        <v/>
      </c>
      <c r="F83" s="249" t="str">
        <f>IF(ISBLANK(Invoer_per__4!A57),"",Invoer_per__4!F57)</f>
        <v/>
      </c>
      <c r="G83" s="249" t="str">
        <f>Invoer_per__4!G57</f>
        <v/>
      </c>
      <c r="H83" s="249" t="str">
        <f>IF(ISBLANK(Invoer_per__4!A57),"",Invoer_per__4!H57)</f>
        <v/>
      </c>
      <c r="I83" s="249" t="str">
        <f>Invoer_per__4!I57</f>
        <v/>
      </c>
      <c r="J83" s="249" t="str">
        <f>Invoer_per__4!J57</f>
        <v/>
      </c>
      <c r="K83" s="249" t="str">
        <f>Invoer_per__4!K57</f>
        <v/>
      </c>
      <c r="L83" s="249" t="str">
        <f>Invoer_per__4!L57</f>
        <v/>
      </c>
      <c r="M83" s="249" t="str">
        <f>Invoer_per__4!M57</f>
        <v/>
      </c>
      <c r="N83" s="249">
        <f>Invoer_per__4!N57</f>
        <v>0</v>
      </c>
    </row>
    <row r="84" spans="1:14" ht="13.5" customHeight="1">
      <c r="A84" s="456" t="str">
        <f>IF(ISBLANK(Invoer_per__4!A58),"",Invoer_per__4!A58)</f>
        <v/>
      </c>
      <c r="B84" s="250" t="str">
        <f>Invoer_per__4!B58</f>
        <v>v.Schie Leo</v>
      </c>
      <c r="C84" s="249" t="str">
        <f>IF(ISBLANK(Invoer_per__4!A58),"",Invoer_per__4!C58)</f>
        <v/>
      </c>
      <c r="D84" s="249" t="str">
        <f>Invoer_per__4!D58</f>
        <v/>
      </c>
      <c r="E84" s="249" t="str">
        <f>IF(ISBLANK(Invoer_per__4!A58),"",Invoer_per__4!E58)</f>
        <v/>
      </c>
      <c r="F84" s="249" t="str">
        <f>IF(ISBLANK(Invoer_per__4!A58),"",Invoer_per__4!F58)</f>
        <v/>
      </c>
      <c r="G84" s="249" t="str">
        <f>Invoer_per__4!G58</f>
        <v/>
      </c>
      <c r="H84" s="249" t="str">
        <f>IF(ISBLANK(Invoer_per__4!A58),"",Invoer_per__4!H58)</f>
        <v/>
      </c>
      <c r="I84" s="249" t="str">
        <f>Invoer_per__4!I58</f>
        <v/>
      </c>
      <c r="J84" s="249" t="str">
        <f>Invoer_per__4!J58</f>
        <v/>
      </c>
      <c r="K84" s="249" t="str">
        <f>Invoer_per__4!K58</f>
        <v/>
      </c>
      <c r="L84" s="249" t="str">
        <f>Invoer_per__4!L58</f>
        <v/>
      </c>
      <c r="M84" s="249" t="str">
        <f>Invoer_per__4!M58</f>
        <v/>
      </c>
      <c r="N84" s="249">
        <f>Invoer_per__4!N58</f>
        <v>0</v>
      </c>
    </row>
    <row r="85" spans="1:14" ht="13.5" customHeight="1">
      <c r="A85" s="456" t="str">
        <f>IF(ISBLANK(Invoer_per__4!A59),"",Invoer_per__4!A59)</f>
        <v/>
      </c>
      <c r="B85" s="250" t="str">
        <f>Invoer_per__4!B59</f>
        <v>Wolterink Harrie</v>
      </c>
      <c r="C85" s="249" t="str">
        <f>IF(ISBLANK(Invoer_per__4!A59),"",Invoer_per__4!C59)</f>
        <v/>
      </c>
      <c r="D85" s="249" t="str">
        <f>Invoer_per__4!D59</f>
        <v/>
      </c>
      <c r="E85" s="249" t="str">
        <f>IF(ISBLANK(Invoer_per__4!E59),"",Invoer_per__4!E59)</f>
        <v/>
      </c>
      <c r="F85" s="249" t="str">
        <f>IF(ISBLANK(Invoer_per__4!A59),"",Invoer_per__4!F59)</f>
        <v/>
      </c>
      <c r="G85" s="249" t="str">
        <f>Invoer_per__4!G59</f>
        <v/>
      </c>
      <c r="H85" s="249" t="str">
        <f>IF(ISBLANK(Invoer_per__4!E59),"",Invoer_per__4!H59)</f>
        <v/>
      </c>
      <c r="I85" s="249" t="str">
        <f>Invoer_per__4!I59</f>
        <v/>
      </c>
      <c r="J85" s="249" t="str">
        <f>Invoer_per__4!J59</f>
        <v/>
      </c>
      <c r="K85" s="249" t="str">
        <f>Invoer_per__4!K59</f>
        <v/>
      </c>
      <c r="L85" s="249" t="str">
        <f>Invoer_per__4!L59</f>
        <v/>
      </c>
      <c r="M85" s="249" t="str">
        <f>Invoer_per__4!M59</f>
        <v/>
      </c>
      <c r="N85" s="249">
        <f>Invoer_per__4!N59</f>
        <v>0</v>
      </c>
    </row>
    <row r="86" spans="1:14" ht="13.5" customHeight="1">
      <c r="A86" s="456" t="str">
        <f>IF(ISBLANK(Invoer_per__4!A60),"",Invoer_per__4!A60)</f>
        <v/>
      </c>
      <c r="B86" s="250" t="str">
        <f>Invoer_per__4!B60</f>
        <v>Vermue Jack</v>
      </c>
      <c r="C86" s="249" t="str">
        <f>IF(ISBLANK(Invoer_per__4!A60),"",Invoer_per__4!C60)</f>
        <v/>
      </c>
      <c r="D86" s="249" t="str">
        <f>Invoer_per__4!D60</f>
        <v/>
      </c>
      <c r="E86" s="249" t="str">
        <f>IF(ISBLANK(Invoer_per__4!E60),"",Invoer_per__4!E60)</f>
        <v/>
      </c>
      <c r="F86" s="249" t="str">
        <f>IF(ISBLANK(Invoer_per__4!A60),"",Invoer_per__4!F60)</f>
        <v/>
      </c>
      <c r="G86" s="249" t="str">
        <f>Invoer_per__4!G60</f>
        <v/>
      </c>
      <c r="H86" s="249" t="str">
        <f>IF(ISBLANK(Invoer_per__4!E60),"",Invoer_per__4!H60)</f>
        <v/>
      </c>
      <c r="I86" s="249" t="str">
        <f>Invoer_per__4!I60</f>
        <v/>
      </c>
      <c r="J86" s="249" t="str">
        <f>Invoer_per__4!J60</f>
        <v/>
      </c>
      <c r="K86" s="249" t="str">
        <f>Invoer_per__4!K60</f>
        <v/>
      </c>
      <c r="L86" s="249" t="str">
        <f>Invoer_per__4!L60</f>
        <v/>
      </c>
      <c r="M86" s="249" t="str">
        <f>Invoer_per__4!M60</f>
        <v/>
      </c>
      <c r="N86" s="249">
        <f>Invoer_per__4!N60</f>
        <v>0</v>
      </c>
    </row>
    <row r="87" spans="1:14" ht="13.5" customHeight="1">
      <c r="B87" s="250"/>
      <c r="G87" s="251"/>
      <c r="I87" s="308"/>
      <c r="K87" s="307"/>
    </row>
    <row r="88" spans="1:14" ht="13.5" customHeight="1">
      <c r="A88" s="457">
        <f>Invoer_per__4!A62</f>
        <v>0</v>
      </c>
      <c r="B88" s="263" t="str">
        <f>Invoer_per__4!B62</f>
        <v>Bennie Beerten Z</v>
      </c>
      <c r="C88" s="263">
        <f>Invoer_per__4!C62</f>
        <v>0</v>
      </c>
      <c r="D88" s="263" t="str">
        <f>Invoer_per__4!D62</f>
        <v/>
      </c>
      <c r="E88" s="263">
        <f>Invoer_per__4!E62</f>
        <v>0</v>
      </c>
      <c r="F88" s="263">
        <f>Invoer_per__4!F62</f>
        <v>0</v>
      </c>
      <c r="G88" s="266" t="str">
        <f>Invoer_per__4!G62</f>
        <v/>
      </c>
      <c r="H88" s="263">
        <f>Invoer_per__4!H62</f>
        <v>0</v>
      </c>
      <c r="I88" s="267" t="str">
        <f>Invoer_per__4!I62</f>
        <v/>
      </c>
      <c r="J88" s="263" t="str">
        <f>Invoer_per__4!J62</f>
        <v/>
      </c>
      <c r="K88" s="263" t="str">
        <f>Invoer_per__4!K62</f>
        <v/>
      </c>
      <c r="L88" s="263" t="str">
        <f>Invoer_per__4!L62</f>
        <v/>
      </c>
      <c r="M88" s="263" t="str">
        <f>Invoer_per__4!M62</f>
        <v/>
      </c>
      <c r="N88" s="263">
        <f>Invoer_per__4!N62</f>
        <v>0</v>
      </c>
    </row>
    <row r="91" spans="1:14" ht="34.5" customHeight="1">
      <c r="A91" s="1312" t="s">
        <v>0</v>
      </c>
      <c r="B91" s="1312"/>
    </row>
  </sheetData>
  <mergeCells count="1">
    <mergeCell ref="A91:B91"/>
  </mergeCells>
  <hyperlinks>
    <hyperlink ref="A91" location="Hoofdmenu!A1" display="Hoofdmenu" xr:uid="{00000000-0004-0000-18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9" scale="90" fitToWidth="0" fitToHeight="0" pageOrder="overThenDown" orientation="landscape" horizontalDpi="0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N86"/>
  <sheetViews>
    <sheetView topLeftCell="A52" workbookViewId="0">
      <selection activeCell="P56" sqref="P56"/>
    </sheetView>
  </sheetViews>
  <sheetFormatPr defaultRowHeight="12.75" customHeight="1"/>
  <cols>
    <col min="1" max="1" width="16.28515625" style="456" customWidth="1"/>
    <col min="2" max="2" width="22.7109375" style="248" customWidth="1"/>
    <col min="3" max="6" width="11.85546875" style="249" customWidth="1"/>
    <col min="7" max="7" width="12.85546875" style="249" customWidth="1"/>
    <col min="8" max="8" width="12.28515625" style="251" customWidth="1"/>
    <col min="9" max="9" width="12.85546875" style="249" customWidth="1"/>
    <col min="10" max="10" width="11.85546875" style="252" customWidth="1"/>
    <col min="11" max="14" width="11.8554687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2.75" customHeight="1">
      <c r="A2" s="457" t="str">
        <f>Invoer_Periode1_!B65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</row>
    <row r="3" spans="1:14" ht="12.75" customHeight="1">
      <c r="A3" s="455"/>
      <c r="B3" s="264" t="str">
        <f>Invoer_Periode1_!B66</f>
        <v>Naam</v>
      </c>
      <c r="C3" s="263" t="str">
        <f>Invoer_Periode1_!C66</f>
        <v>Aantal</v>
      </c>
      <c r="D3" s="263" t="str">
        <f>Invoer_Periode1_!D66</f>
        <v>Te maken</v>
      </c>
      <c r="E3" s="263" t="str">
        <f>Invoer_Periode1_!E66</f>
        <v>Aantal</v>
      </c>
      <c r="F3" s="263" t="str">
        <f>Invoer_Periode1_!F66</f>
        <v xml:space="preserve">Aantal  </v>
      </c>
      <c r="G3" s="263" t="str">
        <f>Invoer_Periode1_!G66</f>
        <v xml:space="preserve">Week       </v>
      </c>
      <c r="H3" s="266" t="str">
        <f>Invoer_Periode1_!H66</f>
        <v>Hoogste</v>
      </c>
      <c r="I3" s="263" t="str">
        <f>Invoer_Periode1_!I66</f>
        <v>%</v>
      </c>
      <c r="J3" s="268">
        <f>Invoer_Periode1_!J66</f>
        <v>10</v>
      </c>
      <c r="K3" s="1313" t="str">
        <f>Invoer_Periode1_!K66</f>
        <v>W</v>
      </c>
      <c r="L3" s="1313" t="str">
        <f>Invoer_Periode1_!L66</f>
        <v>V</v>
      </c>
      <c r="M3" s="1313" t="str">
        <f>Invoer_Periode1_!M66</f>
        <v>R</v>
      </c>
      <c r="N3" s="263" t="str">
        <f>Invoer_Periode1_!N66</f>
        <v>Nieuwe</v>
      </c>
    </row>
    <row r="4" spans="1:14" ht="12.75" customHeight="1">
      <c r="A4" s="457" t="str">
        <f>Invoer_Periode1_!A67</f>
        <v>Datum</v>
      </c>
      <c r="B4" s="265" t="str">
        <f>Invoer_Periode1_!B67</f>
        <v>BouwmeesterJohan</v>
      </c>
      <c r="C4" s="270" t="str">
        <f>Invoer_Periode1_!C67</f>
        <v>Wedstrijden</v>
      </c>
      <c r="D4" s="270" t="str">
        <f>Invoer_Periode1_!D67</f>
        <v>Car.boles</v>
      </c>
      <c r="E4" s="270" t="str">
        <f>Invoer_Periode1_!E67</f>
        <v>Caramboles</v>
      </c>
      <c r="F4" s="270" t="str">
        <f>Invoer_Periode1_!F67</f>
        <v>Beurten</v>
      </c>
      <c r="G4" s="270" t="str">
        <f>Invoer_Periode1_!G67</f>
        <v>Moyenne</v>
      </c>
      <c r="H4" s="266" t="str">
        <f>Invoer_Periode1_!H67</f>
        <v>H Score</v>
      </c>
      <c r="I4" s="270" t="str">
        <f>Invoer_Periode1_!I67</f>
        <v>Car.boles</v>
      </c>
      <c r="J4" s="286" t="str">
        <f>Invoer_Periode1_!J67</f>
        <v>Punten</v>
      </c>
      <c r="K4" s="1313"/>
      <c r="L4" s="1313"/>
      <c r="M4" s="1313"/>
      <c r="N4" s="270" t="str">
        <f>Invoer_Periode1_!N67</f>
        <v>Caramb</v>
      </c>
    </row>
    <row r="5" spans="1:14" ht="15.75" customHeight="1">
      <c r="A5" s="456">
        <f>IF(ISBLANK(Invoer_Periode1_!A68),"",Invoer_Periode1_!A68)</f>
        <v>45195</v>
      </c>
      <c r="B5" s="318" t="str">
        <f>Invoer_Periode1_!B68</f>
        <v>Cattier Theo</v>
      </c>
      <c r="C5" s="249">
        <f>IF(ISBLANK(Invoer_Periode1_!C68),"",Invoer_Periode1_!C68)</f>
        <v>1</v>
      </c>
      <c r="D5" s="249">
        <f>Invoer_Periode1_!D68</f>
        <v>65</v>
      </c>
      <c r="E5" s="249">
        <f>IF(ISBLANK(Invoer_Periode1_!E68),"",Invoer_Periode1_!E68)</f>
        <v>38</v>
      </c>
      <c r="F5" s="249">
        <f>IF(ISBLANK(Invoer_Periode1_!F68),"",Invoer_Periode1_!F68)</f>
        <v>19</v>
      </c>
      <c r="G5" s="251">
        <f>Invoer_Periode1_!G68</f>
        <v>2</v>
      </c>
      <c r="H5" s="249">
        <f>IF(ISBLANK(Invoer_Periode1_!H68),"",Invoer_Periode1_!H68)</f>
        <v>15</v>
      </c>
      <c r="I5" s="458">
        <f>Invoer_Periode1_!I68</f>
        <v>0.58461538461538465</v>
      </c>
      <c r="J5" s="249">
        <f>Invoer_Periode1_!J68</f>
        <v>5</v>
      </c>
      <c r="K5" s="249">
        <f>Invoer_Periode1_!K68</f>
        <v>0</v>
      </c>
      <c r="L5" s="249">
        <f>Invoer_Periode1_!L68</f>
        <v>1</v>
      </c>
      <c r="M5" s="249">
        <f>Invoer_Periode1_!M68</f>
        <v>0</v>
      </c>
      <c r="N5" s="249">
        <f>Invoer_Periode1_!N68</f>
        <v>0</v>
      </c>
    </row>
    <row r="6" spans="1:14" ht="15.75" customHeight="1">
      <c r="A6" s="456">
        <f>IF(ISBLANK(Invoer_Periode1_!A69),"",Invoer_Periode1_!A69)</f>
        <v>45209</v>
      </c>
      <c r="B6" s="318" t="str">
        <f>Invoer_Periode1_!B69</f>
        <v>Huinink Jan</v>
      </c>
      <c r="C6" s="249">
        <f>IF(ISBLANK(Invoer_Periode1_!C69),"",Invoer_Periode1_!C69)</f>
        <v>1</v>
      </c>
      <c r="D6" s="249">
        <f>Invoer_Periode1_!D69</f>
        <v>65</v>
      </c>
      <c r="E6" s="249">
        <f>IF(ISBLANK(Invoer_Periode1_!E69),"",Invoer_Periode1_!E69)</f>
        <v>65</v>
      </c>
      <c r="F6" s="249">
        <f>IF(ISBLANK(Invoer_Periode1_!F69),"",Invoer_Periode1_!F69)</f>
        <v>23</v>
      </c>
      <c r="G6" s="251">
        <f>Invoer_Periode1_!G69</f>
        <v>2.8260869565217392</v>
      </c>
      <c r="H6" s="249">
        <f>IF(ISBLANK(Invoer_Periode1_!H69),"",Invoer_Periode1_!H69)</f>
        <v>14</v>
      </c>
      <c r="I6" s="458">
        <f>Invoer_Periode1_!I69</f>
        <v>1</v>
      </c>
      <c r="J6" s="249">
        <f>Invoer_Periode1_!J69</f>
        <v>10</v>
      </c>
      <c r="K6" s="249">
        <f>Invoer_Periode1_!K69</f>
        <v>1</v>
      </c>
      <c r="L6" s="249">
        <f>Invoer_Periode1_!L69</f>
        <v>0</v>
      </c>
      <c r="M6" s="249">
        <f>Invoer_Periode1_!M69</f>
        <v>0</v>
      </c>
      <c r="N6" s="249">
        <f>Invoer_Periode1_!N69</f>
        <v>0</v>
      </c>
    </row>
    <row r="7" spans="1:14" ht="15.75" customHeight="1">
      <c r="A7" s="456">
        <f>IF(ISBLANK(Invoer_Periode1_!A70),"",Invoer_Periode1_!A70)</f>
        <v>45209</v>
      </c>
      <c r="B7" s="318" t="str">
        <f>Invoer_Periode1_!B70</f>
        <v>Koppele Theo</v>
      </c>
      <c r="C7" s="249">
        <f>IF(ISBLANK(Invoer_Periode1_!C70),"",Invoer_Periode1_!C70)</f>
        <v>1</v>
      </c>
      <c r="D7" s="249">
        <f>Invoer_Periode1_!D70</f>
        <v>65</v>
      </c>
      <c r="E7" s="249">
        <f>IF(ISBLANK(Invoer_Periode1_!E70),"",Invoer_Periode1_!E70)</f>
        <v>65</v>
      </c>
      <c r="F7" s="249">
        <f>IF(ISBLANK(Invoer_Periode1_!F70),"",Invoer_Periode1_!F70)</f>
        <v>25</v>
      </c>
      <c r="G7" s="251">
        <f>Invoer_Periode1_!G70</f>
        <v>2.6</v>
      </c>
      <c r="H7" s="249">
        <f>IF(ISBLANK(Invoer_Periode1_!H70),"",Invoer_Periode1_!H70)</f>
        <v>9</v>
      </c>
      <c r="I7" s="458">
        <f>Invoer_Periode1_!I70</f>
        <v>1</v>
      </c>
      <c r="J7" s="249">
        <f>Invoer_Periode1_!J70</f>
        <v>10</v>
      </c>
      <c r="K7" s="249">
        <f>Invoer_Periode1_!K70</f>
        <v>1</v>
      </c>
      <c r="L7" s="249">
        <f>Invoer_Periode1_!L70</f>
        <v>0</v>
      </c>
      <c r="M7" s="249">
        <f>Invoer_Periode1_!M70</f>
        <v>0</v>
      </c>
      <c r="N7" s="249">
        <f>Invoer_Periode1_!N70</f>
        <v>0</v>
      </c>
    </row>
    <row r="8" spans="1:14" ht="15.75" customHeight="1">
      <c r="A8" s="456">
        <f>IF(ISBLANK(Invoer_Periode1_!A71),"",Invoer_Periode1_!A71)</f>
        <v>45209</v>
      </c>
      <c r="B8" s="289" t="str">
        <f>Invoer_Periode1_!B71</f>
        <v>Melgers Willy</v>
      </c>
      <c r="C8" s="249">
        <f>IF(ISBLANK(Invoer_Periode1_!C71),"",Invoer_Periode1_!C71)</f>
        <v>1</v>
      </c>
      <c r="D8" s="249">
        <f>Invoer_Periode1_!D71</f>
        <v>65</v>
      </c>
      <c r="E8" s="249">
        <f>IF(ISBLANK(Invoer_Periode1_!E71),"",Invoer_Periode1_!E71)</f>
        <v>65</v>
      </c>
      <c r="F8" s="249">
        <f>IF(ISBLANK(Invoer_Periode1_!F71),"",Invoer_Periode1_!F71)</f>
        <v>22</v>
      </c>
      <c r="G8" s="251">
        <f>Invoer_Periode1_!G71</f>
        <v>2.9545454545454546</v>
      </c>
      <c r="H8" s="249">
        <f>IF(ISBLANK(Invoer_Periode1_!H71),"",Invoer_Periode1_!H71)</f>
        <v>9</v>
      </c>
      <c r="I8" s="458">
        <f>Invoer_Periode1_!I71</f>
        <v>1</v>
      </c>
      <c r="J8" s="249">
        <f>Invoer_Periode1_!J71</f>
        <v>10</v>
      </c>
      <c r="K8" s="249">
        <f>Invoer_Periode1_!K71</f>
        <v>1</v>
      </c>
      <c r="L8" s="249">
        <f>Invoer_Periode1_!L71</f>
        <v>0</v>
      </c>
      <c r="M8" s="249">
        <f>Invoer_Periode1_!M71</f>
        <v>0</v>
      </c>
      <c r="N8" s="249">
        <f>Invoer_Periode1_!N71</f>
        <v>0</v>
      </c>
    </row>
    <row r="9" spans="1:14" ht="15.75" customHeight="1">
      <c r="A9" s="456">
        <f>IF(ISBLANK(Invoer_Periode1_!A72),"",Invoer_Periode1_!A72)</f>
        <v>45181</v>
      </c>
      <c r="B9" s="318" t="str">
        <f>Invoer_Periode1_!B72</f>
        <v>Piepers Arnold</v>
      </c>
      <c r="C9" s="249">
        <f>IF(ISBLANK(Invoer_Periode1_!C72),"",Invoer_Periode1_!C72)</f>
        <v>1</v>
      </c>
      <c r="D9" s="249">
        <f>Invoer_Periode1_!D72</f>
        <v>65</v>
      </c>
      <c r="E9" s="249">
        <f>IF(ISBLANK(Invoer_Periode1_!E72),"",Invoer_Periode1_!E72)</f>
        <v>58</v>
      </c>
      <c r="F9" s="249">
        <f>IF(ISBLANK(Invoer_Periode1_!F72),"",Invoer_Periode1_!F72)</f>
        <v>25</v>
      </c>
      <c r="G9" s="251">
        <f>Invoer_Periode1_!G72</f>
        <v>2.3199999999999998</v>
      </c>
      <c r="H9" s="249">
        <f>IF(ISBLANK(Invoer_Periode1_!H72),"",Invoer_Periode1_!H72)</f>
        <v>13</v>
      </c>
      <c r="I9" s="458">
        <f>Invoer_Periode1_!I72</f>
        <v>0.89230769230769236</v>
      </c>
      <c r="J9" s="249">
        <f>Invoer_Periode1_!J72</f>
        <v>8</v>
      </c>
      <c r="K9" s="249">
        <f>Invoer_Periode1_!K72</f>
        <v>0</v>
      </c>
      <c r="L9" s="249">
        <f>Invoer_Periode1_!L72</f>
        <v>1</v>
      </c>
      <c r="M9" s="249">
        <f>Invoer_Periode1_!M72</f>
        <v>0</v>
      </c>
      <c r="N9" s="249">
        <f>Invoer_Periode1_!N72</f>
        <v>0</v>
      </c>
    </row>
    <row r="10" spans="1:14" ht="15.75" customHeight="1">
      <c r="A10" s="456">
        <f>IF(ISBLANK(Invoer_Periode1_!A73),"",Invoer_Periode1_!A73)</f>
        <v>45188</v>
      </c>
      <c r="B10" s="318" t="str">
        <f>Invoer_Periode1_!B73</f>
        <v>Jos Stortelder</v>
      </c>
      <c r="C10" s="249">
        <f>IF(ISBLANK(Invoer_Periode1_!C73),"",Invoer_Periode1_!C73)</f>
        <v>1</v>
      </c>
      <c r="D10" s="249">
        <f>Invoer_Periode1_!D73</f>
        <v>65</v>
      </c>
      <c r="E10" s="249">
        <f>IF(ISBLANK(Invoer_Periode1_!E73),"",Invoer_Periode1_!E73)</f>
        <v>65</v>
      </c>
      <c r="F10" s="249">
        <f>IF(ISBLANK(Invoer_Periode1_!F73),"",Invoer_Periode1_!F73)</f>
        <v>29</v>
      </c>
      <c r="G10" s="251">
        <f>Invoer_Periode1_!G73</f>
        <v>2.2413793103448274</v>
      </c>
      <c r="H10" s="249">
        <f>IF(ISBLANK(Invoer_Periode1_!H73),"",Invoer_Periode1_!H73)</f>
        <v>15</v>
      </c>
      <c r="I10" s="458">
        <f>Invoer_Periode1_!I73</f>
        <v>1</v>
      </c>
      <c r="J10" s="249">
        <f>Invoer_Periode1_!J73</f>
        <v>10</v>
      </c>
      <c r="K10" s="249">
        <f>Invoer_Periode1_!K73</f>
        <v>1</v>
      </c>
      <c r="L10" s="249">
        <f>Invoer_Periode1_!L73</f>
        <v>0</v>
      </c>
      <c r="M10" s="249">
        <f>Invoer_Periode1_!M73</f>
        <v>0</v>
      </c>
      <c r="N10" s="249">
        <f>Invoer_Periode1_!N73</f>
        <v>0</v>
      </c>
    </row>
    <row r="11" spans="1:14" ht="15.75" customHeight="1">
      <c r="A11" s="456" t="str">
        <f>IF(ISBLANK(Invoer_Periode1_!A74),"",Invoer_Periode1_!A74)</f>
        <v/>
      </c>
      <c r="B11" s="318" t="str">
        <f>Invoer_Periode1_!B74</f>
        <v>Rots Jan</v>
      </c>
      <c r="C11" s="249" t="str">
        <f>IF(ISBLANK(Invoer_Periode1_!C74),"",Invoer_Periode1_!C74)</f>
        <v/>
      </c>
      <c r="D11" s="249" t="str">
        <f>Invoer_Periode1_!D74</f>
        <v/>
      </c>
      <c r="E11" s="249" t="str">
        <f>IF(ISBLANK(Invoer_Periode1_!E74),"",Invoer_Periode1_!E74)</f>
        <v/>
      </c>
      <c r="F11" s="249" t="str">
        <f>IF(ISBLANK(Invoer_Periode1_!F74),"",Invoer_Periode1_!F74)</f>
        <v/>
      </c>
      <c r="G11" s="251" t="str">
        <f>Invoer_Periode1_!G74</f>
        <v/>
      </c>
      <c r="H11" s="249" t="str">
        <f>IF(ISBLANK(Invoer_Periode1_!H74),"",Invoer_Periode1_!H74)</f>
        <v/>
      </c>
      <c r="I11" s="458" t="str">
        <f>Invoer_Periode1_!I74</f>
        <v/>
      </c>
      <c r="J11" s="249" t="str">
        <f>Invoer_Periode1_!J74</f>
        <v/>
      </c>
      <c r="K11" s="249" t="str">
        <f>Invoer_Periode1_!K74</f>
        <v/>
      </c>
      <c r="L11" s="249" t="str">
        <f>Invoer_Periode1_!L74</f>
        <v/>
      </c>
      <c r="M11" s="249" t="str">
        <f>Invoer_Periode1_!M74</f>
        <v/>
      </c>
      <c r="N11" s="249">
        <f>Invoer_Periode1_!N74</f>
        <v>0</v>
      </c>
    </row>
    <row r="12" spans="1:14" ht="15.75" customHeight="1">
      <c r="A12" s="456">
        <f>IF(ISBLANK(Invoer_Periode1_!A75),"",Invoer_Periode1_!A75)</f>
        <v>45216</v>
      </c>
      <c r="B12" s="318" t="str">
        <f>Invoer_Periode1_!B75</f>
        <v>Rouwhorst Bennie</v>
      </c>
      <c r="C12" s="249">
        <f>IF(ISBLANK(Invoer_Periode1_!C75),"",Invoer_Periode1_!C75)</f>
        <v>1</v>
      </c>
      <c r="D12" s="249">
        <f>Invoer_Periode1_!D75</f>
        <v>65</v>
      </c>
      <c r="E12" s="249">
        <f>IF(ISBLANK(Invoer_Periode1_!E75),"",Invoer_Periode1_!E75)</f>
        <v>65</v>
      </c>
      <c r="F12" s="249">
        <f>IF(ISBLANK(Invoer_Periode1_!F75),"",Invoer_Periode1_!F75)</f>
        <v>27</v>
      </c>
      <c r="G12" s="251">
        <f>Invoer_Periode1_!G75</f>
        <v>2.4074074074074074</v>
      </c>
      <c r="H12" s="249">
        <f>IF(ISBLANK(Invoer_Periode1_!H75),"",Invoer_Periode1_!H75)</f>
        <v>9</v>
      </c>
      <c r="I12" s="458">
        <f>Invoer_Periode1_!I75</f>
        <v>1</v>
      </c>
      <c r="J12" s="249">
        <f>Invoer_Periode1_!J75</f>
        <v>10</v>
      </c>
      <c r="K12" s="249">
        <f>Invoer_Periode1_!K75</f>
        <v>1</v>
      </c>
      <c r="L12" s="249">
        <f>Invoer_Periode1_!L75</f>
        <v>0</v>
      </c>
      <c r="M12" s="249">
        <f>Invoer_Periode1_!M75</f>
        <v>0</v>
      </c>
      <c r="N12" s="249">
        <f>Invoer_Periode1_!N75</f>
        <v>0</v>
      </c>
    </row>
    <row r="13" spans="1:14" ht="15.75" customHeight="1">
      <c r="A13" s="456">
        <f>IF(ISBLANK(Invoer_Periode1_!A76),"",Invoer_Periode1_!A76)</f>
        <v>45202</v>
      </c>
      <c r="B13" s="318" t="str">
        <f>Invoer_Periode1_!B76</f>
        <v>Wittenbernds B</v>
      </c>
      <c r="C13" s="249">
        <f>IF(ISBLANK(Invoer_Periode1_!C76),"",Invoer_Periode1_!C76)</f>
        <v>1</v>
      </c>
      <c r="D13" s="249">
        <f>Invoer_Periode1_!D76</f>
        <v>65</v>
      </c>
      <c r="E13" s="249">
        <f>IF(ISBLANK(Invoer_Periode1_!E76),"",Invoer_Periode1_!E76)</f>
        <v>65</v>
      </c>
      <c r="F13" s="249">
        <f>IF(ISBLANK(Invoer_Periode1_!F76),"",Invoer_Periode1_!F76)</f>
        <v>26</v>
      </c>
      <c r="G13" s="251">
        <f>Invoer_Periode1_!G76</f>
        <v>2.5</v>
      </c>
      <c r="H13" s="249">
        <f>IF(ISBLANK(Invoer_Periode1_!H76),"",Invoer_Periode1_!H76)</f>
        <v>6</v>
      </c>
      <c r="I13" s="458">
        <f>Invoer_Periode1_!I76</f>
        <v>1</v>
      </c>
      <c r="J13" s="249">
        <f>Invoer_Periode1_!J76</f>
        <v>10</v>
      </c>
      <c r="K13" s="249">
        <f>Invoer_Periode1_!K76</f>
        <v>1</v>
      </c>
      <c r="L13" s="249">
        <f>Invoer_Periode1_!L76</f>
        <v>0</v>
      </c>
      <c r="M13" s="249">
        <f>Invoer_Periode1_!M76</f>
        <v>0</v>
      </c>
      <c r="N13" s="249">
        <f>Invoer_Periode1_!N76</f>
        <v>0</v>
      </c>
    </row>
    <row r="14" spans="1:14" ht="15.75" customHeight="1">
      <c r="A14" s="456">
        <f>IF(ISBLANK(Invoer_Periode1_!A77),"",Invoer_Periode1_!A77)</f>
        <v>45216</v>
      </c>
      <c r="B14" s="318" t="str">
        <f>Invoer_Periode1_!B77</f>
        <v>Spieker Leo</v>
      </c>
      <c r="C14" s="249">
        <f>IF(ISBLANK(Invoer_Periode1_!C77),"",Invoer_Periode1_!C77)</f>
        <v>1</v>
      </c>
      <c r="D14" s="249">
        <f>Invoer_Periode1_!D77</f>
        <v>65</v>
      </c>
      <c r="E14" s="249">
        <f>IF(ISBLANK(Invoer_Periode1_!E77),"",Invoer_Periode1_!E77)</f>
        <v>65</v>
      </c>
      <c r="F14" s="249">
        <f>IF(ISBLANK(Invoer_Periode1_!F77),"",Invoer_Periode1_!F77)</f>
        <v>23</v>
      </c>
      <c r="G14" s="251">
        <f>Invoer_Periode1_!G77</f>
        <v>2.8260869565217392</v>
      </c>
      <c r="H14" s="249">
        <f>IF(ISBLANK(Invoer_Periode1_!H77),"",Invoer_Periode1_!H77)</f>
        <v>10</v>
      </c>
      <c r="I14" s="458">
        <f>Invoer_Periode1_!I77</f>
        <v>1</v>
      </c>
      <c r="J14" s="249">
        <f>Invoer_Periode1_!J77</f>
        <v>10</v>
      </c>
      <c r="K14" s="249">
        <f>Invoer_Periode1_!K77</f>
        <v>1</v>
      </c>
      <c r="L14" s="249">
        <f>Invoer_Periode1_!L77</f>
        <v>0</v>
      </c>
      <c r="M14" s="249">
        <f>Invoer_Periode1_!M77</f>
        <v>0</v>
      </c>
      <c r="N14" s="249">
        <f>Invoer_Periode1_!N77</f>
        <v>0</v>
      </c>
    </row>
    <row r="15" spans="1:14" ht="15.75" customHeight="1">
      <c r="A15" s="456">
        <f>IF(ISBLANK(Invoer_Periode1_!A78),"",Invoer_Periode1_!A78)</f>
        <v>45181</v>
      </c>
      <c r="B15" s="318" t="str">
        <f>Invoer_Periode1_!B78</f>
        <v>v.Schie Leo</v>
      </c>
      <c r="C15" s="249">
        <f>IF(ISBLANK(Invoer_Periode1_!C78),"",Invoer_Periode1_!C78)</f>
        <v>1</v>
      </c>
      <c r="D15" s="249">
        <f>Invoer_Periode1_!D78</f>
        <v>65</v>
      </c>
      <c r="E15" s="249">
        <f>IF(ISBLANK(Invoer_Periode1_!E78),"",Invoer_Periode1_!E78)</f>
        <v>55</v>
      </c>
      <c r="F15" s="249">
        <f>IF(ISBLANK(Invoer_Periode1_!F78),"",Invoer_Periode1_!F78)</f>
        <v>28</v>
      </c>
      <c r="G15" s="251">
        <f>Invoer_Periode1_!G78</f>
        <v>1.9642857142857142</v>
      </c>
      <c r="H15" s="249">
        <f>IF(ISBLANK(Invoer_Periode1_!H78),"",Invoer_Periode1_!H78)</f>
        <v>14</v>
      </c>
      <c r="I15" s="458">
        <f>Invoer_Periode1_!I78</f>
        <v>0.84615384615384615</v>
      </c>
      <c r="J15" s="249">
        <f>Invoer_Periode1_!J78</f>
        <v>8</v>
      </c>
      <c r="K15" s="249">
        <f>Invoer_Periode1_!K78</f>
        <v>0</v>
      </c>
      <c r="L15" s="249">
        <f>Invoer_Periode1_!L78</f>
        <v>1</v>
      </c>
      <c r="M15" s="249">
        <f>Invoer_Periode1_!M78</f>
        <v>0</v>
      </c>
      <c r="N15" s="249">
        <f>Invoer_Periode1_!N78</f>
        <v>0</v>
      </c>
    </row>
    <row r="16" spans="1:14" ht="15.75" customHeight="1">
      <c r="A16" s="456">
        <f>IF(ISBLANK(Invoer_Periode1_!A79),"",Invoer_Periode1_!A79)</f>
        <v>45188</v>
      </c>
      <c r="B16" s="318" t="str">
        <f>Invoer_Periode1_!B79</f>
        <v>Wolterink Harrie</v>
      </c>
      <c r="C16" s="249">
        <f>IF(ISBLANK(Invoer_Periode1_!C79),"",Invoer_Periode1_!C79)</f>
        <v>1</v>
      </c>
      <c r="D16" s="249">
        <f>Invoer_Periode1_!D79</f>
        <v>65</v>
      </c>
      <c r="E16" s="249">
        <f>IF(ISBLANK(Invoer_Periode1_!E79),"",Invoer_Periode1_!E79)</f>
        <v>65</v>
      </c>
      <c r="F16" s="249">
        <f>IF(ISBLANK(Invoer_Periode1_!F79),"",Invoer_Periode1_!F79)</f>
        <v>28</v>
      </c>
      <c r="G16" s="251">
        <f>Invoer_Periode1_!G79</f>
        <v>2.3214285714285716</v>
      </c>
      <c r="H16" s="249">
        <f>IF(ISBLANK(Invoer_Periode1_!H79),"",Invoer_Periode1_!H79)</f>
        <v>12</v>
      </c>
      <c r="I16" s="458">
        <f>Invoer_Periode1_!I79</f>
        <v>1</v>
      </c>
      <c r="J16" s="249">
        <f>Invoer_Periode1_!J79</f>
        <v>10</v>
      </c>
      <c r="K16" s="249">
        <f>Invoer_Periode1_!K79</f>
        <v>0</v>
      </c>
      <c r="L16" s="249">
        <f>Invoer_Periode1_!L79</f>
        <v>0</v>
      </c>
      <c r="M16" s="249">
        <f>Invoer_Periode1_!M79</f>
        <v>1</v>
      </c>
      <c r="N16" s="249">
        <f>Invoer_Periode1_!N79</f>
        <v>0</v>
      </c>
    </row>
    <row r="17" spans="1:14" ht="15.75" customHeight="1">
      <c r="A17" s="456" t="str">
        <f>IF(ISBLANK(Invoer_Periode1_!A80),"",Invoer_Periode1_!A80)</f>
        <v/>
      </c>
      <c r="B17" s="318" t="str">
        <f>Invoer_Periode1_!B80</f>
        <v>Vermue Jack</v>
      </c>
      <c r="C17" s="249" t="str">
        <f>IF(ISBLANK(Invoer_Periode1_!C80),"",Invoer_Periode1_!C80)</f>
        <v/>
      </c>
      <c r="D17" s="249" t="str">
        <f>Invoer_Periode1_!D80</f>
        <v/>
      </c>
      <c r="E17" s="249" t="str">
        <f>IF(ISBLANK(Invoer_Periode1_!E80),"",Invoer_Periode1_!E80)</f>
        <v/>
      </c>
      <c r="F17" s="249" t="str">
        <f>IF(ISBLANK(Invoer_Periode1_!F80),"",Invoer_Periode1_!F80)</f>
        <v/>
      </c>
      <c r="G17" s="251" t="str">
        <f>Invoer_Periode1_!G80</f>
        <v/>
      </c>
      <c r="H17" s="249" t="str">
        <f>IF(ISBLANK(Invoer_Periode1_!H80),"",Invoer_Periode1_!H80)</f>
        <v/>
      </c>
      <c r="I17" s="458" t="str">
        <f>Invoer_Periode1_!I80</f>
        <v/>
      </c>
      <c r="J17" s="249" t="str">
        <f>Invoer_Periode1_!J80</f>
        <v/>
      </c>
      <c r="K17" s="249" t="str">
        <f>Invoer_Periode1_!K80</f>
        <v/>
      </c>
      <c r="L17" s="249" t="str">
        <f>Invoer_Periode1_!L80</f>
        <v/>
      </c>
      <c r="M17" s="249" t="str">
        <f>Invoer_Periode1_!M80</f>
        <v/>
      </c>
      <c r="N17" s="249">
        <f>Invoer_Periode1_!N80</f>
        <v>0</v>
      </c>
    </row>
    <row r="18" spans="1:14" ht="12.75" customHeight="1">
      <c r="A18" s="456">
        <f>IF(ISBLANK(Invoer_Periode1_!A81),"",Invoer_Periode1_!A81)</f>
        <v>45195</v>
      </c>
      <c r="B18" s="318" t="str">
        <f>Invoer_Periode1_!B81</f>
        <v>Slot Guus</v>
      </c>
      <c r="C18" s="249">
        <f>IF(ISBLANK(Invoer_Periode1_!C81),"",Invoer_Periode1_!C81)</f>
        <v>1</v>
      </c>
      <c r="D18" s="249">
        <f>Invoer_Periode1_!D81</f>
        <v>65</v>
      </c>
      <c r="E18" s="249">
        <f>IF(ISBLANK(Invoer_Periode1_!E81),"",Invoer_Periode1_!E81)</f>
        <v>42</v>
      </c>
      <c r="F18" s="249">
        <f>IF(ISBLANK(Invoer_Periode1_!F81),"",Invoer_Periode1_!F81)</f>
        <v>20</v>
      </c>
      <c r="G18" s="249">
        <f>Invoer_Periode1_!G81</f>
        <v>2.1</v>
      </c>
      <c r="H18" s="249">
        <f>IF(ISBLANK(Invoer_Periode1_!H81),"",Invoer_Periode1_!H81)</f>
        <v>10</v>
      </c>
      <c r="I18" s="458">
        <f>Invoer_Periode1_!I81</f>
        <v>0.64615384615384619</v>
      </c>
      <c r="J18" s="249">
        <f>Invoer_Periode1_!J81</f>
        <v>6</v>
      </c>
      <c r="K18" s="249">
        <f>Invoer_Periode1_!K81</f>
        <v>0</v>
      </c>
      <c r="L18" s="249">
        <f>Invoer_Periode1_!L81</f>
        <v>1</v>
      </c>
      <c r="M18" s="249">
        <f>Invoer_Periode1_!M81</f>
        <v>0</v>
      </c>
      <c r="N18" s="249">
        <f>Invoer_Periode1_!N81</f>
        <v>0</v>
      </c>
    </row>
    <row r="19" spans="1:14" ht="12.75" customHeight="1">
      <c r="A19" s="456" t="str">
        <f>IF(ISBLANK(Invoer_Periode1_!A82),"",Invoer_Periode1_!A82)</f>
        <v/>
      </c>
      <c r="B19" s="318" t="str">
        <f>Invoer_Periode1_!B82</f>
        <v>Bennie Beerten Z</v>
      </c>
      <c r="C19" s="249" t="str">
        <f>IF(ISBLANK(Invoer_Periode1_!C82),"",Invoer_Periode1_!C82)</f>
        <v/>
      </c>
      <c r="D19" s="249" t="str">
        <f>Invoer_Periode1_!D82</f>
        <v/>
      </c>
      <c r="E19" s="249" t="str">
        <f>IF(ISBLANK(Invoer_Periode1_!E82),"",Invoer_Periode1_!E82)</f>
        <v/>
      </c>
      <c r="F19" s="249" t="str">
        <f>IF(ISBLANK(Invoer_Periode1_!F82),"",Invoer_Periode1_!F82)</f>
        <v/>
      </c>
      <c r="G19" s="249" t="str">
        <f>Invoer_Periode1_!G82</f>
        <v/>
      </c>
      <c r="H19" s="249" t="str">
        <f>IF(ISBLANK(Invoer_Periode1_!H82),"",Invoer_Periode1_!H82)</f>
        <v/>
      </c>
      <c r="I19" s="249" t="str">
        <f>Invoer_Periode1_!I82</f>
        <v/>
      </c>
      <c r="J19" s="249" t="str">
        <f>Invoer_Periode1_!J82</f>
        <v/>
      </c>
      <c r="K19" s="249" t="str">
        <f>Invoer_Periode1_!K82</f>
        <v/>
      </c>
      <c r="L19" s="249" t="str">
        <f>Invoer_Periode1_!L82</f>
        <v/>
      </c>
      <c r="M19" s="249" t="str">
        <f>Invoer_Periode1_!M82</f>
        <v/>
      </c>
      <c r="N19" s="249">
        <f>Invoer_Periode1_!N82</f>
        <v>0</v>
      </c>
    </row>
    <row r="20" spans="1:14" ht="12.75" hidden="1" customHeight="1">
      <c r="A20" s="456" t="str">
        <f>IF(ISBLANK(Invoer_Periode1_!A83),"",Invoer_Periode1_!A83)</f>
        <v/>
      </c>
      <c r="B20" s="250" t="str">
        <f>Invoer_Periode1_!B83</f>
        <v>Cuppers Jan</v>
      </c>
      <c r="C20" s="271" t="str">
        <f>Invoer_Periode1_!C83</f>
        <v/>
      </c>
      <c r="D20" s="249" t="str">
        <f>Invoer_Periode1_!D83</f>
        <v/>
      </c>
      <c r="E20" s="271">
        <f>Invoer_Periode1_!E83</f>
        <v>0</v>
      </c>
      <c r="F20" s="271" t="str">
        <f>Invoer_Periode1_!F83</f>
        <v/>
      </c>
      <c r="G20" s="249" t="str">
        <f>Invoer_Periode1_!G83</f>
        <v/>
      </c>
      <c r="H20" s="249" t="str">
        <f>IF(ISBLANK(Invoer_Periode1_!H83),"",Invoer_Periode1_!H83)</f>
        <v/>
      </c>
      <c r="I20" s="249" t="str">
        <f>Invoer_Periode1_!I83</f>
        <v/>
      </c>
      <c r="J20" s="249" t="str">
        <f>Invoer_Periode1_!J83</f>
        <v/>
      </c>
      <c r="K20" s="249" t="str">
        <f>Invoer_Periode1_!K83</f>
        <v/>
      </c>
      <c r="L20" s="249" t="str">
        <f>Invoer_Periode1_!L83</f>
        <v/>
      </c>
      <c r="M20" s="249" t="str">
        <f>Invoer_Periode1_!M83</f>
        <v/>
      </c>
      <c r="N20" s="249">
        <f>Invoer_Periode1_!N83</f>
        <v>0</v>
      </c>
    </row>
    <row r="21" spans="1:14" ht="12.75" customHeight="1">
      <c r="A21" s="457" t="str">
        <f>Invoer_Periode1_!A84</f>
        <v>Pers. Gemid.</v>
      </c>
      <c r="B21" s="266">
        <f>Invoer_Periode1_!B84</f>
        <v>2.1</v>
      </c>
      <c r="C21" s="263">
        <f>Invoer_Periode1_!C84</f>
        <v>12</v>
      </c>
      <c r="D21" s="263">
        <f>Invoer_Periode1_!D84</f>
        <v>780</v>
      </c>
      <c r="E21" s="263">
        <f>Invoer_Periode1_!E84</f>
        <v>713</v>
      </c>
      <c r="F21" s="263">
        <f>Invoer_Periode1_!F84</f>
        <v>295</v>
      </c>
      <c r="G21" s="319">
        <f>Invoer_Periode1_!G84</f>
        <v>2.4169491525423727</v>
      </c>
      <c r="H21" s="263">
        <f>Invoer_Periode1_!H84</f>
        <v>15</v>
      </c>
      <c r="I21" s="267">
        <f>Invoer_Periode1_!I84</f>
        <v>0.91410256410256407</v>
      </c>
      <c r="J21" s="263">
        <f>Invoer_Periode1_!J84</f>
        <v>107</v>
      </c>
      <c r="K21" s="263">
        <f>Invoer_Periode1_!K84</f>
        <v>7</v>
      </c>
      <c r="L21" s="263">
        <f>Invoer_Periode1_!L84</f>
        <v>4</v>
      </c>
      <c r="M21" s="263">
        <f>Invoer_Periode1_!M84</f>
        <v>1</v>
      </c>
      <c r="N21" s="263">
        <f>Invoer_Periode1_!N84</f>
        <v>70</v>
      </c>
    </row>
    <row r="22" spans="1:14" ht="12.75" customHeight="1">
      <c r="A22" s="457"/>
      <c r="B22" s="266"/>
      <c r="C22" s="263"/>
      <c r="D22" s="263"/>
      <c r="E22" s="263"/>
      <c r="F22" s="263"/>
      <c r="G22" s="319"/>
      <c r="H22" s="263"/>
      <c r="I22" s="267"/>
      <c r="J22" s="263"/>
      <c r="K22" s="263"/>
      <c r="L22" s="263"/>
      <c r="M22" s="263"/>
      <c r="N22" s="263"/>
    </row>
    <row r="23" spans="1:14" ht="12.75" customHeight="1">
      <c r="A23" s="457"/>
      <c r="B23" s="265" t="str">
        <f>Invoer_periode_2!B65</f>
        <v>Periode 2</v>
      </c>
      <c r="C23" s="270"/>
      <c r="D23" s="270"/>
      <c r="E23" s="270"/>
      <c r="F23" s="270"/>
      <c r="G23" s="270"/>
      <c r="H23" s="266"/>
      <c r="I23" s="270"/>
      <c r="J23" s="286"/>
      <c r="K23" s="304"/>
      <c r="L23" s="304"/>
      <c r="M23" s="304"/>
      <c r="N23" s="270"/>
    </row>
    <row r="24" spans="1:14" ht="15.75" customHeight="1">
      <c r="B24" s="250" t="str">
        <f>Invoer_periode_2!B66</f>
        <v>Naam</v>
      </c>
      <c r="C24" s="249" t="str">
        <f>IF(ISBLANK(Invoer_periode_2!C66),"",Invoer_periode_2!C66)</f>
        <v>Aantal</v>
      </c>
      <c r="D24" s="249" t="str">
        <f>Invoer_periode_2!D66</f>
        <v>Te maken</v>
      </c>
      <c r="E24" s="249" t="str">
        <f>IF(ISBLANK(Invoer_periode_2!E66),"",Invoer_periode_2!E66)</f>
        <v>Aantal</v>
      </c>
      <c r="F24" s="249" t="str">
        <f>IF(ISBLANK(Invoer_periode_2!F66),"",Invoer_periode_2!F66)</f>
        <v xml:space="preserve">Aantal  </v>
      </c>
      <c r="G24" s="249" t="str">
        <f>Invoer_periode_2!G66</f>
        <v xml:space="preserve">Week       </v>
      </c>
      <c r="H24" s="249" t="str">
        <f>IF(ISBLANK(Invoer_periode_2!H66),"",Invoer_periode_2!H66)</f>
        <v>Hoogste</v>
      </c>
      <c r="I24" s="249" t="str">
        <f>Invoer_periode_2!I66</f>
        <v>%</v>
      </c>
      <c r="J24" s="249">
        <f>Invoer_periode_2!J66</f>
        <v>10</v>
      </c>
      <c r="K24" s="249" t="str">
        <f>Invoer_periode_2!K66</f>
        <v>W</v>
      </c>
      <c r="L24" s="249" t="str">
        <f>Invoer_periode_2!L66</f>
        <v>V</v>
      </c>
      <c r="M24" s="249" t="str">
        <f>Invoer_periode_2!M66</f>
        <v>R</v>
      </c>
      <c r="N24" s="249" t="str">
        <f>Invoer_periode_2!N66</f>
        <v>Nieuwe</v>
      </c>
    </row>
    <row r="25" spans="1:14" ht="15.75" customHeight="1">
      <c r="A25" s="456" t="str">
        <f>IF(ISBLANK(Invoer_periode_2!A67),"",Invoer_periode_2!A67)</f>
        <v>Datum</v>
      </c>
      <c r="B25" s="250" t="str">
        <f>Invoer_periode_2!B67</f>
        <v>BouwmeesterJohan</v>
      </c>
      <c r="C25" s="249" t="str">
        <f>IF(ISBLANK(Invoer_periode_2!C67),"",Invoer_periode_2!C67)</f>
        <v>Wedstrijden</v>
      </c>
      <c r="D25" s="249" t="str">
        <f>Invoer_periode_2!D67</f>
        <v>Car.boles</v>
      </c>
      <c r="E25" s="249" t="str">
        <f>IF(ISBLANK(Invoer_periode_2!E67),"",Invoer_periode_2!E67)</f>
        <v>Caramboles</v>
      </c>
      <c r="F25" s="249" t="str">
        <f>IF(ISBLANK(Invoer_periode_2!F67),"",Invoer_periode_2!F67)</f>
        <v>Beurten</v>
      </c>
      <c r="G25" s="249" t="str">
        <f>Invoer_periode_2!G67</f>
        <v>Moyenne</v>
      </c>
      <c r="H25" s="249" t="str">
        <f>IF(ISBLANK(Invoer_periode_2!H67),"",Invoer_periode_2!H67)</f>
        <v>H Score</v>
      </c>
      <c r="I25" s="249" t="str">
        <f>Invoer_periode_2!I67</f>
        <v>Car.boles</v>
      </c>
      <c r="J25" s="249" t="str">
        <f>Invoer_periode_2!J67</f>
        <v>Punten</v>
      </c>
      <c r="K25" s="249">
        <f>Invoer_periode_2!K67</f>
        <v>0</v>
      </c>
      <c r="L25" s="249">
        <f>Invoer_periode_2!L67</f>
        <v>0</v>
      </c>
      <c r="M25" s="249">
        <f>Invoer_periode_2!M67</f>
        <v>0</v>
      </c>
      <c r="N25" s="249" t="str">
        <f>Invoer_periode_2!N67</f>
        <v>Caramb</v>
      </c>
    </row>
    <row r="26" spans="1:14" ht="15.75" customHeight="1">
      <c r="A26" s="456">
        <f>IF(ISBLANK(Invoer_periode_2!A68),"",Invoer_periode_2!A68)</f>
        <v>45258</v>
      </c>
      <c r="B26" s="250" t="str">
        <f>Invoer_periode_2!B68</f>
        <v>Cattier Theo</v>
      </c>
      <c r="C26" s="249">
        <f>IF(ISBLANK(Invoer_periode_2!C68),"",Invoer_periode_2!C68)</f>
        <v>1</v>
      </c>
      <c r="D26" s="249">
        <f>Invoer_periode_2!D68</f>
        <v>65</v>
      </c>
      <c r="E26" s="249">
        <f>IF(ISBLANK(Invoer_periode_2!E68),"",Invoer_periode_2!E68)</f>
        <v>65</v>
      </c>
      <c r="F26" s="249">
        <f>IF(ISBLANK(Invoer_periode_2!F68),"",Invoer_periode_2!F68)</f>
        <v>23</v>
      </c>
      <c r="G26" s="251">
        <f>Invoer_periode_2!G68</f>
        <v>2.8260869565217392</v>
      </c>
      <c r="H26" s="249">
        <f>IF(ISBLANK(Invoer_periode_2!H68),"",Invoer_periode_2!H68)</f>
        <v>9</v>
      </c>
      <c r="I26" s="458">
        <f>Invoer_periode_2!I68</f>
        <v>1</v>
      </c>
      <c r="J26" s="249">
        <f>Invoer_periode_2!J68</f>
        <v>10</v>
      </c>
      <c r="K26" s="249">
        <f>Invoer_periode_2!K68</f>
        <v>1</v>
      </c>
      <c r="L26" s="249">
        <f>Invoer_periode_2!L68</f>
        <v>0</v>
      </c>
      <c r="M26" s="249">
        <f>Invoer_periode_2!M68</f>
        <v>0</v>
      </c>
      <c r="N26" s="249">
        <f>Invoer_periode_2!N68</f>
        <v>0</v>
      </c>
    </row>
    <row r="27" spans="1:14" ht="15.75" customHeight="1">
      <c r="A27" s="456">
        <f>IF(ISBLANK(Invoer_periode_2!A69),"",Invoer_periode_2!A69)</f>
        <v>45244</v>
      </c>
      <c r="B27" s="279" t="str">
        <f>Invoer_periode_2!B69</f>
        <v>Huinink Jan</v>
      </c>
      <c r="C27" s="249">
        <f>IF(ISBLANK(Invoer_periode_2!C69),"",Invoer_periode_2!C69)</f>
        <v>1</v>
      </c>
      <c r="D27" s="249">
        <f>Invoer_periode_2!D69</f>
        <v>65</v>
      </c>
      <c r="E27" s="249">
        <f>IF(ISBLANK(Invoer_periode_2!E69),"",Invoer_periode_2!E69)</f>
        <v>42</v>
      </c>
      <c r="F27" s="249">
        <f>IF(ISBLANK(Invoer_periode_2!F69),"",Invoer_periode_2!F69)</f>
        <v>31</v>
      </c>
      <c r="G27" s="251">
        <f>Invoer_periode_2!G69</f>
        <v>1.3548387096774193</v>
      </c>
      <c r="H27" s="249">
        <f>IF(ISBLANK(Invoer_periode_2!H69),"",Invoer_periode_2!H69)</f>
        <v>4</v>
      </c>
      <c r="I27" s="458">
        <f>Invoer_periode_2!I69</f>
        <v>0.64615384615384619</v>
      </c>
      <c r="J27" s="249">
        <f>Invoer_periode_2!J69</f>
        <v>6</v>
      </c>
      <c r="K27" s="249">
        <f>Invoer_periode_2!K69</f>
        <v>0</v>
      </c>
      <c r="L27" s="249">
        <f>Invoer_periode_2!L69</f>
        <v>1</v>
      </c>
      <c r="M27" s="249">
        <f>Invoer_periode_2!M69</f>
        <v>0</v>
      </c>
      <c r="N27" s="249">
        <f>Invoer_periode_2!N69</f>
        <v>0</v>
      </c>
    </row>
    <row r="28" spans="1:14" ht="15.75" customHeight="1">
      <c r="A28" s="456">
        <f>IF(ISBLANK(Invoer_periode_2!A70),"",Invoer_periode_2!A70)</f>
        <v>45230</v>
      </c>
      <c r="B28" s="250" t="str">
        <f>Invoer_periode_2!B70</f>
        <v>Koppele Theo</v>
      </c>
      <c r="C28" s="249">
        <f>IF(ISBLANK(Invoer_periode_2!C70),"",Invoer_periode_2!C70)</f>
        <v>1</v>
      </c>
      <c r="D28" s="249">
        <f>Invoer_periode_2!D70</f>
        <v>65</v>
      </c>
      <c r="E28" s="249">
        <f>IF(ISBLANK(Invoer_periode_2!E70),"",Invoer_periode_2!E70)</f>
        <v>65</v>
      </c>
      <c r="F28" s="249">
        <f>IF(ISBLANK(Invoer_periode_2!F70),"",Invoer_periode_2!F70)</f>
        <v>29</v>
      </c>
      <c r="G28" s="251">
        <f>Invoer_periode_2!G70</f>
        <v>2.2413793103448274</v>
      </c>
      <c r="H28" s="249">
        <f>IF(ISBLANK(Invoer_periode_2!H70),"",Invoer_periode_2!H70)</f>
        <v>12</v>
      </c>
      <c r="I28" s="458">
        <f>Invoer_periode_2!I70</f>
        <v>1</v>
      </c>
      <c r="J28" s="249">
        <f>Invoer_periode_2!J70</f>
        <v>10</v>
      </c>
      <c r="K28" s="249">
        <f>Invoer_periode_2!K70</f>
        <v>1</v>
      </c>
      <c r="L28" s="249">
        <f>Invoer_periode_2!L70</f>
        <v>0</v>
      </c>
      <c r="M28" s="249">
        <f>Invoer_periode_2!M70</f>
        <v>0</v>
      </c>
      <c r="N28" s="249">
        <f>Invoer_periode_2!N70</f>
        <v>0</v>
      </c>
    </row>
    <row r="29" spans="1:14" ht="15.75" customHeight="1">
      <c r="A29" s="456">
        <f>IF(ISBLANK(Invoer_periode_2!A71),"",Invoer_periode_2!A71)</f>
        <v>45258</v>
      </c>
      <c r="B29" s="250" t="str">
        <f>Invoer_periode_2!B71</f>
        <v>Melgers Willy</v>
      </c>
      <c r="C29" s="249">
        <f>IF(ISBLANK(Invoer_periode_2!C71),"",Invoer_periode_2!C71)</f>
        <v>1</v>
      </c>
      <c r="D29" s="249">
        <f>Invoer_periode_2!D71</f>
        <v>65</v>
      </c>
      <c r="E29" s="249">
        <f>IF(ISBLANK(Invoer_periode_2!E71),"",Invoer_periode_2!E71)</f>
        <v>64</v>
      </c>
      <c r="F29" s="249">
        <f>IF(ISBLANK(Invoer_periode_2!F71),"",Invoer_periode_2!F71)</f>
        <v>21</v>
      </c>
      <c r="G29" s="251">
        <f>Invoer_periode_2!G71</f>
        <v>3.0476190476190474</v>
      </c>
      <c r="H29" s="249">
        <f>IF(ISBLANK(Invoer_periode_2!H71),"",Invoer_periode_2!H71)</f>
        <v>11</v>
      </c>
      <c r="I29" s="458">
        <f>Invoer_periode_2!I71</f>
        <v>0.98461538461538467</v>
      </c>
      <c r="J29" s="249">
        <f>Invoer_periode_2!J71</f>
        <v>9</v>
      </c>
      <c r="K29" s="249">
        <f>Invoer_periode_2!K71</f>
        <v>0</v>
      </c>
      <c r="L29" s="249">
        <f>Invoer_periode_2!L71</f>
        <v>1</v>
      </c>
      <c r="M29" s="249">
        <f>Invoer_periode_2!M71</f>
        <v>0</v>
      </c>
      <c r="N29" s="249">
        <f>Invoer_periode_2!N71</f>
        <v>0</v>
      </c>
    </row>
    <row r="30" spans="1:14" ht="15.75" customHeight="1">
      <c r="A30" s="456">
        <f>IF(ISBLANK(Invoer_periode_2!A72),"",Invoer_periode_2!A72)</f>
        <v>45251</v>
      </c>
      <c r="B30" s="250" t="str">
        <f>Invoer_periode_2!B72</f>
        <v>Piepers Arnold</v>
      </c>
      <c r="C30" s="249">
        <f>IF(ISBLANK(Invoer_periode_2!C72),"",Invoer_periode_2!C72)</f>
        <v>1</v>
      </c>
      <c r="D30" s="249">
        <f>Invoer_periode_2!D72</f>
        <v>65</v>
      </c>
      <c r="E30" s="249">
        <f>IF(ISBLANK(Invoer_periode_2!E72),"",Invoer_periode_2!E72)</f>
        <v>65</v>
      </c>
      <c r="F30" s="249">
        <f>IF(ISBLANK(Invoer_periode_2!F72),"",Invoer_periode_2!F72)</f>
        <v>23</v>
      </c>
      <c r="G30" s="251">
        <f>Invoer_periode_2!G72</f>
        <v>2.8260869565217392</v>
      </c>
      <c r="H30" s="249">
        <f>IF(ISBLANK(Invoer_periode_2!H72),"",Invoer_periode_2!H72)</f>
        <v>20</v>
      </c>
      <c r="I30" s="458">
        <f>Invoer_periode_2!I72</f>
        <v>1</v>
      </c>
      <c r="J30" s="249">
        <f>Invoer_periode_2!J72</f>
        <v>10</v>
      </c>
      <c r="K30" s="249">
        <f>Invoer_periode_2!K72</f>
        <v>1</v>
      </c>
      <c r="L30" s="249">
        <f>Invoer_periode_2!L72</f>
        <v>0</v>
      </c>
      <c r="M30" s="249">
        <f>Invoer_periode_2!M72</f>
        <v>0</v>
      </c>
      <c r="N30" s="249">
        <f>Invoer_periode_2!N72</f>
        <v>0</v>
      </c>
    </row>
    <row r="31" spans="1:14" ht="15.75" customHeight="1">
      <c r="A31" s="456">
        <f>IF(ISBLANK(Invoer_periode_2!A73),"",Invoer_periode_2!A73)</f>
        <v>45237</v>
      </c>
      <c r="B31" s="250" t="str">
        <f>Invoer_periode_2!B73</f>
        <v>Jos Stortelder</v>
      </c>
      <c r="C31" s="249">
        <f>IF(ISBLANK(Invoer_periode_2!C73),"",Invoer_periode_2!C73)</f>
        <v>1</v>
      </c>
      <c r="D31" s="249">
        <f>Invoer_periode_2!D73</f>
        <v>65</v>
      </c>
      <c r="E31" s="249">
        <f>IF(ISBLANK(Invoer_periode_2!E73),"",Invoer_periode_2!E73)</f>
        <v>56</v>
      </c>
      <c r="F31" s="249">
        <f>IF(ISBLANK(Invoer_periode_2!F73),"",Invoer_periode_2!F73)</f>
        <v>23</v>
      </c>
      <c r="G31" s="251">
        <f>Invoer_periode_2!G73</f>
        <v>2.4347826086956523</v>
      </c>
      <c r="H31" s="249">
        <f>IF(ISBLANK(Invoer_periode_2!H73),"",Invoer_periode_2!H73)</f>
        <v>17</v>
      </c>
      <c r="I31" s="458">
        <f>Invoer_periode_2!I73</f>
        <v>0.86153846153846159</v>
      </c>
      <c r="J31" s="249">
        <f>Invoer_periode_2!J73</f>
        <v>8</v>
      </c>
      <c r="K31" s="249">
        <f>Invoer_periode_2!K73</f>
        <v>0</v>
      </c>
      <c r="L31" s="249">
        <f>Invoer_periode_2!L73</f>
        <v>1</v>
      </c>
      <c r="M31" s="249">
        <f>Invoer_periode_2!M73</f>
        <v>0</v>
      </c>
      <c r="N31" s="249">
        <f>Invoer_periode_2!N73</f>
        <v>0</v>
      </c>
    </row>
    <row r="32" spans="1:14" ht="15.75" customHeight="1">
      <c r="A32" s="456" t="str">
        <f>IF(ISBLANK(Invoer_periode_2!A74),"",Invoer_periode_2!A74)</f>
        <v/>
      </c>
      <c r="B32" s="250" t="str">
        <f>Invoer_periode_2!B74</f>
        <v>Rots Jan</v>
      </c>
      <c r="C32" s="249" t="str">
        <f>IF(ISBLANK(Invoer_periode_2!C74),"",Invoer_periode_2!C74)</f>
        <v/>
      </c>
      <c r="D32" s="249" t="str">
        <f>Invoer_periode_2!D74</f>
        <v/>
      </c>
      <c r="E32" s="249" t="str">
        <f>IF(ISBLANK(Invoer_periode_2!E74),"",Invoer_periode_2!E74)</f>
        <v/>
      </c>
      <c r="F32" s="249" t="str">
        <f>IF(ISBLANK(Invoer_periode_2!F74),"",Invoer_periode_2!F74)</f>
        <v/>
      </c>
      <c r="G32" s="251" t="str">
        <f>Invoer_periode_2!G74</f>
        <v/>
      </c>
      <c r="H32" s="249" t="str">
        <f>IF(ISBLANK(Invoer_periode_2!H74),"",Invoer_periode_2!H74)</f>
        <v/>
      </c>
      <c r="I32" s="458" t="str">
        <f>Invoer_periode_2!I74</f>
        <v/>
      </c>
      <c r="J32" s="249" t="str">
        <f>Invoer_periode_2!J74</f>
        <v/>
      </c>
      <c r="K32" s="249" t="str">
        <f>Invoer_periode_2!K74</f>
        <v/>
      </c>
      <c r="L32" s="249" t="str">
        <f>Invoer_periode_2!L74</f>
        <v/>
      </c>
      <c r="M32" s="249" t="str">
        <f>Invoer_periode_2!M74</f>
        <v/>
      </c>
      <c r="N32" s="249">
        <f>Invoer_periode_2!N74</f>
        <v>0</v>
      </c>
    </row>
    <row r="33" spans="1:14" ht="15.75" customHeight="1">
      <c r="A33" s="456">
        <f>IF(ISBLANK(Invoer_periode_2!A75),"",Invoer_periode_2!A75)</f>
        <v>45230</v>
      </c>
      <c r="B33" s="250" t="str">
        <f>Invoer_periode_2!B75</f>
        <v>Rouwhorst Bennie</v>
      </c>
      <c r="C33" s="249">
        <f>IF(ISBLANK(Invoer_periode_2!C75),"",Invoer_periode_2!C75)</f>
        <v>1</v>
      </c>
      <c r="D33" s="249">
        <f>Invoer_periode_2!D75</f>
        <v>65</v>
      </c>
      <c r="E33" s="249">
        <f>IF(ISBLANK(Invoer_periode_2!E75),"",Invoer_periode_2!E75)</f>
        <v>56</v>
      </c>
      <c r="F33" s="249">
        <f>IF(ISBLANK(Invoer_periode_2!F75),"",Invoer_periode_2!F75)</f>
        <v>33</v>
      </c>
      <c r="G33" s="251">
        <f>Invoer_periode_2!G75</f>
        <v>1.696969696969697</v>
      </c>
      <c r="H33" s="249">
        <f>IF(ISBLANK(Invoer_periode_2!H75),"",Invoer_periode_2!H75)</f>
        <v>9</v>
      </c>
      <c r="I33" s="458">
        <f>Invoer_periode_2!I75</f>
        <v>0.86153846153846159</v>
      </c>
      <c r="J33" s="253">
        <f>Invoer_periode_2!J75</f>
        <v>8</v>
      </c>
      <c r="K33" s="249">
        <f>Invoer_periode_2!K75</f>
        <v>0</v>
      </c>
      <c r="L33" s="249">
        <f>Invoer_periode_2!L75</f>
        <v>1</v>
      </c>
      <c r="M33" s="249">
        <f>Invoer_periode_2!M75</f>
        <v>0</v>
      </c>
      <c r="N33" s="249">
        <f>Invoer_periode_2!N75</f>
        <v>0</v>
      </c>
    </row>
    <row r="34" spans="1:14" ht="15.75" customHeight="1">
      <c r="A34" s="456">
        <f>IF(ISBLANK(Invoer_periode_2!A76),"",Invoer_periode_2!A76)</f>
        <v>45223</v>
      </c>
      <c r="B34" s="250" t="str">
        <f>Invoer_periode_2!B76</f>
        <v>Wittenbernds B</v>
      </c>
      <c r="C34" s="249">
        <f>IF(ISBLANK(Invoer_periode_2!C76),"",Invoer_periode_2!C76)</f>
        <v>1</v>
      </c>
      <c r="D34" s="249">
        <f>Invoer_periode_2!D76</f>
        <v>65</v>
      </c>
      <c r="E34" s="249">
        <f>IF(ISBLANK(Invoer_periode_2!E76),"",Invoer_periode_2!E76)</f>
        <v>65</v>
      </c>
      <c r="F34" s="249">
        <f>IF(ISBLANK(Invoer_periode_2!F76),"",Invoer_periode_2!F76)</f>
        <v>14</v>
      </c>
      <c r="G34" s="251">
        <f>Invoer_periode_2!G76</f>
        <v>4.6428571428571432</v>
      </c>
      <c r="H34" s="249">
        <f>IF(ISBLANK(Invoer_periode_2!H76),"",Invoer_periode_2!H76)</f>
        <v>26</v>
      </c>
      <c r="I34" s="458">
        <f>Invoer_periode_2!I76</f>
        <v>1</v>
      </c>
      <c r="J34" s="249">
        <f>Invoer_periode_2!J76</f>
        <v>10</v>
      </c>
      <c r="K34" s="249">
        <f>Invoer_periode_2!K76</f>
        <v>1</v>
      </c>
      <c r="L34" s="249">
        <f>Invoer_periode_2!L76</f>
        <v>0</v>
      </c>
      <c r="M34" s="249">
        <f>Invoer_periode_2!M76</f>
        <v>0</v>
      </c>
      <c r="N34" s="249">
        <f>Invoer_periode_2!N76</f>
        <v>0</v>
      </c>
    </row>
    <row r="35" spans="1:14" ht="15.75" customHeight="1">
      <c r="A35" s="456">
        <f>IF(ISBLANK(Invoer_periode_2!A77),"",Invoer_periode_2!A77)</f>
        <v>45244</v>
      </c>
      <c r="B35" s="250" t="str">
        <f>Invoer_periode_2!B77</f>
        <v>Spieker Leo</v>
      </c>
      <c r="C35" s="249">
        <f>IF(ISBLANK(Invoer_periode_2!C77),"",Invoer_periode_2!C77)</f>
        <v>1</v>
      </c>
      <c r="D35" s="249">
        <f>Invoer_periode_2!D77</f>
        <v>65</v>
      </c>
      <c r="E35" s="249">
        <f>IF(ISBLANK(Invoer_periode_2!E77),"",Invoer_periode_2!E77)</f>
        <v>65</v>
      </c>
      <c r="F35" s="249">
        <f>IF(ISBLANK(Invoer_periode_2!F77),"",Invoer_periode_2!F77)</f>
        <v>26</v>
      </c>
      <c r="G35" s="251">
        <f>Invoer_periode_2!G77</f>
        <v>2.5</v>
      </c>
      <c r="H35" s="249">
        <f>IF(ISBLANK(Invoer_periode_2!H77),"",Invoer_periode_2!H77)</f>
        <v>17</v>
      </c>
      <c r="I35" s="458">
        <f>Invoer_periode_2!I77</f>
        <v>1</v>
      </c>
      <c r="J35" s="249">
        <f>Invoer_periode_2!J77</f>
        <v>10</v>
      </c>
      <c r="K35" s="249">
        <f>Invoer_periode_2!K77</f>
        <v>1</v>
      </c>
      <c r="L35" s="249">
        <f>Invoer_periode_2!L77</f>
        <v>0</v>
      </c>
      <c r="M35" s="249">
        <f>Invoer_periode_2!M77</f>
        <v>0</v>
      </c>
      <c r="N35" s="249">
        <f>Invoer_periode_2!N77</f>
        <v>0</v>
      </c>
    </row>
    <row r="36" spans="1:14" ht="12.75" customHeight="1">
      <c r="A36" s="456">
        <f>IF(ISBLANK(Invoer_periode_2!A78),"",Invoer_periode_2!A78)</f>
        <v>45216</v>
      </c>
      <c r="B36" s="250" t="str">
        <f>Invoer_periode_2!B78</f>
        <v>v.Schie Leo</v>
      </c>
      <c r="C36" s="249">
        <f>IF(ISBLANK(Invoer_periode_2!C78),"",Invoer_periode_2!C78)</f>
        <v>1</v>
      </c>
      <c r="D36" s="249">
        <f>Invoer_periode_2!D78</f>
        <v>65</v>
      </c>
      <c r="E36" s="249">
        <f>IF(ISBLANK(Invoer_periode_2!E78),"",Invoer_periode_2!E78)</f>
        <v>62</v>
      </c>
      <c r="F36" s="249">
        <f>IF(ISBLANK(Invoer_periode_2!F78),"",Invoer_periode_2!F78)</f>
        <v>26</v>
      </c>
      <c r="G36" s="251">
        <f>Invoer_periode_2!G78</f>
        <v>2.3846153846153846</v>
      </c>
      <c r="H36" s="249">
        <f>IF(ISBLANK(Invoer_periode_2!H78),"",Invoer_periode_2!H78)</f>
        <v>14</v>
      </c>
      <c r="I36" s="458">
        <f>Invoer_periode_2!I78</f>
        <v>0.9538461538461539</v>
      </c>
      <c r="J36" s="253">
        <f>Invoer_periode_2!J78</f>
        <v>9</v>
      </c>
      <c r="K36" s="249">
        <f>Invoer_periode_2!K78</f>
        <v>0</v>
      </c>
      <c r="L36" s="249">
        <f>Invoer_periode_2!L78</f>
        <v>1</v>
      </c>
      <c r="M36" s="249">
        <f>Invoer_periode_2!M78</f>
        <v>0</v>
      </c>
      <c r="N36" s="249">
        <f>Invoer_periode_2!N78</f>
        <v>0</v>
      </c>
    </row>
    <row r="37" spans="1:14" ht="12.75" customHeight="1">
      <c r="A37" s="456">
        <f>IF(ISBLANK(Invoer_periode_2!A79),"",Invoer_periode_2!A79)</f>
        <v>45237</v>
      </c>
      <c r="B37" s="250" t="str">
        <f>Invoer_periode_2!B79</f>
        <v>Wolterink Harrie</v>
      </c>
      <c r="C37" s="249">
        <f>IF(ISBLANK(Invoer_periode_2!C79),"",Invoer_periode_2!C79)</f>
        <v>1</v>
      </c>
      <c r="D37" s="249">
        <f>Invoer_periode_2!D79</f>
        <v>65</v>
      </c>
      <c r="E37" s="249">
        <f>IF(ISBLANK(Invoer_periode_2!E79),"",Invoer_periode_2!E79)</f>
        <v>41</v>
      </c>
      <c r="F37" s="249">
        <f>IF(ISBLANK(Invoer_periode_2!F79),"",Invoer_periode_2!F79)</f>
        <v>20</v>
      </c>
      <c r="G37" s="251">
        <f>Invoer_periode_2!G79</f>
        <v>2.0499999999999998</v>
      </c>
      <c r="H37" s="249">
        <f>IF(ISBLANK(Invoer_periode_2!H79),"",Invoer_periode_2!H79)</f>
        <v>8</v>
      </c>
      <c r="I37" s="458">
        <f>Invoer_periode_2!I79</f>
        <v>0.63076923076923075</v>
      </c>
      <c r="J37" s="249">
        <f>Invoer_periode_2!J79</f>
        <v>6</v>
      </c>
      <c r="K37" s="249">
        <f>Invoer_periode_2!K79</f>
        <v>0</v>
      </c>
      <c r="L37" s="249">
        <f>Invoer_periode_2!L79</f>
        <v>1</v>
      </c>
      <c r="M37" s="249">
        <f>Invoer_periode_2!M79</f>
        <v>0</v>
      </c>
      <c r="N37" s="249">
        <f>Invoer_periode_2!N79</f>
        <v>0</v>
      </c>
    </row>
    <row r="38" spans="1:14" ht="12.75" customHeight="1">
      <c r="A38" s="456">
        <f>IF(ISBLANK(Invoer_periode_2!A80),"",Invoer_periode_2!A80)</f>
        <v>45223</v>
      </c>
      <c r="B38" s="250" t="str">
        <f>Invoer_periode_2!B80</f>
        <v>Vermue Jack</v>
      </c>
      <c r="C38" s="249">
        <f>IF(ISBLANK(Invoer_periode_2!C80),"",Invoer_periode_2!C80)</f>
        <v>1</v>
      </c>
      <c r="D38" s="249">
        <f>Invoer_periode_2!D80</f>
        <v>65</v>
      </c>
      <c r="E38" s="249">
        <f>IF(ISBLANK(Invoer_periode_2!E80),"",Invoer_periode_2!E80)</f>
        <v>58</v>
      </c>
      <c r="F38" s="249">
        <f>IF(ISBLANK(Invoer_periode_2!F80),"",Invoer_periode_2!F80)</f>
        <v>20</v>
      </c>
      <c r="G38" s="251">
        <f>Invoer_periode_2!G80</f>
        <v>2.9</v>
      </c>
      <c r="H38" s="249">
        <f>IF(ISBLANK(Invoer_periode_2!H80),"",Invoer_periode_2!H80)</f>
        <v>11</v>
      </c>
      <c r="I38" s="458">
        <f>Invoer_periode_2!I80</f>
        <v>0.89230769230769236</v>
      </c>
      <c r="J38" s="253">
        <f>Invoer_periode_2!J80</f>
        <v>8</v>
      </c>
      <c r="K38" s="249">
        <f>Invoer_periode_2!K80</f>
        <v>0</v>
      </c>
      <c r="L38" s="249">
        <f>Invoer_periode_2!L80</f>
        <v>1</v>
      </c>
      <c r="M38" s="249">
        <f>Invoer_periode_2!M80</f>
        <v>0</v>
      </c>
      <c r="N38" s="249">
        <f>Invoer_periode_2!N80</f>
        <v>0</v>
      </c>
    </row>
    <row r="39" spans="1:14" ht="12.75" hidden="1" customHeight="1">
      <c r="A39" s="456" t="str">
        <f>IF(ISBLANK(Invoer_periode_2!A81),"",Invoer_periode_2!A81)</f>
        <v/>
      </c>
      <c r="B39" s="250" t="str">
        <f>Invoer_periode_2!B81</f>
        <v>Slot Guus</v>
      </c>
      <c r="C39" s="271">
        <f>Invoer_periode_2!C81</f>
        <v>1</v>
      </c>
      <c r="D39" s="249">
        <f>Invoer_periode_2!D81</f>
        <v>65</v>
      </c>
      <c r="E39" s="249">
        <f>IF(ISBLANK(Invoer_periode_2!E81),"",Invoer_periode_2!E81)</f>
        <v>10</v>
      </c>
      <c r="F39" s="271">
        <f>Invoer_periode_2!F81</f>
        <v>12</v>
      </c>
      <c r="G39" s="251">
        <f>Invoer_periode_2!G81</f>
        <v>0.83333333333333337</v>
      </c>
      <c r="H39" s="249">
        <f>Invoer_periode_2!H81</f>
        <v>6</v>
      </c>
      <c r="I39" s="458">
        <f>Invoer_periode_2!I81</f>
        <v>0.15384615384615385</v>
      </c>
      <c r="J39" s="249">
        <f>Invoer_periode_2!J81</f>
        <v>1</v>
      </c>
      <c r="K39" s="249">
        <f>Invoer_periode_2!K81</f>
        <v>0</v>
      </c>
      <c r="L39" s="249">
        <f>Invoer_periode_2!L81</f>
        <v>1</v>
      </c>
      <c r="M39" s="249">
        <f>Invoer_periode_2!M81</f>
        <v>0</v>
      </c>
      <c r="N39" s="249">
        <f>Invoer_periode_2!N81</f>
        <v>0</v>
      </c>
    </row>
    <row r="40" spans="1:14" ht="12.75" customHeight="1">
      <c r="A40" s="457" t="str">
        <f>Invoer_periode_2!A82</f>
        <v/>
      </c>
      <c r="B40" s="263" t="str">
        <f>Invoer_periode_2!B82</f>
        <v>Bennie Beerten Z</v>
      </c>
      <c r="C40" s="263" t="str">
        <f>Invoer_periode_2!C82</f>
        <v/>
      </c>
      <c r="D40" s="263" t="str">
        <f>Invoer_periode_2!D82</f>
        <v/>
      </c>
      <c r="E40" s="263">
        <f>Invoer_periode_2!E82</f>
        <v>0</v>
      </c>
      <c r="F40" s="263" t="str">
        <f>Invoer_periode_2!F82</f>
        <v/>
      </c>
      <c r="G40" s="266" t="str">
        <f>Invoer_periode_2!G82</f>
        <v/>
      </c>
      <c r="H40" s="263">
        <f>Invoer_periode_2!H82</f>
        <v>0</v>
      </c>
      <c r="I40" s="468" t="str">
        <f>Invoer_periode_2!I82</f>
        <v/>
      </c>
      <c r="J40" s="263" t="str">
        <f>Invoer_periode_2!J82</f>
        <v/>
      </c>
      <c r="K40" s="263" t="str">
        <f>Invoer_periode_2!K82</f>
        <v/>
      </c>
      <c r="L40" s="263" t="str">
        <f>Invoer_periode_2!L82</f>
        <v/>
      </c>
      <c r="M40" s="263" t="str">
        <f>Invoer_periode_2!M82</f>
        <v/>
      </c>
      <c r="N40" s="263">
        <f>Invoer_periode_2!N82</f>
        <v>0</v>
      </c>
    </row>
    <row r="41" spans="1:14" ht="12.75" customHeight="1">
      <c r="A41" s="457"/>
      <c r="B41" s="263"/>
      <c r="C41" s="263"/>
      <c r="D41" s="263"/>
      <c r="E41" s="263"/>
      <c r="F41" s="263"/>
      <c r="G41" s="266"/>
      <c r="H41" s="263"/>
      <c r="I41" s="468"/>
      <c r="J41" s="263"/>
      <c r="K41" s="263"/>
      <c r="L41" s="263"/>
      <c r="M41" s="263"/>
      <c r="N41" s="263"/>
    </row>
    <row r="42" spans="1:14" ht="17.25" customHeight="1">
      <c r="A42" s="457"/>
      <c r="C42" s="263"/>
      <c r="D42" s="263"/>
      <c r="E42" s="263"/>
      <c r="F42" s="263"/>
      <c r="G42" s="266"/>
      <c r="H42" s="266"/>
      <c r="I42" s="468"/>
      <c r="J42" s="267"/>
      <c r="K42" s="263"/>
      <c r="L42" s="263"/>
      <c r="M42" s="263"/>
      <c r="N42" s="263"/>
    </row>
    <row r="43" spans="1:14" ht="13.5" customHeight="1">
      <c r="A43" s="457"/>
      <c r="B43" s="264">
        <f>Invoer_periode_3!B64</f>
        <v>0</v>
      </c>
      <c r="C43" s="263">
        <f>Invoer_periode_3!C64</f>
        <v>0</v>
      </c>
      <c r="D43" s="263">
        <f>Invoer_periode_3!D64</f>
        <v>0</v>
      </c>
      <c r="E43" s="263">
        <f>Invoer_periode_3!E64</f>
        <v>0</v>
      </c>
      <c r="F43" s="263">
        <f>Invoer_periode_3!F64</f>
        <v>0</v>
      </c>
      <c r="G43" s="263">
        <f>Invoer_periode_3!G64</f>
        <v>0</v>
      </c>
      <c r="H43" s="266">
        <f>Invoer_periode_3!H64</f>
        <v>0</v>
      </c>
      <c r="I43" s="468">
        <f>Invoer_periode_3!I64</f>
        <v>0</v>
      </c>
      <c r="J43" s="269">
        <v>10</v>
      </c>
      <c r="K43" s="1313">
        <f>Invoer_periode_3!K64</f>
        <v>0</v>
      </c>
      <c r="L43" s="1313">
        <f>Invoer_periode_3!L64</f>
        <v>0</v>
      </c>
      <c r="M43" s="1313">
        <f>Invoer_periode_3!M64</f>
        <v>0</v>
      </c>
      <c r="N43" s="263">
        <f>Invoer_periode_3!N64</f>
        <v>0</v>
      </c>
    </row>
    <row r="44" spans="1:14" ht="13.5" customHeight="1">
      <c r="A44" s="457" t="str">
        <f>Invoer_periode_3!A65</f>
        <v>Car.Bol</v>
      </c>
      <c r="B44" s="264" t="str">
        <f>Invoer_periode_3!B65</f>
        <v>Periode 3</v>
      </c>
      <c r="C44" s="263">
        <f>Invoer_periode_3!C65</f>
        <v>0</v>
      </c>
      <c r="D44" s="263">
        <f>Invoer_periode_3!D65</f>
        <v>0</v>
      </c>
      <c r="E44" s="263">
        <f>Invoer_periode_3!E65</f>
        <v>0</v>
      </c>
      <c r="F44" s="263">
        <f>Invoer_periode_3!F65</f>
        <v>0</v>
      </c>
      <c r="G44" s="263">
        <f>Invoer_periode_3!G65</f>
        <v>0</v>
      </c>
      <c r="H44" s="266">
        <f>Invoer_periode_3!H65</f>
        <v>0</v>
      </c>
      <c r="I44" s="468">
        <f>Invoer_periode_3!I65</f>
        <v>0</v>
      </c>
      <c r="J44" s="268">
        <f>Invoer_periode_3!J65</f>
        <v>0</v>
      </c>
      <c r="K44" s="1313"/>
      <c r="L44" s="1313"/>
      <c r="M44" s="1313"/>
      <c r="N44" s="263">
        <f>Invoer_periode_3!N65</f>
        <v>0</v>
      </c>
    </row>
    <row r="45" spans="1:14" ht="13.5" customHeight="1">
      <c r="A45" s="456">
        <f>IF(ISBLANK(Invoer_periode_3!A66),"",Invoer_periode_3!A66)</f>
        <v>70</v>
      </c>
      <c r="B45" s="273" t="str">
        <f>Invoer_periode_3!B66</f>
        <v>Naam</v>
      </c>
      <c r="C45" s="249" t="str">
        <f>IF(ISBLANK(Invoer_periode_3!C66),"",Invoer_periode_3!C66)</f>
        <v>Aantal</v>
      </c>
      <c r="D45" s="249" t="str">
        <f>Invoer_periode_3!D66</f>
        <v>Te maken</v>
      </c>
      <c r="E45" s="249" t="str">
        <f>IF(ISBLANK(Invoer_periode_3!E66),"",Invoer_periode_3!E66)</f>
        <v>Aantal</v>
      </c>
      <c r="F45" s="249" t="str">
        <f>IF(ISBLANK(Invoer_periode_3!F66),"",Invoer_periode_3!F66)</f>
        <v xml:space="preserve">Aantal  </v>
      </c>
      <c r="G45" s="249" t="str">
        <f>Invoer_periode_3!G66</f>
        <v xml:space="preserve">Week       </v>
      </c>
      <c r="H45" s="249" t="str">
        <f>IF(ISBLANK(Invoer_periode_3!H66),"",Invoer_periode_3!H66)</f>
        <v>Hoogste</v>
      </c>
      <c r="I45" s="458" t="str">
        <f>Invoer_periode_3!I66</f>
        <v>%</v>
      </c>
      <c r="J45" s="249">
        <f>Invoer_periode_3!J66</f>
        <v>10</v>
      </c>
      <c r="K45" s="249" t="str">
        <f>Invoer_periode_3!K66</f>
        <v>W</v>
      </c>
      <c r="L45" s="249" t="str">
        <f>Invoer_periode_3!L66</f>
        <v>V</v>
      </c>
      <c r="M45" s="249" t="str">
        <f>Invoer_periode_3!M66</f>
        <v>R</v>
      </c>
      <c r="N45" s="249" t="str">
        <f>Invoer_periode_3!N66</f>
        <v>Nieuwe</v>
      </c>
    </row>
    <row r="46" spans="1:14" ht="13.5" customHeight="1">
      <c r="A46" s="456" t="str">
        <f>IF(ISBLANK(Invoer_periode_3!A67),"",Invoer_periode_3!A67)</f>
        <v>Datum</v>
      </c>
      <c r="B46" s="273" t="str">
        <f>Invoer_periode_3!B67</f>
        <v>BouwmeesterJohan</v>
      </c>
      <c r="C46" s="249" t="str">
        <f>IF(ISBLANK(Invoer_periode_3!C67),"",Invoer_periode_3!C67)</f>
        <v>Wedstrijden</v>
      </c>
      <c r="D46" s="249" t="str">
        <f>Invoer_periode_3!D67</f>
        <v>Car.boles</v>
      </c>
      <c r="E46" s="249" t="str">
        <f>IF(ISBLANK(Invoer_periode_3!E67),"",Invoer_periode_3!E67)</f>
        <v>Caramboles</v>
      </c>
      <c r="F46" s="249" t="str">
        <f>IF(ISBLANK(Invoer_periode_3!F67),"",Invoer_periode_3!F67)</f>
        <v>Beurten</v>
      </c>
      <c r="G46" s="249" t="str">
        <f>Invoer_periode_3!G67</f>
        <v>Moyenne</v>
      </c>
      <c r="H46" s="249" t="str">
        <f>IF(ISBLANK(Invoer_periode_3!H67),"",Invoer_periode_3!H67)</f>
        <v>H Score</v>
      </c>
      <c r="I46" s="249" t="str">
        <f>Invoer_periode_3!I67</f>
        <v>Car.boles</v>
      </c>
      <c r="J46" s="249" t="str">
        <f>Invoer_periode_3!J67</f>
        <v>Punten</v>
      </c>
      <c r="K46" s="249">
        <f>Invoer_periode_3!K67</f>
        <v>0</v>
      </c>
      <c r="L46" s="249">
        <f>Invoer_periode_3!L67</f>
        <v>0</v>
      </c>
      <c r="M46" s="249">
        <f>Invoer_periode_3!M67</f>
        <v>0</v>
      </c>
      <c r="N46" s="249" t="str">
        <f>Invoer_periode_3!N67</f>
        <v>Caramb</v>
      </c>
    </row>
    <row r="47" spans="1:14" ht="13.5" customHeight="1">
      <c r="A47" s="456" t="str">
        <f>IF(ISBLANK(Invoer_periode_3!A68),"",Invoer_periode_3!A68)</f>
        <v/>
      </c>
      <c r="B47" s="273" t="str">
        <f>Invoer_periode_3!B68</f>
        <v>Cattier Theo</v>
      </c>
      <c r="C47" s="249" t="str">
        <f>IF(ISBLANK(Invoer_periode_3!C68),"",Invoer_periode_3!C68)</f>
        <v/>
      </c>
      <c r="D47" s="249" t="str">
        <f>Invoer_periode_3!D68</f>
        <v/>
      </c>
      <c r="E47" s="249" t="str">
        <f>IF(ISBLANK(Invoer_periode_3!E68),"",Invoer_periode_3!E68)</f>
        <v/>
      </c>
      <c r="F47" s="249" t="str">
        <f>IF(ISBLANK(Invoer_periode_3!F68),"",Invoer_periode_3!F68)</f>
        <v/>
      </c>
      <c r="G47" s="249" t="str">
        <f>Invoer_periode_3!G68</f>
        <v/>
      </c>
      <c r="H47" s="249" t="str">
        <f>IF(ISBLANK(Invoer_periode_3!H68),"",Invoer_periode_3!H68)</f>
        <v/>
      </c>
      <c r="I47" s="458" t="str">
        <f>Invoer_periode_3!I68</f>
        <v/>
      </c>
      <c r="J47" s="249" t="str">
        <f>Invoer_periode_3!J68</f>
        <v/>
      </c>
      <c r="K47" s="249" t="str">
        <f>Invoer_periode_3!K68</f>
        <v/>
      </c>
      <c r="L47" s="249" t="str">
        <f>Invoer_periode_3!L68</f>
        <v/>
      </c>
      <c r="M47" s="249" t="str">
        <f>Invoer_periode_3!M68</f>
        <v/>
      </c>
      <c r="N47" s="249">
        <f>Invoer_periode_3!N68</f>
        <v>0</v>
      </c>
    </row>
    <row r="48" spans="1:14" ht="13.5" customHeight="1">
      <c r="A48" s="456" t="str">
        <f>IF(ISBLANK(Invoer_periode_3!A69),"",Invoer_periode_3!A69)</f>
        <v/>
      </c>
      <c r="B48" s="284" t="str">
        <f>Invoer_periode_3!B69</f>
        <v>Huinink Jan</v>
      </c>
      <c r="C48" s="249" t="str">
        <f>IF(ISBLANK(Invoer_periode_3!C69),"",Invoer_periode_3!C69)</f>
        <v/>
      </c>
      <c r="D48" s="249" t="str">
        <f>Invoer_periode_3!D69</f>
        <v/>
      </c>
      <c r="E48" s="249" t="str">
        <f>IF(ISBLANK(Invoer_periode_3!E69),"",Invoer_periode_3!E69)</f>
        <v/>
      </c>
      <c r="F48" s="249" t="str">
        <f>IF(ISBLANK(Invoer_periode_3!F69),"",Invoer_periode_3!F69)</f>
        <v/>
      </c>
      <c r="G48" s="249" t="str">
        <f>Invoer_periode_3!G69</f>
        <v/>
      </c>
      <c r="H48" s="249" t="str">
        <f>IF(ISBLANK(Invoer_periode_3!H69),"",Invoer_periode_3!H69)</f>
        <v/>
      </c>
      <c r="I48" s="458" t="str">
        <f>Invoer_periode_3!I69</f>
        <v/>
      </c>
      <c r="J48" s="249" t="str">
        <f>Invoer_periode_3!J69</f>
        <v/>
      </c>
      <c r="K48" s="249" t="str">
        <f>Invoer_periode_3!K69</f>
        <v/>
      </c>
      <c r="L48" s="249" t="str">
        <f>Invoer_periode_3!L69</f>
        <v/>
      </c>
      <c r="M48" s="249" t="str">
        <f>Invoer_periode_3!M69</f>
        <v/>
      </c>
      <c r="N48" s="249">
        <f>Invoer_periode_3!N69</f>
        <v>0</v>
      </c>
    </row>
    <row r="49" spans="1:14" ht="13.5" customHeight="1">
      <c r="A49" s="456">
        <f>IF(ISBLANK(Invoer_periode_3!A70),"",Invoer_periode_3!A70)</f>
        <v>45265</v>
      </c>
      <c r="B49" s="273" t="str">
        <f>Invoer_periode_3!B70</f>
        <v>Koppele Theo</v>
      </c>
      <c r="C49" s="249">
        <f>IF(ISBLANK(Invoer_periode_3!C70),"",Invoer_periode_3!C70)</f>
        <v>1</v>
      </c>
      <c r="D49" s="249">
        <f>Invoer_periode_3!D70</f>
        <v>70</v>
      </c>
      <c r="E49" s="249">
        <f>IF(ISBLANK(Invoer_periode_3!E70),"",Invoer_periode_3!E70)</f>
        <v>49</v>
      </c>
      <c r="F49" s="249">
        <f>IF(ISBLANK(Invoer_periode_3!F70),"",Invoer_periode_3!F70)</f>
        <v>27</v>
      </c>
      <c r="G49" s="251">
        <f>Invoer_periode_3!G70</f>
        <v>1.8148148148148149</v>
      </c>
      <c r="H49" s="249">
        <f>IF(ISBLANK(Invoer_periode_3!H70),"",Invoer_periode_3!H70)</f>
        <v>7</v>
      </c>
      <c r="I49" s="458">
        <f>Invoer_periode_3!I70</f>
        <v>0.7</v>
      </c>
      <c r="J49" s="249">
        <f>Invoer_periode_3!J70</f>
        <v>7</v>
      </c>
      <c r="K49" s="249">
        <f>Invoer_periode_3!K70</f>
        <v>0</v>
      </c>
      <c r="L49" s="249">
        <f>Invoer_periode_3!L70</f>
        <v>1</v>
      </c>
      <c r="M49" s="249">
        <f>Invoer_periode_3!M70</f>
        <v>0</v>
      </c>
      <c r="N49" s="249">
        <f>Invoer_periode_3!N70</f>
        <v>0</v>
      </c>
    </row>
    <row r="50" spans="1:14" ht="13.5" customHeight="1">
      <c r="A50" s="456">
        <f>IF(ISBLANK(Invoer_periode_3!A71),"",Invoer_periode_3!A71)</f>
        <v>45279</v>
      </c>
      <c r="B50" s="273" t="str">
        <f>Invoer_periode_3!B71</f>
        <v>Melgers Willy</v>
      </c>
      <c r="C50" s="249">
        <f>IF(ISBLANK(Invoer_periode_3!C71),"",Invoer_periode_3!C71)</f>
        <v>1</v>
      </c>
      <c r="D50" s="249">
        <f>Invoer_periode_3!D71</f>
        <v>70</v>
      </c>
      <c r="E50" s="249">
        <f>IF(ISBLANK(Invoer_periode_3!E71),"",Invoer_periode_3!E71)</f>
        <v>44</v>
      </c>
      <c r="F50" s="249">
        <f>IF(ISBLANK(Invoer_periode_3!F71),"",Invoer_periode_3!F71)</f>
        <v>25</v>
      </c>
      <c r="G50" s="251">
        <f>Invoer_periode_3!G71</f>
        <v>1.76</v>
      </c>
      <c r="H50" s="249">
        <f>IF(ISBLANK(Invoer_periode_3!H71),"",Invoer_periode_3!H71)</f>
        <v>11</v>
      </c>
      <c r="I50" s="458">
        <f>Invoer_periode_3!I71</f>
        <v>0.62857142857142856</v>
      </c>
      <c r="J50" s="249">
        <f>Invoer_periode_3!J71</f>
        <v>6</v>
      </c>
      <c r="K50" s="249">
        <f>Invoer_periode_3!K71</f>
        <v>0</v>
      </c>
      <c r="L50" s="249">
        <f>Invoer_periode_3!L71</f>
        <v>1</v>
      </c>
      <c r="M50" s="249">
        <f>Invoer_periode_3!M71</f>
        <v>0</v>
      </c>
      <c r="N50" s="249">
        <f>Invoer_periode_3!N71</f>
        <v>0</v>
      </c>
    </row>
    <row r="51" spans="1:14" ht="13.5" customHeight="1">
      <c r="A51" s="456">
        <f>IF(ISBLANK(Invoer_periode_3!A72),"",Invoer_periode_3!A72)</f>
        <v>45293</v>
      </c>
      <c r="B51" s="273" t="str">
        <f>Invoer_periode_3!B72</f>
        <v>Piepers Arnold</v>
      </c>
      <c r="C51" s="249">
        <f>IF(ISBLANK(Invoer_periode_3!C72),"",Invoer_periode_3!C72)</f>
        <v>1</v>
      </c>
      <c r="D51" s="249">
        <f>Invoer_periode_3!D72</f>
        <v>70</v>
      </c>
      <c r="E51" s="249">
        <f>IF(ISBLANK(Invoer_periode_3!E72),"",Invoer_periode_3!E72)</f>
        <v>52</v>
      </c>
      <c r="F51" s="249">
        <f>IF(ISBLANK(Invoer_periode_3!F72),"",Invoer_periode_3!F72)</f>
        <v>24</v>
      </c>
      <c r="G51" s="251">
        <f>Invoer_periode_3!G72</f>
        <v>2.1666666666666665</v>
      </c>
      <c r="H51" s="249">
        <f>IF(ISBLANK(Invoer_periode_3!H72),"",Invoer_periode_3!H72)</f>
        <v>13</v>
      </c>
      <c r="I51" s="458">
        <f>Invoer_periode_3!I72</f>
        <v>0.74285714285714288</v>
      </c>
      <c r="J51" s="249">
        <f>Invoer_periode_3!J72</f>
        <v>7</v>
      </c>
      <c r="K51" s="249">
        <f>Invoer_periode_3!K72</f>
        <v>0</v>
      </c>
      <c r="L51" s="249">
        <f>Invoer_periode_3!L72</f>
        <v>1</v>
      </c>
      <c r="M51" s="249">
        <f>Invoer_periode_3!M72</f>
        <v>0</v>
      </c>
      <c r="N51" s="249">
        <f>Invoer_periode_3!N72</f>
        <v>0</v>
      </c>
    </row>
    <row r="52" spans="1:14" ht="13.5" customHeight="1">
      <c r="A52" s="456">
        <f>IF(ISBLANK(Invoer_periode_3!A73),"",Invoer_periode_3!A73)</f>
        <v>45293</v>
      </c>
      <c r="B52" s="273" t="str">
        <f>Invoer_periode_3!B73</f>
        <v>Jos Stortelder</v>
      </c>
      <c r="C52" s="249">
        <f>IF(ISBLANK(Invoer_periode_3!C73),"",Invoer_periode_3!C73)</f>
        <v>1</v>
      </c>
      <c r="D52" s="249">
        <f>Invoer_periode_3!D73</f>
        <v>70</v>
      </c>
      <c r="E52" s="249">
        <f>IF(ISBLANK(Invoer_periode_3!E73),"",Invoer_periode_3!E73)</f>
        <v>53</v>
      </c>
      <c r="F52" s="249">
        <f>IF(ISBLANK(Invoer_periode_3!F73),"",Invoer_periode_3!F73)</f>
        <v>26</v>
      </c>
      <c r="G52" s="251">
        <f>Invoer_periode_3!G73</f>
        <v>2.0384615384615383</v>
      </c>
      <c r="H52" s="249">
        <f>IF(ISBLANK(Invoer_periode_3!H73),"",Invoer_periode_3!H73)</f>
        <v>7</v>
      </c>
      <c r="I52" s="458">
        <f>Invoer_periode_3!I73</f>
        <v>0.75714285714285712</v>
      </c>
      <c r="J52" s="249">
        <f>Invoer_periode_3!J73</f>
        <v>7</v>
      </c>
      <c r="K52" s="249">
        <f>Invoer_periode_3!K73</f>
        <v>0</v>
      </c>
      <c r="L52" s="249">
        <f>Invoer_periode_3!L73</f>
        <v>1</v>
      </c>
      <c r="M52" s="249">
        <f>Invoer_periode_3!M73</f>
        <v>0</v>
      </c>
      <c r="N52" s="249">
        <f>Invoer_periode_3!N73</f>
        <v>0</v>
      </c>
    </row>
    <row r="53" spans="1:14" ht="13.5" customHeight="1">
      <c r="A53" s="456" t="str">
        <f>IF(ISBLANK(Invoer_periode_3!A74),"",Invoer_periode_3!A74)</f>
        <v/>
      </c>
      <c r="B53" s="273" t="str">
        <f>Invoer_periode_3!B74</f>
        <v>Rots Jan</v>
      </c>
      <c r="C53" s="249" t="str">
        <f>IF(ISBLANK(Invoer_periode_3!C74),"",Invoer_periode_3!C74)</f>
        <v/>
      </c>
      <c r="D53" s="249" t="str">
        <f>Invoer_periode_3!D74</f>
        <v/>
      </c>
      <c r="E53" s="249" t="str">
        <f>IF(ISBLANK(Invoer_periode_3!E74),"",Invoer_periode_3!E74)</f>
        <v/>
      </c>
      <c r="F53" s="249" t="str">
        <f>IF(ISBLANK(Invoer_periode_3!F74),"",Invoer_periode_3!F74)</f>
        <v/>
      </c>
      <c r="G53" s="251" t="str">
        <f>Invoer_periode_3!G74</f>
        <v/>
      </c>
      <c r="H53" s="249" t="str">
        <f>IF(ISBLANK(Invoer_periode_3!H74),"",Invoer_periode_3!H74)</f>
        <v/>
      </c>
      <c r="I53" s="458" t="str">
        <f>Invoer_periode_3!I74</f>
        <v/>
      </c>
      <c r="J53" s="249" t="str">
        <f>Invoer_periode_3!J74</f>
        <v/>
      </c>
      <c r="K53" s="249" t="str">
        <f>Invoer_periode_3!K74</f>
        <v/>
      </c>
      <c r="L53" s="249" t="str">
        <f>Invoer_periode_3!L74</f>
        <v/>
      </c>
      <c r="M53" s="249" t="str">
        <f>Invoer_periode_3!M74</f>
        <v/>
      </c>
      <c r="N53" s="249">
        <f>Invoer_periode_3!N74</f>
        <v>0</v>
      </c>
    </row>
    <row r="54" spans="1:14" ht="13.5" customHeight="1">
      <c r="A54" s="456" t="str">
        <f>IF(ISBLANK(Invoer_periode_3!A75),"",Invoer_periode_3!A75)</f>
        <v/>
      </c>
      <c r="B54" s="273" t="str">
        <f>Invoer_periode_3!B75</f>
        <v>Rouwhorst Bennie</v>
      </c>
      <c r="C54" s="249" t="str">
        <f>IF(ISBLANK(Invoer_periode_3!C75),"",Invoer_periode_3!C75)</f>
        <v/>
      </c>
      <c r="D54" s="249" t="str">
        <f>Invoer_periode_3!D75</f>
        <v/>
      </c>
      <c r="E54" s="249" t="str">
        <f>IF(ISBLANK(Invoer_periode_3!E75),"",Invoer_periode_3!E75)</f>
        <v/>
      </c>
      <c r="F54" s="249" t="str">
        <f>IF(ISBLANK(Invoer_periode_3!F75),"",Invoer_periode_3!F75)</f>
        <v/>
      </c>
      <c r="G54" s="251" t="str">
        <f>Invoer_periode_3!G75</f>
        <v/>
      </c>
      <c r="H54" s="249" t="str">
        <f>IF(ISBLANK(Invoer_periode_3!H75),"",Invoer_periode_3!H75)</f>
        <v/>
      </c>
      <c r="I54" s="458" t="str">
        <f>Invoer_periode_3!I75</f>
        <v/>
      </c>
      <c r="J54" s="249" t="str">
        <f>Invoer_periode_3!J75</f>
        <v/>
      </c>
      <c r="K54" s="249" t="str">
        <f>Invoer_periode_3!K75</f>
        <v/>
      </c>
      <c r="L54" s="249" t="str">
        <f>Invoer_periode_3!L75</f>
        <v/>
      </c>
      <c r="M54" s="249" t="str">
        <f>Invoer_periode_3!M75</f>
        <v/>
      </c>
      <c r="N54" s="249">
        <f>Invoer_periode_3!N75</f>
        <v>0</v>
      </c>
    </row>
    <row r="55" spans="1:14" ht="13.5" customHeight="1">
      <c r="A55" s="456" t="str">
        <f>IF(ISBLANK(Invoer_periode_3!A76),"",Invoer_periode_3!A76)</f>
        <v/>
      </c>
      <c r="B55" s="273" t="str">
        <f>Invoer_periode_3!B76</f>
        <v>Wittenbernds B</v>
      </c>
      <c r="C55" s="249" t="str">
        <f>IF(ISBLANK(Invoer_periode_3!C76),"",Invoer_periode_3!C76)</f>
        <v/>
      </c>
      <c r="D55" s="249" t="str">
        <f>Invoer_periode_3!D76</f>
        <v/>
      </c>
      <c r="E55" s="249" t="str">
        <f>IF(ISBLANK(Invoer_periode_3!E76),"",Invoer_periode_3!E76)</f>
        <v/>
      </c>
      <c r="F55" s="249" t="str">
        <f>IF(ISBLANK(Invoer_periode_3!F76),"",Invoer_periode_3!F76)</f>
        <v/>
      </c>
      <c r="G55" s="251" t="str">
        <f>Invoer_periode_3!G76</f>
        <v/>
      </c>
      <c r="H55" s="249" t="str">
        <f>IF(ISBLANK(Invoer_periode_3!H76),"",Invoer_periode_3!H76)</f>
        <v/>
      </c>
      <c r="I55" s="458" t="str">
        <f>Invoer_periode_3!I76</f>
        <v/>
      </c>
      <c r="J55" s="249" t="str">
        <f>Invoer_periode_3!J76</f>
        <v/>
      </c>
      <c r="K55" s="249" t="str">
        <f>Invoer_periode_3!K76</f>
        <v/>
      </c>
      <c r="L55" s="249" t="str">
        <f>Invoer_periode_3!L76</f>
        <v/>
      </c>
      <c r="M55" s="249" t="str">
        <f>Invoer_periode_3!M76</f>
        <v/>
      </c>
      <c r="N55" s="249">
        <f>Invoer_periode_3!N76</f>
        <v>0</v>
      </c>
    </row>
    <row r="56" spans="1:14" ht="13.5" customHeight="1">
      <c r="A56" s="456">
        <f>IF(ISBLANK(Invoer_periode_3!A77),"",Invoer_periode_3!A77)</f>
        <v>45251</v>
      </c>
      <c r="B56" s="273" t="str">
        <f>Invoer_periode_3!B77</f>
        <v>Spieker Leo</v>
      </c>
      <c r="C56" s="249">
        <f>IF(ISBLANK(Invoer_periode_3!C77),"",Invoer_periode_3!C77)</f>
        <v>1</v>
      </c>
      <c r="D56" s="249">
        <f>Invoer_periode_3!D77</f>
        <v>70</v>
      </c>
      <c r="E56" s="249">
        <f>IF(ISBLANK(Invoer_periode_3!E77),"",Invoer_periode_3!E77)</f>
        <v>36</v>
      </c>
      <c r="F56" s="249">
        <f>IF(ISBLANK(Invoer_periode_3!F77),"",Invoer_periode_3!F77)</f>
        <v>16</v>
      </c>
      <c r="G56" s="251">
        <f>Invoer_periode_3!G77</f>
        <v>2.25</v>
      </c>
      <c r="H56" s="249">
        <f>IF(ISBLANK(Invoer_periode_3!H77),"",Invoer_periode_3!H77)</f>
        <v>13</v>
      </c>
      <c r="I56" s="458">
        <f>Invoer_periode_3!I77</f>
        <v>0.51428571428571423</v>
      </c>
      <c r="J56" s="249">
        <f>Invoer_periode_3!J77</f>
        <v>5</v>
      </c>
      <c r="K56" s="249">
        <f>Invoer_periode_3!K77</f>
        <v>0</v>
      </c>
      <c r="L56" s="249">
        <f>Invoer_periode_3!L77</f>
        <v>1</v>
      </c>
      <c r="M56" s="249">
        <f>Invoer_periode_3!M77</f>
        <v>0</v>
      </c>
      <c r="N56" s="249">
        <f>Invoer_periode_3!N77</f>
        <v>0</v>
      </c>
    </row>
    <row r="57" spans="1:14" ht="13.5" customHeight="1">
      <c r="A57" s="456">
        <f>IF(ISBLANK(Invoer_periode_3!A78),"",Invoer_periode_3!A78)</f>
        <v>45265</v>
      </c>
      <c r="B57" s="273" t="str">
        <f>Invoer_periode_3!B78</f>
        <v>v.Schie Leo</v>
      </c>
      <c r="C57" s="249">
        <f>IF(ISBLANK(Invoer_periode_3!C78),"",Invoer_periode_3!C78)</f>
        <v>1</v>
      </c>
      <c r="D57" s="249">
        <f>Invoer_periode_3!D78</f>
        <v>70</v>
      </c>
      <c r="E57" s="249">
        <f>IF(ISBLANK(Invoer_periode_3!E78),"",Invoer_periode_3!E78)</f>
        <v>70</v>
      </c>
      <c r="F57" s="249">
        <f>IF(ISBLANK(Invoer_periode_3!F78),"",Invoer_periode_3!F78)</f>
        <v>25</v>
      </c>
      <c r="G57" s="251">
        <f>Invoer_periode_3!G78</f>
        <v>2.8</v>
      </c>
      <c r="H57" s="249">
        <f>IF(ISBLANK(Invoer_periode_3!H78),"",Invoer_periode_3!H78)</f>
        <v>12</v>
      </c>
      <c r="I57" s="458">
        <f>Invoer_periode_3!I78</f>
        <v>1</v>
      </c>
      <c r="J57" s="249">
        <f>Invoer_periode_3!J78</f>
        <v>10</v>
      </c>
      <c r="K57" s="249">
        <f>Invoer_periode_3!K78</f>
        <v>1</v>
      </c>
      <c r="L57" s="249">
        <f>Invoer_periode_3!L78</f>
        <v>0</v>
      </c>
      <c r="M57" s="249">
        <f>Invoer_periode_3!M78</f>
        <v>0</v>
      </c>
      <c r="N57" s="249">
        <f>Invoer_periode_3!N78</f>
        <v>0</v>
      </c>
    </row>
    <row r="58" spans="1:14" ht="13.5" customHeight="1">
      <c r="A58" s="456">
        <f>IF(ISBLANK(Invoer_periode_3!A79),"",Invoer_periode_3!A79)</f>
        <v>45279</v>
      </c>
      <c r="B58" s="273" t="str">
        <f>Invoer_periode_3!B79</f>
        <v>Wolterink Harrie</v>
      </c>
      <c r="C58" s="249">
        <f>IF(ISBLANK(Invoer_periode_3!C79),"",Invoer_periode_3!C79)</f>
        <v>1</v>
      </c>
      <c r="D58" s="249">
        <f>Invoer_periode_3!D79</f>
        <v>70</v>
      </c>
      <c r="E58" s="249">
        <f>IF(ISBLANK(Invoer_periode_3!E79),"",Invoer_periode_3!E79)</f>
        <v>70</v>
      </c>
      <c r="F58" s="249">
        <f>IF(ISBLANK(Invoer_periode_3!F79),"",Invoer_periode_3!F79)</f>
        <v>27</v>
      </c>
      <c r="G58" s="251">
        <f>Invoer_periode_3!G79</f>
        <v>2.5925925925925926</v>
      </c>
      <c r="H58" s="249">
        <f>IF(ISBLANK(Invoer_periode_3!H79),"",Invoer_periode_3!H79)</f>
        <v>13</v>
      </c>
      <c r="I58" s="458">
        <f>Invoer_periode_3!I79</f>
        <v>1</v>
      </c>
      <c r="J58" s="249">
        <f>Invoer_periode_3!J79</f>
        <v>10</v>
      </c>
      <c r="K58" s="249">
        <f>Invoer_periode_3!K79</f>
        <v>1</v>
      </c>
      <c r="L58" s="249">
        <f>Invoer_periode_3!L79</f>
        <v>0</v>
      </c>
      <c r="M58" s="249">
        <f>Invoer_periode_3!M79</f>
        <v>0</v>
      </c>
      <c r="N58" s="249">
        <f>Invoer_periode_3!N79</f>
        <v>0</v>
      </c>
    </row>
    <row r="59" spans="1:14" ht="13.5" customHeight="1">
      <c r="A59" s="456">
        <f>IF(ISBLANK(Invoer_periode_3!A80),"",Invoer_periode_3!A80)</f>
        <v>45272</v>
      </c>
      <c r="B59" s="273" t="str">
        <f>Invoer_periode_3!B80</f>
        <v>Vermue Jack</v>
      </c>
      <c r="C59" s="249">
        <f>IF(ISBLANK(Invoer_periode_3!C80),"",Invoer_periode_3!C80)</f>
        <v>1</v>
      </c>
      <c r="D59" s="249">
        <f>Invoer_periode_3!D80</f>
        <v>70</v>
      </c>
      <c r="E59" s="249">
        <f>IF(ISBLANK(Invoer_periode_3!E80),"",Invoer_periode_3!E80)</f>
        <v>57</v>
      </c>
      <c r="F59" s="249">
        <f>IF(ISBLANK(Invoer_periode_3!F80),"",Invoer_periode_3!F80)</f>
        <v>19</v>
      </c>
      <c r="G59" s="251">
        <f>Invoer_periode_3!G80</f>
        <v>3</v>
      </c>
      <c r="H59" s="249">
        <f>IF(ISBLANK(Invoer_periode_3!H80),"",Invoer_periode_3!H80)</f>
        <v>15</v>
      </c>
      <c r="I59" s="458">
        <f>Invoer_periode_3!I80</f>
        <v>0.81428571428571428</v>
      </c>
      <c r="J59" s="249">
        <f>Invoer_periode_3!J80</f>
        <v>8</v>
      </c>
      <c r="K59" s="249">
        <f>Invoer_periode_3!K80</f>
        <v>0</v>
      </c>
      <c r="L59" s="249">
        <f>Invoer_periode_3!L80</f>
        <v>0</v>
      </c>
      <c r="M59" s="249">
        <f>Invoer_periode_3!M80</f>
        <v>1</v>
      </c>
      <c r="N59" s="249">
        <f>Invoer_periode_3!N80</f>
        <v>0</v>
      </c>
    </row>
    <row r="60" spans="1:14" ht="13.5" hidden="1" customHeight="1">
      <c r="A60" s="459" t="e">
        <f>NA()</f>
        <v>#N/A</v>
      </c>
      <c r="B60" s="273" t="e">
        <f>NA()</f>
        <v>#N/A</v>
      </c>
      <c r="C60" s="255" t="e">
        <f>NA()</f>
        <v>#N/A</v>
      </c>
      <c r="D60" s="271" t="e">
        <f>NA()</f>
        <v>#N/A</v>
      </c>
      <c r="E60" s="307" t="e">
        <f>NA()</f>
        <v>#N/A</v>
      </c>
      <c r="F60" s="271" t="e">
        <f>NA()</f>
        <v>#N/A</v>
      </c>
      <c r="G60" s="251" t="e">
        <f>NA()</f>
        <v>#N/A</v>
      </c>
      <c r="H60" s="255" t="e">
        <f>NA()</f>
        <v>#N/A</v>
      </c>
      <c r="I60" s="458" t="e">
        <f>NA()</f>
        <v>#N/A</v>
      </c>
      <c r="J60" s="280" t="e">
        <f>NA()</f>
        <v>#N/A</v>
      </c>
      <c r="K60" s="271" t="e">
        <f>NA()</f>
        <v>#N/A</v>
      </c>
      <c r="L60" s="271" t="e">
        <f>NA()</f>
        <v>#N/A</v>
      </c>
      <c r="M60" s="249" t="e">
        <f>NA()</f>
        <v>#N/A</v>
      </c>
      <c r="N60" s="249" t="e">
        <f>NA()</f>
        <v>#N/A</v>
      </c>
    </row>
    <row r="61" spans="1:14" ht="13.5" customHeight="1">
      <c r="A61" s="457" t="str">
        <f>Invoer_periode_3!A82</f>
        <v/>
      </c>
      <c r="B61" s="474" t="str">
        <f>Invoer_periode_3!B82</f>
        <v>Bennie Beerten Z</v>
      </c>
      <c r="C61" s="263" t="str">
        <f>Invoer_periode_3!C82</f>
        <v/>
      </c>
      <c r="D61" s="263" t="str">
        <f>Invoer_periode_3!D82</f>
        <v/>
      </c>
      <c r="E61" s="263">
        <f>Invoer_periode_3!E82</f>
        <v>0</v>
      </c>
      <c r="F61" s="263" t="str">
        <f>Invoer_periode_3!F82</f>
        <v/>
      </c>
      <c r="G61" s="266" t="str">
        <f>Invoer_periode_3!G82</f>
        <v/>
      </c>
      <c r="H61" s="263">
        <f>Invoer_periode_3!H82</f>
        <v>0</v>
      </c>
      <c r="I61" s="468" t="str">
        <f>Invoer_periode_3!I82</f>
        <v/>
      </c>
      <c r="J61" s="263" t="str">
        <f>Invoer_periode_3!J82</f>
        <v/>
      </c>
      <c r="K61" s="263" t="str">
        <f>Invoer_periode_3!K82</f>
        <v/>
      </c>
      <c r="L61" s="263" t="str">
        <f>Invoer_periode_3!L82</f>
        <v/>
      </c>
      <c r="M61" s="263" t="str">
        <f>Invoer_periode_3!M82</f>
        <v/>
      </c>
      <c r="N61" s="263">
        <f>Invoer_periode_3!N82</f>
        <v>0</v>
      </c>
    </row>
    <row r="62" spans="1:14" ht="13.5" customHeight="1">
      <c r="G62" s="251"/>
      <c r="I62" s="458"/>
    </row>
    <row r="63" spans="1:14" ht="13.5" customHeight="1">
      <c r="A63" s="457"/>
      <c r="C63" s="263"/>
      <c r="D63" s="263"/>
      <c r="E63" s="263"/>
      <c r="F63" s="263"/>
      <c r="G63" s="266"/>
      <c r="H63" s="266"/>
      <c r="I63" s="468"/>
      <c r="J63" s="267"/>
      <c r="K63" s="263"/>
      <c r="L63" s="263"/>
      <c r="M63" s="263"/>
      <c r="N63" s="263"/>
    </row>
    <row r="64" spans="1:14" ht="13.5" customHeight="1">
      <c r="A64" s="455"/>
      <c r="B64" s="264">
        <f>Invoer_per__4!B64</f>
        <v>0</v>
      </c>
      <c r="C64" s="263">
        <f>Invoer_per__4!C64</f>
        <v>0</v>
      </c>
      <c r="D64" s="263">
        <f>Invoer_per__4!D64</f>
        <v>0</v>
      </c>
      <c r="E64" s="263">
        <f>Invoer_per__4!E64</f>
        <v>0</v>
      </c>
      <c r="F64" s="263">
        <f>Invoer_per__4!F64</f>
        <v>0</v>
      </c>
      <c r="G64" s="266">
        <f>Invoer_per__4!G64</f>
        <v>0</v>
      </c>
      <c r="H64" s="266">
        <f>Invoer_per__4!H64</f>
        <v>0</v>
      </c>
      <c r="I64" s="468">
        <f>Invoer_per__4!I64</f>
        <v>0</v>
      </c>
      <c r="J64" s="268">
        <f>Invoer_per__4!J64</f>
        <v>0</v>
      </c>
      <c r="K64" s="1313">
        <f>Invoer_per__4!K64</f>
        <v>0</v>
      </c>
      <c r="L64" s="1313">
        <f>Invoer_per__4!L64</f>
        <v>0</v>
      </c>
      <c r="M64" s="1313">
        <f>Invoer_per__4!M64</f>
        <v>0</v>
      </c>
      <c r="N64" s="263">
        <f>Invoer_per__4!N64</f>
        <v>0</v>
      </c>
    </row>
    <row r="65" spans="1:14" ht="13.5" customHeight="1">
      <c r="A65" s="457" t="str">
        <f>Invoer_per__4!A65</f>
        <v>Car.Bol</v>
      </c>
      <c r="B65" s="264" t="str">
        <f>Invoer_per__4!B65</f>
        <v>Periode 4</v>
      </c>
      <c r="C65" s="263">
        <f>Invoer_per__4!C65</f>
        <v>0</v>
      </c>
      <c r="D65" s="263">
        <f>Invoer_per__4!D65</f>
        <v>0</v>
      </c>
      <c r="E65" s="263">
        <f>Invoer_per__4!E65</f>
        <v>0</v>
      </c>
      <c r="F65" s="263">
        <f>Invoer_per__4!F65</f>
        <v>0</v>
      </c>
      <c r="G65" s="266">
        <f>Invoer_per__4!G65</f>
        <v>0</v>
      </c>
      <c r="H65" s="266">
        <f>Invoer_per__4!H65</f>
        <v>0</v>
      </c>
      <c r="I65" s="468">
        <f>Invoer_per__4!I65</f>
        <v>0</v>
      </c>
      <c r="J65" s="267">
        <f>Invoer_per__4!J65</f>
        <v>0</v>
      </c>
      <c r="K65" s="1313"/>
      <c r="L65" s="1313"/>
      <c r="M65" s="1313"/>
      <c r="N65" s="263">
        <f>Invoer_per__4!N65</f>
        <v>0</v>
      </c>
    </row>
    <row r="66" spans="1:14" s="254" customFormat="1" ht="13.5" customHeight="1">
      <c r="A66" s="456">
        <f>IF(ISBLANK(Invoer_per__4!A66),"",Invoer_per__4!A66)</f>
        <v>70</v>
      </c>
      <c r="B66" s="254" t="str">
        <f>Invoer_per__4!B66</f>
        <v>Naam</v>
      </c>
      <c r="C66" s="249" t="str">
        <f>IF(ISBLANK(Invoer_per__4!C66),"",Invoer_per__4!C66)</f>
        <v>Aantal</v>
      </c>
      <c r="D66" s="249" t="str">
        <f>IF(ISBLANK(Invoer_per__4!D66),"",Invoer_per__4!D66)</f>
        <v>Te maken</v>
      </c>
      <c r="E66" s="249" t="str">
        <f>IF(ISBLANK(Invoer_per__4!E66),"",Invoer_per__4!E66)</f>
        <v>Aantal</v>
      </c>
      <c r="F66" s="249" t="str">
        <f>IF(ISBLANK(Invoer_per__4!F66),"",Invoer_per__4!F66)</f>
        <v xml:space="preserve">Aantal  </v>
      </c>
      <c r="G66" s="249" t="str">
        <f>Invoer_per__4!G66</f>
        <v xml:space="preserve">Week       </v>
      </c>
      <c r="H66" s="249" t="str">
        <f>IF(ISBLANK(Invoer_per__4!H66),"",Invoer_per__4!H66)</f>
        <v>Hoogste</v>
      </c>
      <c r="I66" s="249" t="str">
        <f>Invoer_per__4!I66</f>
        <v>%</v>
      </c>
      <c r="J66" s="249">
        <f>IF(ISBLANK(Invoer_per__4!J66),"",Invoer_per__4!J66)</f>
        <v>10</v>
      </c>
      <c r="K66" s="249" t="str">
        <f>IF(ISBLANK(Invoer_per__4!K66),"",Invoer_per__4!K66)</f>
        <v>W</v>
      </c>
      <c r="L66" s="249" t="str">
        <f>IF(ISBLANK(Invoer_per__4!L66),"",Invoer_per__4!L66)</f>
        <v>V</v>
      </c>
      <c r="M66" s="249" t="str">
        <f>IF(ISBLANK(Invoer_per__4!M66),"",Invoer_per__4!M66)</f>
        <v>R</v>
      </c>
      <c r="N66" s="249" t="str">
        <f>Invoer_per__4!N66</f>
        <v>Nieuwe</v>
      </c>
    </row>
    <row r="67" spans="1:14" s="254" customFormat="1" ht="13.5" customHeight="1">
      <c r="A67" s="456" t="str">
        <f>IF(ISBLANK(Invoer_per__4!A67),"",Invoer_per__4!A67)</f>
        <v>Datum</v>
      </c>
      <c r="B67" s="254" t="str">
        <f>Invoer_per__4!B67</f>
        <v>BouwmeesterJohan</v>
      </c>
      <c r="C67" s="249" t="str">
        <f>IF(ISBLANK(Invoer_per__4!C67),"",Invoer_per__4!C67)</f>
        <v>Wedstrijden</v>
      </c>
      <c r="D67" s="249" t="str">
        <f>IF(ISBLANK(Invoer_per__4!D67),"",Invoer_per__4!D67)</f>
        <v>Car.boles</v>
      </c>
      <c r="E67" s="249" t="str">
        <f>IF(ISBLANK(Invoer_per__4!E67),"",Invoer_per__4!E67)</f>
        <v>Caramboles</v>
      </c>
      <c r="F67" s="249" t="str">
        <f>IF(ISBLANK(Invoer_per__4!F67),"",Invoer_per__4!F67)</f>
        <v>Beurten</v>
      </c>
      <c r="G67" s="249" t="str">
        <f>Invoer_per__4!G67</f>
        <v>Moyenne</v>
      </c>
      <c r="H67" s="249" t="str">
        <f>IF(ISBLANK(Invoer_per__4!H67),"",Invoer_per__4!H67)</f>
        <v>H Score</v>
      </c>
      <c r="I67" s="249" t="str">
        <f>Invoer_per__4!I67</f>
        <v>Car.boles</v>
      </c>
      <c r="J67" s="249" t="str">
        <f>IF(ISBLANK(Invoer_per__4!J67),"",Invoer_per__4!J67)</f>
        <v>Punten</v>
      </c>
      <c r="K67" s="249" t="str">
        <f>IF(ISBLANK(Invoer_per__4!K67),"",Invoer_per__4!K67)</f>
        <v/>
      </c>
      <c r="L67" s="249" t="str">
        <f>IF(ISBLANK(Invoer_per__4!L67),"",Invoer_per__4!L67)</f>
        <v/>
      </c>
      <c r="M67" s="249" t="str">
        <f>IF(ISBLANK(Invoer_per__4!M67),"",Invoer_per__4!M67)</f>
        <v/>
      </c>
      <c r="N67" s="249" t="str">
        <f>Invoer_per__4!N67</f>
        <v>Caramb</v>
      </c>
    </row>
    <row r="68" spans="1:14" ht="13.5" customHeight="1">
      <c r="A68" s="456" t="str">
        <f>IF(ISBLANK(Invoer_per__4!A68),"",Invoer_per__4!A68)</f>
        <v/>
      </c>
      <c r="B68" s="254" t="str">
        <f>Invoer_per__4!B68</f>
        <v>Cattier Theo</v>
      </c>
      <c r="C68" s="249" t="str">
        <f>IF(ISBLANK(Invoer_per__4!C68),"",Invoer_per__4!C68)</f>
        <v/>
      </c>
      <c r="D68" s="249" t="str">
        <f>IF(ISBLANK(Invoer_per__4!D68),"",Invoer_per__4!D68)</f>
        <v/>
      </c>
      <c r="E68" s="249" t="str">
        <f>IF(ISBLANK(Invoer_per__4!E68),"",Invoer_per__4!E68)</f>
        <v/>
      </c>
      <c r="F68" s="249" t="str">
        <f>IF(ISBLANK(Invoer_per__4!F68),"",Invoer_per__4!F68)</f>
        <v/>
      </c>
      <c r="G68" s="249" t="str">
        <f>Invoer_per__4!G68</f>
        <v/>
      </c>
      <c r="H68" s="249" t="str">
        <f>IF(ISBLANK(Invoer_per__4!H68),"",Invoer_per__4!H68)</f>
        <v/>
      </c>
      <c r="I68" s="249" t="str">
        <f>Invoer_per__4!I68</f>
        <v/>
      </c>
      <c r="J68" s="249" t="str">
        <f>IF(ISBLANK(Invoer_per__4!J68),"",Invoer_per__4!J68)</f>
        <v/>
      </c>
      <c r="K68" s="249" t="str">
        <f>IF(ISBLANK(Invoer_per__4!K68),"",Invoer_per__4!K68)</f>
        <v/>
      </c>
      <c r="L68" s="249" t="str">
        <f>IF(ISBLANK(Invoer_per__4!L68),"",Invoer_per__4!L68)</f>
        <v/>
      </c>
      <c r="M68" s="249" t="str">
        <f>IF(ISBLANK(Invoer_per__4!M68),"",Invoer_per__4!M68)</f>
        <v/>
      </c>
      <c r="N68" s="249">
        <f>Invoer_per__4!N68</f>
        <v>0</v>
      </c>
    </row>
    <row r="69" spans="1:14" ht="13.5" customHeight="1">
      <c r="A69" s="456" t="str">
        <f>IF(ISBLANK(Invoer_per__4!A69),"",Invoer_per__4!A69)</f>
        <v/>
      </c>
      <c r="B69" s="254" t="str">
        <f>Invoer_per__4!B69</f>
        <v>Huinink Jan</v>
      </c>
      <c r="C69" s="249" t="str">
        <f>IF(ISBLANK(Invoer_per__4!C69),"",Invoer_per__4!C69)</f>
        <v/>
      </c>
      <c r="D69" s="249" t="str">
        <f>IF(ISBLANK(Invoer_per__4!D69),"",Invoer_per__4!D69)</f>
        <v/>
      </c>
      <c r="E69" s="249" t="str">
        <f>IF(ISBLANK(Invoer_per__4!E69),"",Invoer_per__4!E69)</f>
        <v/>
      </c>
      <c r="F69" s="249" t="str">
        <f>IF(ISBLANK(Invoer_per__4!F69),"",Invoer_per__4!F69)</f>
        <v/>
      </c>
      <c r="G69" s="249" t="str">
        <f>Invoer_per__4!G69</f>
        <v/>
      </c>
      <c r="H69" s="249" t="str">
        <f>IF(ISBLANK(Invoer_per__4!H69),"",Invoer_per__4!H69)</f>
        <v/>
      </c>
      <c r="I69" s="249" t="str">
        <f>Invoer_per__4!I69</f>
        <v/>
      </c>
      <c r="J69" s="249" t="str">
        <f>IF(ISBLANK(Invoer_per__4!J69),"",Invoer_per__4!J69)</f>
        <v/>
      </c>
      <c r="K69" s="249" t="str">
        <f>IF(ISBLANK(Invoer_per__4!K69),"",Invoer_per__4!K69)</f>
        <v/>
      </c>
      <c r="L69" s="249" t="str">
        <f>IF(ISBLANK(Invoer_per__4!L69),"",Invoer_per__4!L69)</f>
        <v/>
      </c>
      <c r="M69" s="249" t="str">
        <f>IF(ISBLANK(Invoer_per__4!M69),"",Invoer_per__4!M69)</f>
        <v/>
      </c>
      <c r="N69" s="249">
        <f>Invoer_per__4!N69</f>
        <v>0</v>
      </c>
    </row>
    <row r="70" spans="1:14" ht="13.5" customHeight="1">
      <c r="A70" s="456" t="str">
        <f>IF(ISBLANK(Invoer_per__4!A70),"",Invoer_per__4!A70)</f>
        <v/>
      </c>
      <c r="B70" s="254" t="str">
        <f>Invoer_per__4!B70</f>
        <v>Koppele Theo</v>
      </c>
      <c r="C70" s="249" t="str">
        <f>IF(ISBLANK(Invoer_per__4!C70),"",Invoer_per__4!C70)</f>
        <v/>
      </c>
      <c r="D70" s="249" t="str">
        <f>IF(ISBLANK(Invoer_per__4!D70),"",Invoer_per__4!D70)</f>
        <v/>
      </c>
      <c r="E70" s="249" t="str">
        <f>IF(ISBLANK(Invoer_per__4!E70),"",Invoer_per__4!E70)</f>
        <v/>
      </c>
      <c r="F70" s="249" t="str">
        <f>IF(ISBLANK(Invoer_per__4!F70),"",Invoer_per__4!F70)</f>
        <v/>
      </c>
      <c r="G70" s="249" t="str">
        <f>Invoer_per__4!G70</f>
        <v/>
      </c>
      <c r="H70" s="249" t="str">
        <f>IF(ISBLANK(Invoer_per__4!H70),"",Invoer_per__4!H70)</f>
        <v/>
      </c>
      <c r="I70" s="249" t="str">
        <f>Invoer_per__4!I70</f>
        <v/>
      </c>
      <c r="J70" s="249" t="str">
        <f>IF(ISBLANK(Invoer_per__4!J70),"",Invoer_per__4!J70)</f>
        <v/>
      </c>
      <c r="K70" s="249" t="str">
        <f>IF(ISBLANK(Invoer_per__4!K70),"",Invoer_per__4!K70)</f>
        <v/>
      </c>
      <c r="L70" s="249" t="str">
        <f>IF(ISBLANK(Invoer_per__4!L70),"",Invoer_per__4!L70)</f>
        <v/>
      </c>
      <c r="M70" s="249" t="str">
        <f>IF(ISBLANK(Invoer_per__4!M70),"",Invoer_per__4!M70)</f>
        <v/>
      </c>
      <c r="N70" s="249">
        <f>Invoer_per__4!N70</f>
        <v>0</v>
      </c>
    </row>
    <row r="71" spans="1:14" ht="13.5" customHeight="1">
      <c r="A71" s="456" t="str">
        <f>IF(ISBLANK(Invoer_per__4!A71),"",Invoer_per__4!A71)</f>
        <v/>
      </c>
      <c r="B71" s="254" t="str">
        <f>Invoer_per__4!B71</f>
        <v>Melgers Willy</v>
      </c>
      <c r="C71" s="249" t="str">
        <f>IF(ISBLANK(Invoer_per__4!C71),"",Invoer_per__4!C71)</f>
        <v/>
      </c>
      <c r="D71" s="249" t="str">
        <f>IF(ISBLANK(Invoer_per__4!D71),"",Invoer_per__4!D71)</f>
        <v/>
      </c>
      <c r="E71" s="249" t="str">
        <f>IF(ISBLANK(Invoer_per__4!E71),"",Invoer_per__4!E71)</f>
        <v/>
      </c>
      <c r="F71" s="249" t="str">
        <f>IF(ISBLANK(Invoer_per__4!F71),"",Invoer_per__4!F71)</f>
        <v/>
      </c>
      <c r="G71" s="249" t="str">
        <f>Invoer_per__4!G71</f>
        <v/>
      </c>
      <c r="H71" s="249" t="str">
        <f>IF(ISBLANK(Invoer_per__4!H71),"",Invoer_per__4!H71)</f>
        <v/>
      </c>
      <c r="I71" s="249" t="str">
        <f>Invoer_per__4!I71</f>
        <v/>
      </c>
      <c r="J71" s="249" t="str">
        <f>IF(ISBLANK(Invoer_per__4!J71),"",Invoer_per__4!J71)</f>
        <v/>
      </c>
      <c r="K71" s="249" t="str">
        <f>IF(ISBLANK(Invoer_per__4!K71),"",Invoer_per__4!K71)</f>
        <v/>
      </c>
      <c r="L71" s="249" t="str">
        <f>IF(ISBLANK(Invoer_per__4!L71),"",Invoer_per__4!L71)</f>
        <v/>
      </c>
      <c r="M71" s="249" t="str">
        <f>IF(ISBLANK(Invoer_per__4!M71),"",Invoer_per__4!M71)</f>
        <v/>
      </c>
      <c r="N71" s="249">
        <f>Invoer_per__4!N71</f>
        <v>0</v>
      </c>
    </row>
    <row r="72" spans="1:14" ht="13.5" customHeight="1">
      <c r="A72" s="456" t="str">
        <f>IF(ISBLANK(Invoer_per__4!A72),"",Invoer_per__4!A72)</f>
        <v/>
      </c>
      <c r="B72" s="254" t="str">
        <f>Invoer_per__4!B72</f>
        <v>Piepers Arnold</v>
      </c>
      <c r="C72" s="249" t="str">
        <f>IF(ISBLANK(Invoer_per__4!C72),"",Invoer_per__4!C72)</f>
        <v/>
      </c>
      <c r="D72" s="249" t="str">
        <f>IF(ISBLANK(Invoer_per__4!D72),"",Invoer_per__4!D72)</f>
        <v/>
      </c>
      <c r="E72" s="249" t="str">
        <f>IF(ISBLANK(Invoer_per__4!E72),"",Invoer_per__4!E72)</f>
        <v/>
      </c>
      <c r="F72" s="249" t="str">
        <f>IF(ISBLANK(Invoer_per__4!F72),"",Invoer_per__4!F72)</f>
        <v/>
      </c>
      <c r="G72" s="249" t="str">
        <f>Invoer_per__4!G72</f>
        <v/>
      </c>
      <c r="H72" s="249" t="str">
        <f>IF(ISBLANK(Invoer_per__4!H72),"",Invoer_per__4!H72)</f>
        <v/>
      </c>
      <c r="I72" s="249" t="str">
        <f>Invoer_per__4!I72</f>
        <v/>
      </c>
      <c r="J72" s="249" t="str">
        <f>IF(ISBLANK(Invoer_per__4!J72),"",Invoer_per__4!J72)</f>
        <v/>
      </c>
      <c r="K72" s="249" t="str">
        <f>IF(ISBLANK(Invoer_per__4!K72),"",Invoer_per__4!K72)</f>
        <v/>
      </c>
      <c r="L72" s="249" t="str">
        <f>IF(ISBLANK(Invoer_per__4!L72),"",Invoer_per__4!L72)</f>
        <v/>
      </c>
      <c r="M72" s="249" t="str">
        <f>IF(ISBLANK(Invoer_per__4!M72),"",Invoer_per__4!M72)</f>
        <v/>
      </c>
      <c r="N72" s="249">
        <f>Invoer_per__4!N72</f>
        <v>0</v>
      </c>
    </row>
    <row r="73" spans="1:14" ht="13.5" customHeight="1">
      <c r="A73" s="456" t="str">
        <f>IF(ISBLANK(Invoer_per__4!A73),"",Invoer_per__4!A73)</f>
        <v/>
      </c>
      <c r="B73" s="254" t="str">
        <f>Invoer_per__4!B73</f>
        <v>Jos Stortelder</v>
      </c>
      <c r="C73" s="249" t="str">
        <f>IF(ISBLANK(Invoer_per__4!C73),"",Invoer_per__4!C73)</f>
        <v/>
      </c>
      <c r="D73" s="249" t="str">
        <f>IF(ISBLANK(Invoer_per__4!D73),"",Invoer_per__4!D73)</f>
        <v/>
      </c>
      <c r="E73" s="249" t="str">
        <f>IF(ISBLANK(Invoer_per__4!E73),"",Invoer_per__4!E73)</f>
        <v/>
      </c>
      <c r="F73" s="249" t="str">
        <f>IF(ISBLANK(Invoer_per__4!F73),"",Invoer_per__4!F73)</f>
        <v/>
      </c>
      <c r="G73" s="249" t="str">
        <f>Invoer_per__4!G73</f>
        <v/>
      </c>
      <c r="H73" s="249" t="str">
        <f>IF(ISBLANK(Invoer_per__4!H73),"",Invoer_per__4!H73)</f>
        <v/>
      </c>
      <c r="I73" s="249" t="str">
        <f>Invoer_per__4!I73</f>
        <v/>
      </c>
      <c r="J73" s="249" t="str">
        <f>IF(ISBLANK(Invoer_per__4!J73),"",Invoer_per__4!J73)</f>
        <v/>
      </c>
      <c r="K73" s="249" t="str">
        <f>IF(ISBLANK(Invoer_per__4!K73),"",Invoer_per__4!K73)</f>
        <v/>
      </c>
      <c r="L73" s="249" t="str">
        <f>IF(ISBLANK(Invoer_per__4!L73),"",Invoer_per__4!L73)</f>
        <v/>
      </c>
      <c r="M73" s="249" t="str">
        <f>IF(ISBLANK(Invoer_per__4!M73),"",Invoer_per__4!M73)</f>
        <v/>
      </c>
      <c r="N73" s="249">
        <f>Invoer_per__4!N73</f>
        <v>0</v>
      </c>
    </row>
    <row r="74" spans="1:14" ht="13.5" customHeight="1">
      <c r="A74" s="456" t="str">
        <f>IF(ISBLANK(Invoer_per__4!A74),"",Invoer_per__4!A74)</f>
        <v/>
      </c>
      <c r="B74" s="254" t="str">
        <f>Invoer_per__4!B74</f>
        <v>Rots Jan</v>
      </c>
      <c r="C74" s="249" t="str">
        <f>IF(ISBLANK(Invoer_per__4!C74),"",Invoer_per__4!C74)</f>
        <v/>
      </c>
      <c r="D74" s="249" t="str">
        <f>IF(ISBLANK(Invoer_per__4!D74),"",Invoer_per__4!D74)</f>
        <v/>
      </c>
      <c r="E74" s="249" t="str">
        <f>IF(ISBLANK(Invoer_per__4!E74),"",Invoer_per__4!E74)</f>
        <v/>
      </c>
      <c r="F74" s="249" t="str">
        <f>IF(ISBLANK(Invoer_per__4!F74),"",Invoer_per__4!F74)</f>
        <v/>
      </c>
      <c r="G74" s="249" t="str">
        <f>Invoer_per__4!G74</f>
        <v/>
      </c>
      <c r="H74" s="249" t="str">
        <f>IF(ISBLANK(Invoer_per__4!H74),"",Invoer_per__4!H74)</f>
        <v/>
      </c>
      <c r="I74" s="249" t="str">
        <f>Invoer_per__4!I74</f>
        <v/>
      </c>
      <c r="J74" s="249" t="str">
        <f>IF(ISBLANK(Invoer_per__4!J74),"",Invoer_per__4!J74)</f>
        <v/>
      </c>
      <c r="K74" s="249" t="str">
        <f>IF(ISBLANK(Invoer_per__4!K74),"",Invoer_per__4!K74)</f>
        <v/>
      </c>
      <c r="L74" s="249" t="str">
        <f>IF(ISBLANK(Invoer_per__4!L74),"",Invoer_per__4!L74)</f>
        <v/>
      </c>
      <c r="M74" s="249" t="str">
        <f>IF(ISBLANK(Invoer_per__4!M74),"",Invoer_per__4!M74)</f>
        <v/>
      </c>
      <c r="N74" s="249">
        <f>Invoer_per__4!N74</f>
        <v>0</v>
      </c>
    </row>
    <row r="75" spans="1:14" ht="13.5" customHeight="1">
      <c r="A75" s="456" t="str">
        <f>IF(ISBLANK(Invoer_per__4!A75),"",Invoer_per__4!A75)</f>
        <v/>
      </c>
      <c r="B75" s="254" t="str">
        <f>Invoer_per__4!B75</f>
        <v>Rouwhorst Bennie</v>
      </c>
      <c r="C75" s="249" t="str">
        <f>IF(ISBLANK(Invoer_per__4!C75),"",Invoer_per__4!C75)</f>
        <v/>
      </c>
      <c r="D75" s="249" t="str">
        <f>IF(ISBLANK(Invoer_per__4!D75),"",Invoer_per__4!D75)</f>
        <v/>
      </c>
      <c r="E75" s="249" t="str">
        <f>IF(ISBLANK(Invoer_per__4!E75),"",Invoer_per__4!E75)</f>
        <v/>
      </c>
      <c r="F75" s="249" t="str">
        <f>IF(ISBLANK(Invoer_per__4!F75),"",Invoer_per__4!F75)</f>
        <v/>
      </c>
      <c r="G75" s="249" t="str">
        <f>Invoer_per__4!G75</f>
        <v/>
      </c>
      <c r="H75" s="249" t="str">
        <f>IF(ISBLANK(Invoer_per__4!H75),"",Invoer_per__4!H75)</f>
        <v/>
      </c>
      <c r="I75" s="249" t="str">
        <f>Invoer_per__4!I75</f>
        <v/>
      </c>
      <c r="J75" s="249" t="str">
        <f>IF(ISBLANK(Invoer_per__4!J75),"",Invoer_per__4!J75)</f>
        <v/>
      </c>
      <c r="K75" s="249" t="str">
        <f>IF(ISBLANK(Invoer_per__4!K75),"",Invoer_per__4!K75)</f>
        <v/>
      </c>
      <c r="L75" s="249" t="str">
        <f>IF(ISBLANK(Invoer_per__4!L75),"",Invoer_per__4!L75)</f>
        <v/>
      </c>
      <c r="M75" s="249" t="str">
        <f>IF(ISBLANK(Invoer_per__4!M75),"",Invoer_per__4!M75)</f>
        <v/>
      </c>
      <c r="N75" s="249">
        <f>Invoer_per__4!N75</f>
        <v>0</v>
      </c>
    </row>
    <row r="76" spans="1:14" ht="13.5" customHeight="1">
      <c r="A76" s="456" t="str">
        <f>IF(ISBLANK(Invoer_per__4!A76),"",Invoer_per__4!A76)</f>
        <v/>
      </c>
      <c r="B76" s="254" t="str">
        <f>Invoer_per__4!B76</f>
        <v>Wittenbernds B</v>
      </c>
      <c r="C76" s="249" t="str">
        <f>IF(ISBLANK(Invoer_per__4!C76),"",Invoer_per__4!C76)</f>
        <v/>
      </c>
      <c r="D76" s="249" t="str">
        <f>IF(ISBLANK(Invoer_per__4!D76),"",Invoer_per__4!D76)</f>
        <v/>
      </c>
      <c r="E76" s="249" t="str">
        <f>IF(ISBLANK(Invoer_per__4!E76),"",Invoer_per__4!E76)</f>
        <v/>
      </c>
      <c r="F76" s="249" t="str">
        <f>IF(ISBLANK(Invoer_per__4!F76),"",Invoer_per__4!F76)</f>
        <v/>
      </c>
      <c r="G76" s="249" t="str">
        <f>Invoer_per__4!G76</f>
        <v/>
      </c>
      <c r="H76" s="249" t="str">
        <f>IF(ISBLANK(Invoer_per__4!H76),"",Invoer_per__4!H76)</f>
        <v/>
      </c>
      <c r="I76" s="249" t="str">
        <f>Invoer_per__4!I76</f>
        <v/>
      </c>
      <c r="J76" s="249" t="str">
        <f>IF(ISBLANK(Invoer_per__4!J76),"",Invoer_per__4!J76)</f>
        <v/>
      </c>
      <c r="K76" s="249" t="str">
        <f>IF(ISBLANK(Invoer_per__4!K76),"",Invoer_per__4!K76)</f>
        <v/>
      </c>
      <c r="L76" s="249" t="str">
        <f>IF(ISBLANK(Invoer_per__4!L76),"",Invoer_per__4!L76)</f>
        <v/>
      </c>
      <c r="M76" s="249" t="str">
        <f>IF(ISBLANK(Invoer_per__4!M76),"",Invoer_per__4!M76)</f>
        <v/>
      </c>
      <c r="N76" s="249">
        <f>Invoer_per__4!N76</f>
        <v>0</v>
      </c>
    </row>
    <row r="77" spans="1:14" ht="13.5" customHeight="1">
      <c r="A77" s="456" t="str">
        <f>IF(ISBLANK(Invoer_per__4!A77),"",Invoer_per__4!A77)</f>
        <v/>
      </c>
      <c r="B77" s="254" t="str">
        <f>Invoer_per__4!B77</f>
        <v>Spieker Leo</v>
      </c>
      <c r="C77" s="249" t="str">
        <f>IF(ISBLANK(Invoer_per__4!C77),"",Invoer_per__4!C77)</f>
        <v/>
      </c>
      <c r="D77" s="249" t="str">
        <f>IF(ISBLANK(Invoer_per__4!D77),"",Invoer_per__4!D77)</f>
        <v/>
      </c>
      <c r="E77" s="249" t="str">
        <f>IF(ISBLANK(Invoer_per__4!E77),"",Invoer_per__4!E77)</f>
        <v/>
      </c>
      <c r="F77" s="249" t="str">
        <f>IF(ISBLANK(Invoer_per__4!F77),"",Invoer_per__4!F77)</f>
        <v/>
      </c>
      <c r="G77" s="249" t="str">
        <f>Invoer_per__4!G77</f>
        <v/>
      </c>
      <c r="H77" s="249" t="str">
        <f>IF(ISBLANK(Invoer_per__4!H77),"",Invoer_per__4!H77)</f>
        <v/>
      </c>
      <c r="I77" s="249" t="str">
        <f>Invoer_per__4!I77</f>
        <v/>
      </c>
      <c r="J77" s="249" t="str">
        <f>IF(ISBLANK(Invoer_per__4!J77),"",Invoer_per__4!J77)</f>
        <v/>
      </c>
      <c r="K77" s="249" t="str">
        <f>IF(ISBLANK(Invoer_per__4!K77),"",Invoer_per__4!K77)</f>
        <v/>
      </c>
      <c r="L77" s="249" t="str">
        <f>IF(ISBLANK(Invoer_per__4!L77),"",Invoer_per__4!L77)</f>
        <v/>
      </c>
      <c r="M77" s="249" t="str">
        <f>IF(ISBLANK(Invoer_per__4!M77),"",Invoer_per__4!M77)</f>
        <v/>
      </c>
      <c r="N77" s="249">
        <f>Invoer_per__4!N77</f>
        <v>0</v>
      </c>
    </row>
    <row r="78" spans="1:14" ht="13.5" customHeight="1">
      <c r="A78" s="456" t="str">
        <f>IF(ISBLANK(Invoer_per__4!A78),"",Invoer_per__4!A78)</f>
        <v/>
      </c>
      <c r="B78" s="254" t="str">
        <f>Invoer_per__4!B78</f>
        <v>v.Schie Leo</v>
      </c>
      <c r="C78" s="249" t="str">
        <f>IF(ISBLANK(Invoer_per__4!C78),"",Invoer_per__4!C78)</f>
        <v/>
      </c>
      <c r="D78" s="249" t="str">
        <f>IF(ISBLANK(Invoer_per__4!D78),"",Invoer_per__4!D78)</f>
        <v/>
      </c>
      <c r="E78" s="249" t="str">
        <f>IF(ISBLANK(Invoer_per__4!E78),"",Invoer_per__4!E78)</f>
        <v/>
      </c>
      <c r="F78" s="249" t="str">
        <f>IF(ISBLANK(Invoer_per__4!F78),"",Invoer_per__4!F78)</f>
        <v/>
      </c>
      <c r="G78" s="249" t="str">
        <f>Invoer_per__4!G78</f>
        <v/>
      </c>
      <c r="H78" s="249" t="str">
        <f>IF(ISBLANK(Invoer_per__4!H78),"",Invoer_per__4!H78)</f>
        <v/>
      </c>
      <c r="I78" s="249" t="str">
        <f>Invoer_per__4!I78</f>
        <v/>
      </c>
      <c r="J78" s="249" t="str">
        <f>IF(ISBLANK(Invoer_per__4!J78),"",Invoer_per__4!J78)</f>
        <v/>
      </c>
      <c r="K78" s="249" t="str">
        <f>IF(ISBLANK(Invoer_per__4!K78),"",Invoer_per__4!K78)</f>
        <v/>
      </c>
      <c r="L78" s="249" t="str">
        <f>IF(ISBLANK(Invoer_per__4!L78),"",Invoer_per__4!L78)</f>
        <v/>
      </c>
      <c r="M78" s="249" t="str">
        <f>IF(ISBLANK(Invoer_per__4!M78),"",Invoer_per__4!M78)</f>
        <v/>
      </c>
      <c r="N78" s="249">
        <f>Invoer_per__4!N78</f>
        <v>0</v>
      </c>
    </row>
    <row r="79" spans="1:14" ht="13.5" customHeight="1">
      <c r="A79" s="456" t="str">
        <f>IF(ISBLANK(Invoer_per__4!A79),"",Invoer_per__4!A79)</f>
        <v/>
      </c>
      <c r="B79" s="254" t="str">
        <f>Invoer_per__4!B79</f>
        <v>Wolterink Harrie</v>
      </c>
      <c r="C79" s="249" t="str">
        <f>IF(ISBLANK(Invoer_per__4!C79),"",Invoer_per__4!C79)</f>
        <v/>
      </c>
      <c r="D79" s="249" t="str">
        <f>IF(ISBLANK(Invoer_per__4!D79),"",Invoer_per__4!D79)</f>
        <v/>
      </c>
      <c r="E79" s="249" t="str">
        <f>IF(ISBLANK(Invoer_per__4!E79),"",Invoer_per__4!E79)</f>
        <v/>
      </c>
      <c r="F79" s="249" t="str">
        <f>IF(ISBLANK(Invoer_per__4!F79),"",Invoer_per__4!F79)</f>
        <v/>
      </c>
      <c r="G79" s="249" t="str">
        <f>Invoer_per__4!G79</f>
        <v/>
      </c>
      <c r="H79" s="249" t="str">
        <f>IF(ISBLANK(Invoer_per__4!H79),"",Invoer_per__4!H79)</f>
        <v/>
      </c>
      <c r="I79" s="249" t="str">
        <f>Invoer_per__4!I79</f>
        <v/>
      </c>
      <c r="J79" s="249" t="str">
        <f>IF(ISBLANK(Invoer_per__4!J79),"",Invoer_per__4!J79)</f>
        <v/>
      </c>
      <c r="K79" s="249" t="str">
        <f>IF(ISBLANK(Invoer_per__4!K79),"",Invoer_per__4!K79)</f>
        <v/>
      </c>
      <c r="L79" s="249" t="str">
        <f>IF(ISBLANK(Invoer_per__4!L79),"",Invoer_per__4!L79)</f>
        <v/>
      </c>
      <c r="M79" s="249" t="str">
        <f>IF(ISBLANK(Invoer_per__4!M79),"",Invoer_per__4!M79)</f>
        <v/>
      </c>
      <c r="N79" s="249">
        <f>Invoer_per__4!N79</f>
        <v>0</v>
      </c>
    </row>
    <row r="80" spans="1:14" ht="13.5" customHeight="1">
      <c r="A80" s="456" t="str">
        <f>IF(ISBLANK(Invoer_per__4!A80),"",Invoer_per__4!A80)</f>
        <v/>
      </c>
      <c r="B80" s="254" t="str">
        <f>Invoer_per__4!B80</f>
        <v>Vermue Jack</v>
      </c>
      <c r="C80" s="249" t="str">
        <f>IF(ISBLANK(Invoer_per__4!C80),"",Invoer_per__4!C80)</f>
        <v/>
      </c>
      <c r="D80" s="249" t="str">
        <f>IF(ISBLANK(Invoer_per__4!D80),"",Invoer_per__4!D80)</f>
        <v/>
      </c>
      <c r="E80" s="249" t="str">
        <f>IF(ISBLANK(Invoer_per__4!E80),"",Invoer_per__4!E80)</f>
        <v/>
      </c>
      <c r="F80" s="249" t="str">
        <f>IF(ISBLANK(Invoer_per__4!F80),"",Invoer_per__4!F80)</f>
        <v/>
      </c>
      <c r="G80" s="249" t="str">
        <f>Invoer_per__4!G80</f>
        <v/>
      </c>
      <c r="H80" s="249" t="str">
        <f>IF(ISBLANK(Invoer_per__4!H80),"",Invoer_per__4!H80)</f>
        <v/>
      </c>
      <c r="I80" s="249" t="str">
        <f>Invoer_per__4!I80</f>
        <v/>
      </c>
      <c r="J80" s="249" t="str">
        <f>IF(ISBLANK(Invoer_per__4!J80),"",Invoer_per__4!J80)</f>
        <v/>
      </c>
      <c r="K80" s="249" t="str">
        <f>IF(ISBLANK(Invoer_per__4!K80),"",Invoer_per__4!K80)</f>
        <v/>
      </c>
      <c r="L80" s="249" t="str">
        <f>IF(ISBLANK(Invoer_per__4!L80),"",Invoer_per__4!L80)</f>
        <v/>
      </c>
      <c r="M80" s="249" t="str">
        <f>IF(ISBLANK(Invoer_per__4!M80),"",Invoer_per__4!M80)</f>
        <v/>
      </c>
      <c r="N80" s="249">
        <f>Invoer_per__4!N80</f>
        <v>0</v>
      </c>
    </row>
    <row r="81" spans="1:14" ht="13.5" hidden="1" customHeight="1">
      <c r="A81" s="456" t="str">
        <f>IF(ISBLANK(Invoer_per__4!A81),"",Invoer_per__4!A81)</f>
        <v/>
      </c>
      <c r="B81" s="254" t="str">
        <f>Invoer_per__4!B81</f>
        <v>Slot Guus</v>
      </c>
      <c r="C81" s="255" t="e">
        <f>NA()</f>
        <v>#N/A</v>
      </c>
      <c r="D81" s="249" t="e">
        <f>NA()</f>
        <v>#N/A</v>
      </c>
      <c r="E81" s="249" t="e">
        <f>NA()</f>
        <v>#N/A</v>
      </c>
      <c r="F81" s="249" t="e">
        <f>NA()</f>
        <v>#N/A</v>
      </c>
      <c r="G81" s="251" t="e">
        <f>NA()</f>
        <v>#N/A</v>
      </c>
      <c r="H81" s="249" t="e">
        <f>NA()</f>
        <v>#N/A</v>
      </c>
      <c r="I81" s="252" t="e">
        <f>NA()</f>
        <v>#N/A</v>
      </c>
      <c r="J81" s="253" t="e">
        <f>NA()</f>
        <v>#N/A</v>
      </c>
      <c r="K81" s="249" t="e">
        <f>NA()</f>
        <v>#N/A</v>
      </c>
      <c r="L81" s="249" t="str">
        <f>IF(ISBLANK(Invoer_per__4!L81),"",Invoer_per__4!L81)</f>
        <v/>
      </c>
      <c r="M81" s="249" t="e">
        <f>NA()</f>
        <v>#N/A</v>
      </c>
      <c r="N81" s="255" t="e">
        <f>NA()</f>
        <v>#N/A</v>
      </c>
    </row>
    <row r="82" spans="1:14" ht="13.5" customHeight="1">
      <c r="A82" s="457" t="str">
        <f>Invoer_per__4!A82</f>
        <v/>
      </c>
      <c r="B82" s="474" t="str">
        <f>Invoer_per__4!B82</f>
        <v>Bennie Beerten Z</v>
      </c>
      <c r="C82" s="263" t="str">
        <f>Invoer_per__4!C82</f>
        <v/>
      </c>
      <c r="D82" s="263" t="str">
        <f>Invoer_per__4!D82</f>
        <v/>
      </c>
      <c r="E82" s="263">
        <f>Invoer_per__4!E82</f>
        <v>0</v>
      </c>
      <c r="F82" s="263" t="str">
        <f>Invoer_per__4!F82</f>
        <v/>
      </c>
      <c r="G82" s="266" t="str">
        <f>Invoer_per__4!G82</f>
        <v/>
      </c>
      <c r="H82" s="263">
        <f>Invoer_per__4!H82</f>
        <v>0</v>
      </c>
      <c r="I82" s="267" t="str">
        <f>Invoer_per__4!I82</f>
        <v/>
      </c>
      <c r="J82" s="268" t="str">
        <f>Invoer_per__4!J82</f>
        <v/>
      </c>
      <c r="K82" s="263" t="str">
        <f>Invoer_per__4!K82</f>
        <v/>
      </c>
      <c r="L82" s="263" t="str">
        <f>Invoer_per__4!L82</f>
        <v/>
      </c>
      <c r="M82" s="263" t="str">
        <f>Invoer_per__4!M82</f>
        <v/>
      </c>
      <c r="N82" s="263">
        <f>Invoer_per__4!N82</f>
        <v>0</v>
      </c>
    </row>
    <row r="84" spans="1:14" ht="12.75" customHeight="1">
      <c r="B84" s="264"/>
      <c r="C84" s="263"/>
      <c r="D84" s="263"/>
      <c r="E84" s="263"/>
      <c r="F84" s="263"/>
      <c r="G84" s="263"/>
      <c r="H84" s="266"/>
      <c r="I84" s="263"/>
      <c r="J84" s="267"/>
      <c r="K84" s="263"/>
      <c r="L84" s="263"/>
    </row>
    <row r="86" spans="1:14" ht="33" customHeight="1">
      <c r="A86" s="1312" t="s">
        <v>0</v>
      </c>
      <c r="B86" s="1312"/>
    </row>
  </sheetData>
  <mergeCells count="10">
    <mergeCell ref="K3:K4"/>
    <mergeCell ref="L3:L4"/>
    <mergeCell ref="M3:M4"/>
    <mergeCell ref="A86:B86"/>
    <mergeCell ref="K43:K44"/>
    <mergeCell ref="L43:L44"/>
    <mergeCell ref="M43:M44"/>
    <mergeCell ref="K64:K65"/>
    <mergeCell ref="L64:L65"/>
    <mergeCell ref="M64:M65"/>
  </mergeCells>
  <hyperlinks>
    <hyperlink ref="A86" location="Hoofdmenu!A1" display="Hoofdmenu" xr:uid="{00000000-0004-0000-19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O86"/>
  <sheetViews>
    <sheetView topLeftCell="A53" workbookViewId="0"/>
  </sheetViews>
  <sheetFormatPr defaultRowHeight="12.75" customHeight="1"/>
  <cols>
    <col min="1" max="1" width="17.7109375" style="456" customWidth="1"/>
    <col min="2" max="2" width="23" style="279" customWidth="1"/>
    <col min="3" max="6" width="11.85546875" style="249" customWidth="1"/>
    <col min="7" max="7" width="12.85546875" style="249" customWidth="1"/>
    <col min="8" max="8" width="11.85546875" style="251" customWidth="1"/>
    <col min="9" max="9" width="12.85546875" style="249" customWidth="1"/>
    <col min="10" max="10" width="11.85546875" style="252" customWidth="1"/>
    <col min="11" max="13" width="6.7109375" style="249" customWidth="1"/>
    <col min="14" max="14" width="12.8554687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2.75" customHeight="1">
      <c r="A2" s="457" t="str">
        <f>Invoer_Periode1_!A86</f>
        <v>Car.Bol</v>
      </c>
      <c r="B2" s="276" t="str">
        <f>Invoer_Periode1_!B86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</row>
    <row r="3" spans="1:14" ht="12.75" customHeight="1">
      <c r="A3" s="455">
        <f>Invoer_Periode1_!A87</f>
        <v>50</v>
      </c>
      <c r="B3" s="276" t="str">
        <f>Invoer_Periode1_!B87</f>
        <v>Naam</v>
      </c>
      <c r="C3" s="263" t="str">
        <f>Invoer_Periode1_!C87</f>
        <v>Aantal</v>
      </c>
      <c r="D3" s="263" t="str">
        <f>Invoer_Periode1_!D87</f>
        <v>Te maken</v>
      </c>
      <c r="E3" s="263" t="str">
        <f>Invoer_Periode1_!E87</f>
        <v>Aantal</v>
      </c>
      <c r="F3" s="263" t="str">
        <f>Invoer_Periode1_!F87</f>
        <v xml:space="preserve">Aantal  </v>
      </c>
      <c r="G3" s="263" t="str">
        <f>Invoer_Periode1_!G87</f>
        <v xml:space="preserve">Week       </v>
      </c>
      <c r="H3" s="266" t="str">
        <f>Invoer_Periode1_!H87</f>
        <v>Hoogste</v>
      </c>
      <c r="I3" s="263" t="str">
        <f>Invoer_Periode1_!I87</f>
        <v>%</v>
      </c>
      <c r="J3" s="268">
        <f>Invoer_Periode1_!J87</f>
        <v>10</v>
      </c>
      <c r="K3" s="1313" t="str">
        <f>Invoer_Periode1_!K87</f>
        <v>W</v>
      </c>
      <c r="L3" s="1313" t="str">
        <f>Invoer_Periode1_!L87</f>
        <v>V</v>
      </c>
      <c r="M3" s="1313" t="str">
        <f>Invoer_Periode1_!M87</f>
        <v>R</v>
      </c>
      <c r="N3" s="263" t="str">
        <f>Invoer_Periode1_!N87</f>
        <v>Nieuwe</v>
      </c>
    </row>
    <row r="4" spans="1:14" ht="12.75" customHeight="1">
      <c r="A4" s="457" t="str">
        <f>Invoer_Periode1_!A88</f>
        <v>Datum</v>
      </c>
      <c r="B4" s="473" t="str">
        <f>Invoer_Periode1_!B88</f>
        <v>Cattier Theo</v>
      </c>
      <c r="C4" s="263" t="str">
        <f>Invoer_Periode1_!C88</f>
        <v>Wedstrijden</v>
      </c>
      <c r="D4" s="263" t="str">
        <f>Invoer_Periode1_!D88</f>
        <v>Car.boles</v>
      </c>
      <c r="E4" s="263" t="str">
        <f>Invoer_Periode1_!E88</f>
        <v>Car.boles</v>
      </c>
      <c r="F4" s="263" t="str">
        <f>Invoer_Periode1_!F88</f>
        <v>Beurten</v>
      </c>
      <c r="G4" s="263" t="str">
        <f>Invoer_Periode1_!G88</f>
        <v>Moyenne</v>
      </c>
      <c r="H4" s="266">
        <f>Invoer_Periode1_!H88</f>
        <v>0</v>
      </c>
      <c r="I4" s="263" t="str">
        <f>Invoer_Periode1_!I88</f>
        <v>Car.boles</v>
      </c>
      <c r="J4" s="267" t="str">
        <f>Invoer_Periode1_!J88</f>
        <v>Punten</v>
      </c>
      <c r="K4" s="1313"/>
      <c r="L4" s="1313"/>
      <c r="M4" s="1313"/>
      <c r="N4" s="263" t="str">
        <f>Invoer_Periode1_!N88</f>
        <v>Caramb</v>
      </c>
    </row>
    <row r="5" spans="1:14" ht="15.75" customHeight="1">
      <c r="A5" s="456">
        <f>Invoer_Periode1_!A89</f>
        <v>45195</v>
      </c>
      <c r="B5" s="279" t="str">
        <f>Invoer_Periode1_!B89</f>
        <v>Huinink Jan</v>
      </c>
      <c r="C5" s="249">
        <f>Invoer_Periode1_!C89</f>
        <v>1</v>
      </c>
      <c r="D5" s="249">
        <f>Invoer_Periode1_!D89</f>
        <v>50</v>
      </c>
      <c r="E5" s="249">
        <f>Invoer_Periode1_!E89</f>
        <v>46</v>
      </c>
      <c r="F5" s="249">
        <f>Invoer_Periode1_!F89</f>
        <v>36</v>
      </c>
      <c r="G5" s="251">
        <f>Invoer_Periode1_!G89</f>
        <v>1.2777777777777777</v>
      </c>
      <c r="H5" s="249">
        <f>Invoer_Periode1_!H89</f>
        <v>8</v>
      </c>
      <c r="I5" s="458">
        <f>Invoer_Periode1_!I89</f>
        <v>0.92</v>
      </c>
      <c r="J5" s="249">
        <f>Invoer_Periode1_!J89</f>
        <v>9</v>
      </c>
      <c r="K5" s="249">
        <f>Invoer_Periode1_!K89</f>
        <v>0</v>
      </c>
      <c r="L5" s="249">
        <f>Invoer_Periode1_!L89</f>
        <v>1</v>
      </c>
      <c r="M5" s="249">
        <f>Invoer_Periode1_!M89</f>
        <v>0</v>
      </c>
      <c r="N5" s="249">
        <f>Invoer_Periode1_!N89</f>
        <v>0</v>
      </c>
    </row>
    <row r="6" spans="1:14" ht="15.75" customHeight="1">
      <c r="A6" s="456">
        <f>Invoer_Periode1_!A90</f>
        <v>45181</v>
      </c>
      <c r="B6" s="279" t="str">
        <f>Invoer_Periode1_!B90</f>
        <v>Koppele Theo</v>
      </c>
      <c r="C6" s="249">
        <f>Invoer_Periode1_!C90</f>
        <v>1</v>
      </c>
      <c r="D6" s="249">
        <f>Invoer_Periode1_!D90</f>
        <v>50</v>
      </c>
      <c r="E6" s="249">
        <f>Invoer_Periode1_!E90</f>
        <v>49</v>
      </c>
      <c r="F6" s="249">
        <f>Invoer_Periode1_!F90</f>
        <v>29</v>
      </c>
      <c r="G6" s="251">
        <f>Invoer_Periode1_!G90</f>
        <v>1.6896551724137931</v>
      </c>
      <c r="H6" s="249">
        <f>Invoer_Periode1_!H90</f>
        <v>9</v>
      </c>
      <c r="I6" s="458">
        <f>Invoer_Periode1_!I90</f>
        <v>0.98</v>
      </c>
      <c r="J6" s="249">
        <f>Invoer_Periode1_!J90</f>
        <v>9</v>
      </c>
      <c r="K6" s="249">
        <f>Invoer_Periode1_!K90</f>
        <v>1</v>
      </c>
      <c r="L6" s="249">
        <f>Invoer_Periode1_!L90</f>
        <v>0</v>
      </c>
      <c r="M6" s="249">
        <f>Invoer_Periode1_!M90</f>
        <v>0</v>
      </c>
      <c r="N6" s="249">
        <f>Invoer_Periode1_!N90</f>
        <v>0</v>
      </c>
    </row>
    <row r="7" spans="1:14" ht="15.75" customHeight="1">
      <c r="A7" s="456">
        <f>Invoer_Periode1_!A91</f>
        <v>45202</v>
      </c>
      <c r="B7" s="279" t="str">
        <f>Invoer_Periode1_!B91</f>
        <v>Melgers Willy</v>
      </c>
      <c r="C7" s="249">
        <f>Invoer_Periode1_!C91</f>
        <v>1</v>
      </c>
      <c r="D7" s="249">
        <f>Invoer_Periode1_!D91</f>
        <v>50</v>
      </c>
      <c r="E7" s="249">
        <f>Invoer_Periode1_!E91</f>
        <v>20</v>
      </c>
      <c r="F7" s="249">
        <f>Invoer_Periode1_!F91</f>
        <v>17</v>
      </c>
      <c r="G7" s="251">
        <f>Invoer_Periode1_!G91</f>
        <v>1.1764705882352942</v>
      </c>
      <c r="H7" s="249">
        <f>Invoer_Periode1_!H91</f>
        <v>4</v>
      </c>
      <c r="I7" s="458">
        <f>Invoer_Periode1_!I91</f>
        <v>0.4</v>
      </c>
      <c r="J7" s="249">
        <f>Invoer_Periode1_!J91</f>
        <v>4</v>
      </c>
      <c r="K7" s="249">
        <f>Invoer_Periode1_!K91</f>
        <v>0</v>
      </c>
      <c r="L7" s="249">
        <f>Invoer_Periode1_!L91</f>
        <v>1</v>
      </c>
      <c r="M7" s="249">
        <f>Invoer_Periode1_!M91</f>
        <v>0</v>
      </c>
      <c r="N7" s="249">
        <f>Invoer_Periode1_!N91</f>
        <v>0</v>
      </c>
    </row>
    <row r="8" spans="1:14" ht="15.75" customHeight="1">
      <c r="A8" s="456">
        <f>Invoer_Periode1_!A92</f>
        <v>45195</v>
      </c>
      <c r="B8" s="279" t="str">
        <f>Invoer_Periode1_!B92</f>
        <v>Piepers Arnold</v>
      </c>
      <c r="C8" s="249">
        <f>Invoer_Periode1_!C92</f>
        <v>1</v>
      </c>
      <c r="D8" s="249">
        <f>Invoer_Periode1_!D92</f>
        <v>50</v>
      </c>
      <c r="E8" s="249">
        <f>Invoer_Periode1_!E92</f>
        <v>46</v>
      </c>
      <c r="F8" s="249">
        <f>Invoer_Periode1_!F92</f>
        <v>31</v>
      </c>
      <c r="G8" s="251">
        <f>Invoer_Periode1_!G92</f>
        <v>1.4838709677419355</v>
      </c>
      <c r="H8" s="249">
        <f>Invoer_Periode1_!H92</f>
        <v>9</v>
      </c>
      <c r="I8" s="458">
        <f>Invoer_Periode1_!I92</f>
        <v>0.92</v>
      </c>
      <c r="J8" s="249">
        <f>Invoer_Periode1_!J92</f>
        <v>9</v>
      </c>
      <c r="K8" s="249">
        <f>Invoer_Periode1_!K92</f>
        <v>0</v>
      </c>
      <c r="L8" s="249">
        <f>Invoer_Periode1_!L92</f>
        <v>1</v>
      </c>
      <c r="M8" s="249">
        <f>Invoer_Periode1_!M92</f>
        <v>0</v>
      </c>
      <c r="N8" s="249">
        <f>Invoer_Periode1_!N92</f>
        <v>0</v>
      </c>
    </row>
    <row r="9" spans="1:14" ht="15.75" customHeight="1">
      <c r="A9" s="456">
        <f>Invoer_Periode1_!A93</f>
        <v>45174</v>
      </c>
      <c r="B9" s="279" t="str">
        <f>Invoer_Periode1_!B93</f>
        <v>Jos Stortelder</v>
      </c>
      <c r="C9" s="249">
        <f>Invoer_Periode1_!C93</f>
        <v>1</v>
      </c>
      <c r="D9" s="249">
        <f>Invoer_Periode1_!D93</f>
        <v>50</v>
      </c>
      <c r="E9" s="249">
        <f>Invoer_Periode1_!E93</f>
        <v>47</v>
      </c>
      <c r="F9" s="249">
        <f>Invoer_Periode1_!F93</f>
        <v>38</v>
      </c>
      <c r="G9" s="251">
        <f>Invoer_Periode1_!G93</f>
        <v>1.236842105263158</v>
      </c>
      <c r="H9" s="249">
        <f>Invoer_Periode1_!H93</f>
        <v>5</v>
      </c>
      <c r="I9" s="458">
        <f>Invoer_Periode1_!I93</f>
        <v>0.94</v>
      </c>
      <c r="J9" s="249">
        <f>Invoer_Periode1_!J93</f>
        <v>9</v>
      </c>
      <c r="K9" s="249">
        <f>Invoer_Periode1_!K93</f>
        <v>0</v>
      </c>
      <c r="L9" s="249">
        <f>Invoer_Periode1_!L93</f>
        <v>1</v>
      </c>
      <c r="M9" s="249">
        <f>Invoer_Periode1_!M93</f>
        <v>0</v>
      </c>
      <c r="N9" s="249">
        <f>Invoer_Periode1_!N93</f>
        <v>0</v>
      </c>
    </row>
    <row r="10" spans="1:14" ht="15.75" customHeight="1">
      <c r="A10" s="456">
        <f>Invoer_Periode1_!A94</f>
        <v>0</v>
      </c>
      <c r="B10" s="279" t="str">
        <f>Invoer_Periode1_!B94</f>
        <v>Rots Jan</v>
      </c>
      <c r="C10" s="249">
        <f>Invoer_Periode1_!C94</f>
        <v>0</v>
      </c>
      <c r="D10" s="249" t="str">
        <f>Invoer_Periode1_!D94</f>
        <v/>
      </c>
      <c r="E10" s="249">
        <f>Invoer_Periode1_!E94</f>
        <v>0</v>
      </c>
      <c r="F10" s="249">
        <f>Invoer_Periode1_!F94</f>
        <v>0</v>
      </c>
      <c r="G10" s="251" t="str">
        <f>Invoer_Periode1_!G94</f>
        <v/>
      </c>
      <c r="H10" s="249">
        <f>Invoer_Periode1_!H94</f>
        <v>0</v>
      </c>
      <c r="I10" s="458" t="str">
        <f>Invoer_Periode1_!I94</f>
        <v/>
      </c>
      <c r="J10" s="249" t="str">
        <f>Invoer_Periode1_!J94</f>
        <v/>
      </c>
      <c r="K10" s="249" t="str">
        <f>Invoer_Periode1_!K94</f>
        <v/>
      </c>
      <c r="L10" s="249" t="str">
        <f>Invoer_Periode1_!L94</f>
        <v/>
      </c>
      <c r="M10" s="249" t="str">
        <f>Invoer_Periode1_!M94</f>
        <v/>
      </c>
      <c r="N10" s="249">
        <f>Invoer_Periode1_!N94</f>
        <v>0</v>
      </c>
    </row>
    <row r="11" spans="1:14" ht="15.75" customHeight="1">
      <c r="A11" s="456">
        <f>Invoer_Periode1_!A95</f>
        <v>45209</v>
      </c>
      <c r="B11" s="279" t="str">
        <f>Invoer_Periode1_!B95</f>
        <v>Rouwhorst Bennie</v>
      </c>
      <c r="C11" s="249">
        <f>Invoer_Periode1_!C95</f>
        <v>1</v>
      </c>
      <c r="D11" s="249">
        <f>Invoer_Periode1_!D95</f>
        <v>50</v>
      </c>
      <c r="E11" s="249">
        <f>Invoer_Periode1_!E95</f>
        <v>22</v>
      </c>
      <c r="F11" s="249">
        <f>Invoer_Periode1_!F95</f>
        <v>23</v>
      </c>
      <c r="G11" s="251">
        <f>Invoer_Periode1_!G95</f>
        <v>0.95652173913043481</v>
      </c>
      <c r="H11" s="249">
        <f>Invoer_Periode1_!H95</f>
        <v>5</v>
      </c>
      <c r="I11" s="458">
        <f>Invoer_Periode1_!I95</f>
        <v>0.44</v>
      </c>
      <c r="J11" s="249">
        <f>Invoer_Periode1_!J95</f>
        <v>4</v>
      </c>
      <c r="K11" s="249">
        <f>Invoer_Periode1_!K95</f>
        <v>0</v>
      </c>
      <c r="L11" s="249">
        <f>Invoer_Periode1_!L95</f>
        <v>1</v>
      </c>
      <c r="M11" s="249">
        <f>Invoer_Periode1_!M95</f>
        <v>0</v>
      </c>
      <c r="N11" s="249">
        <f>Invoer_Periode1_!N95</f>
        <v>0</v>
      </c>
    </row>
    <row r="12" spans="1:14" ht="15.75" customHeight="1">
      <c r="A12" s="456">
        <f>Invoer_Periode1_!A96</f>
        <v>45181</v>
      </c>
      <c r="B12" s="279" t="str">
        <f>Invoer_Periode1_!B96</f>
        <v>Wittenbernds B</v>
      </c>
      <c r="C12" s="249">
        <f>Invoer_Periode1_!C96</f>
        <v>1</v>
      </c>
      <c r="D12" s="249">
        <f>Invoer_Periode1_!D96</f>
        <v>50</v>
      </c>
      <c r="E12" s="249">
        <f>Invoer_Periode1_!E96</f>
        <v>50</v>
      </c>
      <c r="F12" s="249">
        <f>Invoer_Periode1_!F96</f>
        <v>32</v>
      </c>
      <c r="G12" s="251">
        <f>Invoer_Periode1_!G96</f>
        <v>1.5625</v>
      </c>
      <c r="H12" s="249">
        <f>Invoer_Periode1_!H96</f>
        <v>7</v>
      </c>
      <c r="I12" s="458">
        <f>Invoer_Periode1_!I96</f>
        <v>1</v>
      </c>
      <c r="J12" s="249">
        <f>Invoer_Periode1_!J96</f>
        <v>10</v>
      </c>
      <c r="K12" s="249">
        <f>Invoer_Periode1_!K96</f>
        <v>1</v>
      </c>
      <c r="L12" s="249">
        <f>Invoer_Periode1_!L96</f>
        <v>0</v>
      </c>
      <c r="M12" s="249">
        <f>Invoer_Periode1_!M96</f>
        <v>0</v>
      </c>
      <c r="N12" s="249">
        <f>Invoer_Periode1_!N96</f>
        <v>0</v>
      </c>
    </row>
    <row r="13" spans="1:14" ht="15.75" customHeight="1">
      <c r="A13" s="456">
        <f>Invoer_Periode1_!A97</f>
        <v>45202</v>
      </c>
      <c r="B13" s="279" t="str">
        <f>Invoer_Periode1_!B97</f>
        <v>Spieker Leo</v>
      </c>
      <c r="C13" s="249">
        <f>Invoer_Periode1_!C97</f>
        <v>1</v>
      </c>
      <c r="D13" s="249">
        <f>Invoer_Periode1_!D97</f>
        <v>50</v>
      </c>
      <c r="E13" s="249">
        <f>Invoer_Periode1_!E97</f>
        <v>49</v>
      </c>
      <c r="F13" s="249">
        <f>Invoer_Periode1_!F97</f>
        <v>30</v>
      </c>
      <c r="G13" s="251">
        <f>Invoer_Periode1_!G97</f>
        <v>1.6333333333333333</v>
      </c>
      <c r="H13" s="249">
        <f>Invoer_Periode1_!H97</f>
        <v>9</v>
      </c>
      <c r="I13" s="458">
        <f>Invoer_Periode1_!I97</f>
        <v>0.98</v>
      </c>
      <c r="J13" s="249">
        <f>Invoer_Periode1_!J97</f>
        <v>9</v>
      </c>
      <c r="K13" s="249">
        <f>Invoer_Periode1_!K97</f>
        <v>0</v>
      </c>
      <c r="L13" s="249">
        <f>Invoer_Periode1_!L97</f>
        <v>0</v>
      </c>
      <c r="M13" s="249">
        <f>Invoer_Periode1_!M97</f>
        <v>1</v>
      </c>
      <c r="N13" s="249">
        <f>Invoer_Periode1_!N97</f>
        <v>0</v>
      </c>
    </row>
    <row r="14" spans="1:14" ht="15.75" customHeight="1">
      <c r="A14" s="456">
        <f>Invoer_Periode1_!A98</f>
        <v>45188</v>
      </c>
      <c r="B14" s="279" t="str">
        <f>Invoer_Periode1_!B98</f>
        <v>v.Schie Leo</v>
      </c>
      <c r="C14" s="249">
        <f>Invoer_Periode1_!C98</f>
        <v>1</v>
      </c>
      <c r="D14" s="249">
        <f>Invoer_Periode1_!D98</f>
        <v>50</v>
      </c>
      <c r="E14" s="249">
        <f>Invoer_Periode1_!E98</f>
        <v>50</v>
      </c>
      <c r="F14" s="249">
        <f>Invoer_Periode1_!F98</f>
        <v>30</v>
      </c>
      <c r="G14" s="251">
        <f>Invoer_Periode1_!G98</f>
        <v>1.6666666666666667</v>
      </c>
      <c r="H14" s="249">
        <f>Invoer_Periode1_!H98</f>
        <v>6</v>
      </c>
      <c r="I14" s="458">
        <f>Invoer_Periode1_!I98</f>
        <v>1</v>
      </c>
      <c r="J14" s="249">
        <f>Invoer_Periode1_!J98</f>
        <v>10</v>
      </c>
      <c r="K14" s="249">
        <f>Invoer_Periode1_!K98</f>
        <v>1</v>
      </c>
      <c r="L14" s="249">
        <f>Invoer_Periode1_!L98</f>
        <v>0</v>
      </c>
      <c r="M14" s="249">
        <f>Invoer_Periode1_!M98</f>
        <v>0</v>
      </c>
      <c r="N14" s="249">
        <f>Invoer_Periode1_!N98</f>
        <v>0</v>
      </c>
    </row>
    <row r="15" spans="1:14" ht="15.75" customHeight="1">
      <c r="A15" s="456">
        <f>Invoer_Periode1_!A99</f>
        <v>45209</v>
      </c>
      <c r="B15" s="279" t="str">
        <f>Invoer_Periode1_!B99</f>
        <v>Wolterink Harrie</v>
      </c>
      <c r="C15" s="249">
        <f>Invoer_Periode1_!C99</f>
        <v>1</v>
      </c>
      <c r="D15" s="249">
        <f>Invoer_Periode1_!D99</f>
        <v>50</v>
      </c>
      <c r="E15" s="249">
        <f>Invoer_Periode1_!E99</f>
        <v>50</v>
      </c>
      <c r="F15" s="249">
        <f>Invoer_Periode1_!F99</f>
        <v>30</v>
      </c>
      <c r="G15" s="251">
        <f>Invoer_Periode1_!G99</f>
        <v>1.6666666666666667</v>
      </c>
      <c r="H15" s="249">
        <f>Invoer_Periode1_!H99</f>
        <v>7</v>
      </c>
      <c r="I15" s="458">
        <f>Invoer_Periode1_!I99</f>
        <v>1</v>
      </c>
      <c r="J15" s="249">
        <f>Invoer_Periode1_!J99</f>
        <v>10</v>
      </c>
      <c r="K15" s="249">
        <f>Invoer_Periode1_!K99</f>
        <v>1</v>
      </c>
      <c r="L15" s="249">
        <f>Invoer_Periode1_!L99</f>
        <v>0</v>
      </c>
      <c r="M15" s="249">
        <f>Invoer_Periode1_!M99</f>
        <v>0</v>
      </c>
      <c r="N15" s="249">
        <f>Invoer_Periode1_!N99</f>
        <v>0</v>
      </c>
    </row>
    <row r="16" spans="1:14" ht="15.75" customHeight="1">
      <c r="A16" s="456">
        <f>Invoer_Periode1_!A100</f>
        <v>0</v>
      </c>
      <c r="B16" s="279" t="str">
        <f>Invoer_Periode1_!B100</f>
        <v>Vermue Jack</v>
      </c>
      <c r="C16" s="249">
        <f>Invoer_Periode1_!C100</f>
        <v>0</v>
      </c>
      <c r="D16" s="249" t="str">
        <f>Invoer_Periode1_!D100</f>
        <v/>
      </c>
      <c r="E16" s="249">
        <f>Invoer_Periode1_!E100</f>
        <v>0</v>
      </c>
      <c r="F16" s="249">
        <f>Invoer_Periode1_!F100</f>
        <v>0</v>
      </c>
      <c r="G16" s="251" t="str">
        <f>Invoer_Periode1_!G100</f>
        <v/>
      </c>
      <c r="H16" s="249">
        <f>Invoer_Periode1_!H100</f>
        <v>0</v>
      </c>
      <c r="I16" s="458" t="str">
        <f>Invoer_Periode1_!I100</f>
        <v/>
      </c>
      <c r="J16" s="249" t="str">
        <f>Invoer_Periode1_!J100</f>
        <v/>
      </c>
      <c r="K16" s="249" t="str">
        <f>Invoer_Periode1_!K100</f>
        <v/>
      </c>
      <c r="L16" s="249" t="str">
        <f>Invoer_Periode1_!L100</f>
        <v/>
      </c>
      <c r="M16" s="249" t="str">
        <f>Invoer_Periode1_!M100</f>
        <v/>
      </c>
      <c r="N16" s="249">
        <f>Invoer_Periode1_!N100</f>
        <v>0</v>
      </c>
    </row>
    <row r="17" spans="1:14" ht="12.75" customHeight="1">
      <c r="A17" s="456">
        <f>Invoer_Periode1_!A101</f>
        <v>45188</v>
      </c>
      <c r="B17" s="279" t="str">
        <f>Invoer_Periode1_!B101</f>
        <v>Slot Guus</v>
      </c>
      <c r="C17" s="249">
        <f>Invoer_Periode1_!C101</f>
        <v>1</v>
      </c>
      <c r="D17" s="249">
        <f>Invoer_Periode1_!D101</f>
        <v>50</v>
      </c>
      <c r="E17" s="249">
        <f>Invoer_Periode1_!E101</f>
        <v>50</v>
      </c>
      <c r="F17" s="249">
        <f>Invoer_Periode1_!F101</f>
        <v>37</v>
      </c>
      <c r="G17" s="251">
        <f>Invoer_Periode1_!G101</f>
        <v>1.3513513513513513</v>
      </c>
      <c r="H17" s="249">
        <f>Invoer_Periode1_!H101</f>
        <v>10</v>
      </c>
      <c r="I17" s="458">
        <f>Invoer_Periode1_!I101</f>
        <v>1</v>
      </c>
      <c r="J17" s="249">
        <f>Invoer_Periode1_!J101</f>
        <v>10</v>
      </c>
      <c r="K17" s="249">
        <f>Invoer_Periode1_!K101</f>
        <v>1</v>
      </c>
      <c r="L17" s="249">
        <f>Invoer_Periode1_!L101</f>
        <v>0</v>
      </c>
      <c r="M17" s="249">
        <f>Invoer_Periode1_!M101</f>
        <v>0</v>
      </c>
      <c r="N17" s="249">
        <f>Invoer_Periode1_!N101</f>
        <v>0</v>
      </c>
    </row>
    <row r="18" spans="1:14" ht="12.75" customHeight="1">
      <c r="A18" s="456" t="str">
        <f>Invoer_Periode1_!A102</f>
        <v/>
      </c>
      <c r="B18" s="279" t="str">
        <f>Invoer_Periode1_!B102</f>
        <v>Bennie Beerten Z</v>
      </c>
      <c r="C18" s="249" t="str">
        <f>Invoer_Periode1_!C102</f>
        <v/>
      </c>
      <c r="D18" s="249" t="str">
        <f>Invoer_Periode1_!D102</f>
        <v/>
      </c>
      <c r="E18" s="249">
        <f>Invoer_Periode1_!E102</f>
        <v>0</v>
      </c>
      <c r="F18" s="249" t="str">
        <f>Invoer_Periode1_!F102</f>
        <v/>
      </c>
      <c r="G18" s="251" t="str">
        <f>Invoer_Periode1_!G102</f>
        <v/>
      </c>
      <c r="H18" s="249">
        <f>Invoer_Periode1_!H102</f>
        <v>0</v>
      </c>
      <c r="I18" s="458" t="str">
        <f>Invoer_Periode1_!I102</f>
        <v/>
      </c>
      <c r="J18" s="249" t="str">
        <f>Invoer_Periode1_!J102</f>
        <v/>
      </c>
      <c r="K18" s="249" t="str">
        <f>Invoer_Periode1_!K102</f>
        <v/>
      </c>
      <c r="L18" s="249" t="str">
        <f>Invoer_Periode1_!L102</f>
        <v/>
      </c>
      <c r="M18" s="249" t="str">
        <f>Invoer_Periode1_!M102</f>
        <v/>
      </c>
      <c r="N18" s="249">
        <f>Invoer_Periode1_!N102</f>
        <v>0</v>
      </c>
    </row>
    <row r="19" spans="1:14" ht="12.75" hidden="1" customHeight="1">
      <c r="A19" s="456" t="str">
        <f>Invoer_Periode1_!A103</f>
        <v/>
      </c>
      <c r="B19" s="279" t="str">
        <f>Invoer_Periode1_!B103</f>
        <v>Cuppers Jan</v>
      </c>
      <c r="C19" s="249" t="str">
        <f>Invoer_Periode1_!C103</f>
        <v/>
      </c>
      <c r="D19" s="249" t="str">
        <f>Invoer_Periode1_!D103</f>
        <v/>
      </c>
      <c r="E19" s="249">
        <f>Invoer_Periode1_!E103</f>
        <v>0</v>
      </c>
      <c r="F19" s="249" t="str">
        <f>Invoer_Periode1_!F103</f>
        <v/>
      </c>
      <c r="G19" s="251" t="str">
        <f>Invoer_Periode1_!G103</f>
        <v/>
      </c>
      <c r="H19" s="249">
        <f>Invoer_Periode1_!H103</f>
        <v>0</v>
      </c>
      <c r="I19" s="252" t="str">
        <f>Invoer_Periode1_!I103</f>
        <v/>
      </c>
      <c r="J19" s="253" t="str">
        <f>Invoer_Periode1_!J103</f>
        <v/>
      </c>
      <c r="K19" s="249" t="str">
        <f>Invoer_Periode1_!K103</f>
        <v/>
      </c>
      <c r="L19" s="249" t="str">
        <f>Invoer_Periode1_!L103</f>
        <v/>
      </c>
      <c r="M19" s="249" t="str">
        <f>Invoer_Periode1_!M103</f>
        <v/>
      </c>
      <c r="N19" s="249">
        <f>Invoer_Periode1_!N103</f>
        <v>0</v>
      </c>
    </row>
    <row r="20" spans="1:14" ht="12.75" customHeight="1">
      <c r="A20" s="460">
        <f>Invoer_Periode1_!A104</f>
        <v>45195</v>
      </c>
      <c r="B20" s="261" t="str">
        <f>Invoer_Periode1_!B104</f>
        <v>BouwmeesterJohan</v>
      </c>
      <c r="C20" s="255">
        <f>Invoer_Periode1_!C104</f>
        <v>1</v>
      </c>
      <c r="D20" s="255">
        <f>Invoer_Periode1_!D104</f>
        <v>50</v>
      </c>
      <c r="E20" s="255">
        <f>Invoer_Periode1_!E104</f>
        <v>50</v>
      </c>
      <c r="F20" s="255">
        <f>Invoer_Periode1_!F104</f>
        <v>19</v>
      </c>
      <c r="G20" s="256">
        <f>Invoer_Periode1_!G104</f>
        <v>2.6315789473684212</v>
      </c>
      <c r="H20" s="255">
        <f>Invoer_Periode1_!H104</f>
        <v>11</v>
      </c>
      <c r="I20" s="257">
        <f>Invoer_Periode1_!I104</f>
        <v>1</v>
      </c>
      <c r="J20" s="262">
        <f>Invoer_Periode1_!J104</f>
        <v>10</v>
      </c>
      <c r="K20" s="255">
        <f>Invoer_Periode1_!K104</f>
        <v>1</v>
      </c>
      <c r="L20" s="255">
        <f>Invoer_Periode1_!L104</f>
        <v>0</v>
      </c>
      <c r="M20" s="474">
        <f>Invoer_Periode1_!M104</f>
        <v>0</v>
      </c>
      <c r="N20" s="255">
        <f>Invoer_Periode1_!N104</f>
        <v>0</v>
      </c>
    </row>
    <row r="21" spans="1:14" ht="12.75" customHeight="1">
      <c r="A21" s="475" t="str">
        <f>Invoer_Periode1_!A105</f>
        <v>Pers. Gemid.</v>
      </c>
      <c r="B21" s="476">
        <f>Invoer_Periode1_!B105</f>
        <v>1.55</v>
      </c>
      <c r="C21" s="477">
        <f>Invoer_Periode1_!C105</f>
        <v>12</v>
      </c>
      <c r="D21" s="477">
        <f>Invoer_Periode1_!D105</f>
        <v>600</v>
      </c>
      <c r="E21" s="477">
        <f>Invoer_Periode1_!E105</f>
        <v>529</v>
      </c>
      <c r="F21" s="477">
        <f>Invoer_Periode1_!F105</f>
        <v>352</v>
      </c>
      <c r="G21" s="478">
        <f>Invoer_Periode1_!G105</f>
        <v>1.5028409090909092</v>
      </c>
      <c r="H21" s="478">
        <f>Invoer_Periode1_!H105</f>
        <v>11</v>
      </c>
      <c r="I21" s="480">
        <f>Invoer_Periode1_!I105</f>
        <v>0.88166666666666671</v>
      </c>
      <c r="J21" s="479">
        <f>Invoer_Periode1_!J105</f>
        <v>103</v>
      </c>
      <c r="K21" s="477">
        <f>Invoer_Periode1_!K105</f>
        <v>6</v>
      </c>
      <c r="L21" s="477">
        <f>Invoer_Periode1_!L105</f>
        <v>5</v>
      </c>
      <c r="M21" s="477">
        <f>Invoer_Periode1_!M105</f>
        <v>1</v>
      </c>
      <c r="N21" s="477">
        <f>Invoer_Periode1_!N105</f>
        <v>50</v>
      </c>
    </row>
    <row r="22" spans="1:14" ht="12.75" customHeight="1">
      <c r="A22" s="457"/>
      <c r="B22" s="276"/>
      <c r="C22" s="270"/>
      <c r="D22" s="270"/>
      <c r="E22" s="270"/>
      <c r="F22" s="270"/>
      <c r="G22" s="270"/>
      <c r="H22" s="266"/>
      <c r="I22" s="270"/>
      <c r="J22" s="286"/>
      <c r="K22" s="270"/>
      <c r="L22" s="270"/>
      <c r="M22" s="270"/>
      <c r="N22" s="270"/>
    </row>
    <row r="23" spans="1:14" ht="12.75" customHeight="1">
      <c r="A23" s="455"/>
      <c r="B23" s="276">
        <f>Invoer_periode_2!B85</f>
        <v>0</v>
      </c>
      <c r="C23" s="270"/>
      <c r="D23" s="270"/>
      <c r="E23" s="270"/>
      <c r="F23" s="270"/>
      <c r="G23" s="270"/>
      <c r="H23" s="266"/>
      <c r="I23" s="270"/>
      <c r="J23" s="268"/>
      <c r="K23" s="1314"/>
      <c r="L23" s="1314"/>
      <c r="M23" s="1314"/>
      <c r="N23" s="270"/>
    </row>
    <row r="24" spans="1:14" ht="12.75" customHeight="1">
      <c r="A24" s="457" t="str">
        <f>Invoer_periode_2!A86</f>
        <v>Car.Bol</v>
      </c>
      <c r="B24" s="276" t="str">
        <f>Invoer_periode_2!B86</f>
        <v>Periode 2</v>
      </c>
      <c r="C24" s="270"/>
      <c r="D24" s="270"/>
      <c r="E24" s="270"/>
      <c r="F24" s="270"/>
      <c r="G24" s="270"/>
      <c r="H24" s="266"/>
      <c r="I24" s="270"/>
      <c r="J24" s="286"/>
      <c r="K24" s="1314"/>
      <c r="L24" s="1314"/>
      <c r="M24" s="1314"/>
      <c r="N24" s="270"/>
    </row>
    <row r="25" spans="1:14" ht="15" customHeight="1">
      <c r="A25" s="475"/>
      <c r="B25" s="476" t="str">
        <f>Invoer_periode_2!B87</f>
        <v>Naam</v>
      </c>
      <c r="C25" s="477" t="str">
        <f>IF(ISBLANK(Invoer_periode_2!C87),"",Invoer_periode_2!C87)</f>
        <v>Aantal</v>
      </c>
      <c r="D25" s="477" t="str">
        <f>Invoer_periode_2!D87</f>
        <v>Te maken</v>
      </c>
      <c r="E25" s="477" t="str">
        <f>IF(ISBLANK(Invoer_periode_2!E87),"",Invoer_periode_2!E87)</f>
        <v>Aantal</v>
      </c>
      <c r="F25" s="477" t="str">
        <f>IF(ISBLANK(Invoer_periode_2!F87),"",Invoer_periode_2!F87)</f>
        <v xml:space="preserve">Aantal  </v>
      </c>
      <c r="G25" s="478" t="str">
        <f>Invoer_periode_2!G87</f>
        <v xml:space="preserve">Week       </v>
      </c>
      <c r="H25" s="477" t="str">
        <f>IF(ISBLANK(Invoer_periode_2!H87),"",Invoer_periode_2!H87)</f>
        <v>Hoogste</v>
      </c>
      <c r="I25" s="479" t="str">
        <f>Invoer_periode_2!I87</f>
        <v>%</v>
      </c>
      <c r="J25" s="481">
        <f>Invoer_periode_2!J87</f>
        <v>10</v>
      </c>
      <c r="K25" s="481" t="str">
        <f>Invoer_periode_2!K87</f>
        <v>W</v>
      </c>
      <c r="L25" s="481" t="str">
        <f>Invoer_periode_2!L87</f>
        <v>V</v>
      </c>
      <c r="M25" s="481" t="str">
        <f>Invoer_periode_2!M87</f>
        <v>R</v>
      </c>
      <c r="N25" s="477" t="str">
        <f>Invoer_periode_2!N87</f>
        <v>Nieuwe</v>
      </c>
    </row>
    <row r="26" spans="1:14" ht="15" customHeight="1">
      <c r="A26" s="475" t="str">
        <f>IF(ISBLANK(Invoer_periode_2!A88),"",Invoer_periode_2!A88)</f>
        <v>Datum</v>
      </c>
      <c r="B26" s="476" t="str">
        <f>Invoer_periode_2!B88</f>
        <v>Cattier Theo</v>
      </c>
      <c r="C26" s="477" t="str">
        <f>IF(ISBLANK(Invoer_periode_2!C88),"",Invoer_periode_2!C88)</f>
        <v>Wedstrijden</v>
      </c>
      <c r="D26" s="477" t="str">
        <f>Invoer_periode_2!D88</f>
        <v>Car.boles</v>
      </c>
      <c r="E26" s="477" t="str">
        <f>IF(ISBLANK(Invoer_periode_2!E88),"",Invoer_periode_2!E88)</f>
        <v>Car.boles</v>
      </c>
      <c r="F26" s="477" t="str">
        <f>IF(ISBLANK(Invoer_periode_2!F88),"",Invoer_periode_2!F88)</f>
        <v>Beurten</v>
      </c>
      <c r="G26" s="478" t="str">
        <f>Invoer_periode_2!G88</f>
        <v>Moyenne</v>
      </c>
      <c r="H26" s="477" t="str">
        <f>IF(ISBLANK(Invoer_periode_2!H88),"",Invoer_periode_2!H88)</f>
        <v/>
      </c>
      <c r="I26" s="479" t="str">
        <f>Invoer_periode_2!I88</f>
        <v>Car.boles</v>
      </c>
      <c r="J26" s="481" t="str">
        <f>Invoer_periode_2!J88</f>
        <v>Punten</v>
      </c>
      <c r="K26" s="481">
        <f>Invoer_periode_2!K88</f>
        <v>0</v>
      </c>
      <c r="L26" s="481">
        <f>Invoer_periode_2!L88</f>
        <v>0</v>
      </c>
      <c r="M26" s="481">
        <f>Invoer_periode_2!M88</f>
        <v>0</v>
      </c>
      <c r="N26" s="477" t="str">
        <f>Invoer_periode_2!N88</f>
        <v>Caramb</v>
      </c>
    </row>
    <row r="27" spans="1:14" ht="15" customHeight="1">
      <c r="A27" s="456">
        <f>Invoer_periode_2!A89</f>
        <v>45251</v>
      </c>
      <c r="B27" s="279" t="str">
        <f>Invoer_periode_2!B89</f>
        <v>Huinink Jan</v>
      </c>
      <c r="C27" s="249">
        <f>Invoer_periode_2!C89</f>
        <v>1</v>
      </c>
      <c r="D27" s="249">
        <f>Invoer_periode_2!D89</f>
        <v>50</v>
      </c>
      <c r="E27" s="249">
        <f>Invoer_periode_2!E89</f>
        <v>33</v>
      </c>
      <c r="F27" s="249">
        <f>Invoer_periode_2!F89</f>
        <v>33</v>
      </c>
      <c r="G27" s="249">
        <f>Invoer_periode_2!G89</f>
        <v>1</v>
      </c>
      <c r="H27" s="249">
        <f>Invoer_periode_2!H89</f>
        <v>6</v>
      </c>
      <c r="I27" s="249">
        <f>Invoer_periode_2!I89</f>
        <v>0.66</v>
      </c>
      <c r="J27" s="249">
        <f>Invoer_periode_2!J89</f>
        <v>6</v>
      </c>
      <c r="K27" s="249">
        <f>Invoer_periode_2!K89</f>
        <v>0</v>
      </c>
      <c r="L27" s="249">
        <f>Invoer_periode_2!L89</f>
        <v>1</v>
      </c>
      <c r="M27" s="249">
        <f>Invoer_periode_2!M89</f>
        <v>0</v>
      </c>
      <c r="N27" s="249">
        <f>Invoer_periode_2!N89</f>
        <v>0</v>
      </c>
    </row>
    <row r="28" spans="1:14" ht="15" customHeight="1">
      <c r="A28" s="456">
        <f>Invoer_periode_2!A90</f>
        <v>45230</v>
      </c>
      <c r="B28" s="279" t="str">
        <f>Invoer_periode_2!B90</f>
        <v>Koppele Theo</v>
      </c>
      <c r="C28" s="249">
        <f>Invoer_periode_2!C90</f>
        <v>1</v>
      </c>
      <c r="D28" s="249">
        <f>Invoer_periode_2!D90</f>
        <v>50</v>
      </c>
      <c r="E28" s="249">
        <f>Invoer_periode_2!E90</f>
        <v>50</v>
      </c>
      <c r="F28" s="249">
        <f>Invoer_periode_2!F90</f>
        <v>30</v>
      </c>
      <c r="G28" s="282">
        <f>Invoer_periode_2!G90</f>
        <v>1.6666666666666667</v>
      </c>
      <c r="H28" s="249">
        <f>Invoer_periode_2!H90</f>
        <v>9</v>
      </c>
      <c r="I28" s="249">
        <f>Invoer_periode_2!I90</f>
        <v>1</v>
      </c>
      <c r="J28" s="249">
        <f>Invoer_periode_2!J90</f>
        <v>10</v>
      </c>
      <c r="K28" s="249">
        <f>Invoer_periode_2!K90</f>
        <v>1</v>
      </c>
      <c r="L28" s="249">
        <f>Invoer_periode_2!L90</f>
        <v>0</v>
      </c>
      <c r="M28" s="249">
        <f>Invoer_periode_2!M90</f>
        <v>0</v>
      </c>
      <c r="N28" s="249">
        <f>Invoer_periode_2!N90</f>
        <v>0</v>
      </c>
    </row>
    <row r="29" spans="1:14" ht="15" customHeight="1">
      <c r="A29" s="456">
        <f>Invoer_periode_2!A91</f>
        <v>45272</v>
      </c>
      <c r="B29" s="279" t="str">
        <f>Invoer_periode_2!B91</f>
        <v>Melgers Willy</v>
      </c>
      <c r="C29" s="249">
        <f>Invoer_periode_2!C91</f>
        <v>1</v>
      </c>
      <c r="D29" s="249">
        <f>Invoer_periode_2!D91</f>
        <v>50</v>
      </c>
      <c r="E29" s="249">
        <f>Invoer_periode_2!E91</f>
        <v>40</v>
      </c>
      <c r="F29" s="249">
        <f>Invoer_periode_2!F91</f>
        <v>23</v>
      </c>
      <c r="G29" s="251">
        <f>Invoer_periode_2!G91</f>
        <v>1.7391304347826086</v>
      </c>
      <c r="H29" s="249">
        <f>Invoer_periode_2!H91</f>
        <v>7</v>
      </c>
      <c r="I29" s="252">
        <f>Invoer_periode_2!I91</f>
        <v>0.8</v>
      </c>
      <c r="J29" s="253">
        <f>Invoer_periode_2!J91</f>
        <v>8</v>
      </c>
      <c r="K29" s="253">
        <f>Invoer_periode_2!K91</f>
        <v>0</v>
      </c>
      <c r="L29" s="253">
        <f>Invoer_periode_2!L91</f>
        <v>1</v>
      </c>
      <c r="M29" s="253">
        <f>Invoer_periode_2!M91</f>
        <v>0</v>
      </c>
      <c r="N29" s="249">
        <f>Invoer_periode_2!N91</f>
        <v>0</v>
      </c>
    </row>
    <row r="30" spans="1:14" ht="15" customHeight="1">
      <c r="A30" s="456">
        <f>Invoer_periode_2!A92</f>
        <v>45265</v>
      </c>
      <c r="B30" s="279" t="str">
        <f>Invoer_periode_2!B92</f>
        <v>Piepers Arnold</v>
      </c>
      <c r="C30" s="249">
        <f>Invoer_periode_2!C92</f>
        <v>1</v>
      </c>
      <c r="D30" s="249">
        <f>Invoer_periode_2!D92</f>
        <v>50</v>
      </c>
      <c r="E30" s="249">
        <f>Invoer_periode_2!E92</f>
        <v>49</v>
      </c>
      <c r="F30" s="249">
        <f>Invoer_periode_2!F92</f>
        <v>44</v>
      </c>
      <c r="G30" s="282">
        <f>Invoer_periode_2!G92</f>
        <v>1.1136363636363635</v>
      </c>
      <c r="H30" s="249">
        <f>Invoer_periode_2!H92</f>
        <v>6</v>
      </c>
      <c r="I30" s="249">
        <f>Invoer_periode_2!I92</f>
        <v>0.98</v>
      </c>
      <c r="J30" s="249">
        <f>Invoer_periode_2!J92</f>
        <v>9</v>
      </c>
      <c r="K30" s="249">
        <f>Invoer_periode_2!K92</f>
        <v>0</v>
      </c>
      <c r="L30" s="249">
        <f>Invoer_periode_2!L92</f>
        <v>1</v>
      </c>
      <c r="M30" s="249">
        <f>Invoer_periode_2!M92</f>
        <v>0</v>
      </c>
      <c r="N30" s="249">
        <f>Invoer_periode_2!N92</f>
        <v>0</v>
      </c>
    </row>
    <row r="31" spans="1:14" ht="15" customHeight="1">
      <c r="A31" s="456">
        <f>Invoer_periode_2!A93</f>
        <v>45258</v>
      </c>
      <c r="B31" s="279" t="str">
        <f>Invoer_periode_2!B93</f>
        <v>Jos Stortelder</v>
      </c>
      <c r="C31" s="249">
        <f>Invoer_periode_2!C93</f>
        <v>1</v>
      </c>
      <c r="D31" s="249">
        <f>Invoer_periode_2!D93</f>
        <v>50</v>
      </c>
      <c r="E31" s="249">
        <f>Invoer_periode_2!E93</f>
        <v>27</v>
      </c>
      <c r="F31" s="249">
        <f>Invoer_periode_2!F93</f>
        <v>22</v>
      </c>
      <c r="G31" s="251">
        <f>Invoer_periode_2!G93</f>
        <v>1.2272727272727273</v>
      </c>
      <c r="H31" s="249">
        <f>Invoer_periode_2!H93</f>
        <v>8</v>
      </c>
      <c r="I31" s="252">
        <f>Invoer_periode_2!I93</f>
        <v>0.54</v>
      </c>
      <c r="J31" s="253">
        <f>Invoer_periode_2!J93</f>
        <v>5</v>
      </c>
      <c r="K31" s="253">
        <f>Invoer_periode_2!K93</f>
        <v>0</v>
      </c>
      <c r="L31" s="253">
        <f>Invoer_periode_2!L93</f>
        <v>1</v>
      </c>
      <c r="M31" s="253">
        <f>Invoer_periode_2!M93</f>
        <v>0</v>
      </c>
      <c r="N31" s="249">
        <f>Invoer_periode_2!N93</f>
        <v>0</v>
      </c>
    </row>
    <row r="32" spans="1:14" ht="15" customHeight="1">
      <c r="A32" s="456">
        <f>Invoer_periode_2!A94</f>
        <v>0</v>
      </c>
      <c r="B32" s="279" t="str">
        <f>Invoer_periode_2!B94</f>
        <v>Rots Jan</v>
      </c>
      <c r="C32" s="249">
        <f>Invoer_periode_2!C94</f>
        <v>0</v>
      </c>
      <c r="D32" s="249" t="str">
        <f>Invoer_periode_2!D94</f>
        <v/>
      </c>
      <c r="E32" s="249">
        <f>Invoer_periode_2!E94</f>
        <v>0</v>
      </c>
      <c r="F32" s="249">
        <f>Invoer_periode_2!F94</f>
        <v>0</v>
      </c>
      <c r="G32" s="251" t="str">
        <f>Invoer_periode_2!G94</f>
        <v/>
      </c>
      <c r="H32" s="249">
        <f>Invoer_periode_2!H94</f>
        <v>0</v>
      </c>
      <c r="I32" s="252" t="str">
        <f>Invoer_periode_2!I94</f>
        <v/>
      </c>
      <c r="J32" s="253" t="str">
        <f>Invoer_periode_2!J94</f>
        <v/>
      </c>
      <c r="K32" s="253" t="str">
        <f>Invoer_periode_2!K94</f>
        <v/>
      </c>
      <c r="L32" s="253" t="str">
        <f>Invoer_periode_2!L94</f>
        <v/>
      </c>
      <c r="M32" s="253" t="str">
        <f>Invoer_periode_2!M94</f>
        <v/>
      </c>
      <c r="N32" s="249">
        <f>Invoer_periode_2!N94</f>
        <v>0</v>
      </c>
    </row>
    <row r="33" spans="1:14" ht="15" customHeight="1">
      <c r="A33" s="456">
        <f>Invoer_periode_2!A95</f>
        <v>45237</v>
      </c>
      <c r="B33" s="279" t="str">
        <f>Invoer_periode_2!B95</f>
        <v>Rouwhorst Bennie</v>
      </c>
      <c r="C33" s="249">
        <f>Invoer_periode_2!C95</f>
        <v>1</v>
      </c>
      <c r="D33" s="249">
        <f>Invoer_periode_2!D95</f>
        <v>50</v>
      </c>
      <c r="E33" s="249">
        <f>Invoer_periode_2!E95</f>
        <v>47</v>
      </c>
      <c r="F33" s="249">
        <f>Invoer_periode_2!F95</f>
        <v>45</v>
      </c>
      <c r="G33" s="251">
        <f>Invoer_periode_2!G95</f>
        <v>1.0444444444444445</v>
      </c>
      <c r="H33" s="249">
        <f>Invoer_periode_2!H95</f>
        <v>7</v>
      </c>
      <c r="I33" s="252">
        <f>Invoer_periode_2!I95</f>
        <v>0.94</v>
      </c>
      <c r="J33" s="253">
        <f>Invoer_periode_2!J95</f>
        <v>9</v>
      </c>
      <c r="K33" s="253">
        <f>Invoer_periode_2!K95</f>
        <v>0</v>
      </c>
      <c r="L33" s="253">
        <f>Invoer_periode_2!L95</f>
        <v>1</v>
      </c>
      <c r="M33" s="253">
        <f>Invoer_periode_2!M95</f>
        <v>0</v>
      </c>
      <c r="N33" s="249">
        <f>Invoer_periode_2!N95</f>
        <v>0</v>
      </c>
    </row>
    <row r="34" spans="1:14" ht="15" customHeight="1">
      <c r="A34" s="456">
        <f>Invoer_periode_2!A96</f>
        <v>45230</v>
      </c>
      <c r="B34" s="279" t="str">
        <f>Invoer_periode_2!B96</f>
        <v>Wittenbernds B</v>
      </c>
      <c r="C34" s="249">
        <f>Invoer_periode_2!C96</f>
        <v>1</v>
      </c>
      <c r="D34" s="249">
        <f>Invoer_periode_2!D96</f>
        <v>50</v>
      </c>
      <c r="E34" s="249">
        <f>Invoer_periode_2!E96</f>
        <v>40</v>
      </c>
      <c r="F34" s="249">
        <f>Invoer_periode_2!F96</f>
        <v>34</v>
      </c>
      <c r="G34" s="251">
        <f>Invoer_periode_2!G96</f>
        <v>1.1764705882352942</v>
      </c>
      <c r="H34" s="249">
        <f>Invoer_periode_2!H96</f>
        <v>5</v>
      </c>
      <c r="I34" s="252">
        <f>Invoer_periode_2!I96</f>
        <v>0.8</v>
      </c>
      <c r="J34" s="253">
        <f>Invoer_periode_2!J96</f>
        <v>8</v>
      </c>
      <c r="K34" s="253">
        <f>Invoer_periode_2!K96</f>
        <v>0</v>
      </c>
      <c r="L34" s="253">
        <f>Invoer_periode_2!L96</f>
        <v>1</v>
      </c>
      <c r="M34" s="253">
        <f>Invoer_periode_2!M96</f>
        <v>0</v>
      </c>
      <c r="N34" s="249">
        <f>Invoer_periode_2!N96</f>
        <v>0</v>
      </c>
    </row>
    <row r="35" spans="1:14" ht="15" customHeight="1">
      <c r="A35" s="456">
        <f>Invoer_periode_2!A97</f>
        <v>45237</v>
      </c>
      <c r="B35" s="279" t="str">
        <f>Invoer_periode_2!B97</f>
        <v>Spieker Leo</v>
      </c>
      <c r="C35" s="249">
        <f>Invoer_periode_2!C97</f>
        <v>1</v>
      </c>
      <c r="D35" s="249">
        <f>Invoer_periode_2!D97</f>
        <v>50</v>
      </c>
      <c r="E35" s="249">
        <f>Invoer_periode_2!E97</f>
        <v>22</v>
      </c>
      <c r="F35" s="249">
        <f>Invoer_periode_2!F97</f>
        <v>21</v>
      </c>
      <c r="G35" s="251">
        <f>Invoer_periode_2!G97</f>
        <v>1.0476190476190477</v>
      </c>
      <c r="H35" s="249">
        <f>Invoer_periode_2!H97</f>
        <v>5</v>
      </c>
      <c r="I35" s="458">
        <f>Invoer_periode_2!I97</f>
        <v>0.44</v>
      </c>
      <c r="J35" s="249">
        <f>Invoer_periode_2!J97</f>
        <v>4</v>
      </c>
      <c r="K35" s="249">
        <f>Invoer_periode_2!K97</f>
        <v>0</v>
      </c>
      <c r="L35" s="249">
        <f>Invoer_periode_2!L97</f>
        <v>1</v>
      </c>
      <c r="M35" s="249">
        <f>Invoer_periode_2!M97</f>
        <v>0</v>
      </c>
      <c r="N35" s="249">
        <f>Invoer_periode_2!N97</f>
        <v>0</v>
      </c>
    </row>
    <row r="36" spans="1:14" ht="15" customHeight="1">
      <c r="A36" s="456">
        <f>Invoer_periode_2!A98</f>
        <v>45216</v>
      </c>
      <c r="B36" s="279" t="str">
        <f>Invoer_periode_2!B98</f>
        <v>v.Schie Leo</v>
      </c>
      <c r="C36" s="249">
        <f>Invoer_periode_2!C98</f>
        <v>1</v>
      </c>
      <c r="D36" s="249">
        <f>Invoer_periode_2!D98</f>
        <v>50</v>
      </c>
      <c r="E36" s="249">
        <f>Invoer_periode_2!E98</f>
        <v>50</v>
      </c>
      <c r="F36" s="249">
        <f>Invoer_periode_2!F98</f>
        <v>33</v>
      </c>
      <c r="G36" s="251">
        <f>Invoer_periode_2!G98</f>
        <v>1.5151515151515151</v>
      </c>
      <c r="H36" s="249">
        <f>Invoer_periode_2!H98</f>
        <v>10</v>
      </c>
      <c r="I36" s="252">
        <f>Invoer_periode_2!I98</f>
        <v>1</v>
      </c>
      <c r="J36" s="253">
        <f>Invoer_periode_2!J98</f>
        <v>10</v>
      </c>
      <c r="K36" s="253">
        <f>Invoer_periode_2!K98</f>
        <v>0</v>
      </c>
      <c r="L36" s="253">
        <f>Invoer_periode_2!L98</f>
        <v>0</v>
      </c>
      <c r="M36" s="253">
        <f>Invoer_periode_2!M98</f>
        <v>1</v>
      </c>
      <c r="N36" s="249">
        <f>Invoer_periode_2!N98</f>
        <v>0</v>
      </c>
    </row>
    <row r="37" spans="1:14" ht="12.75" customHeight="1">
      <c r="A37" s="456">
        <f>Invoer_periode_2!A99</f>
        <v>45251</v>
      </c>
      <c r="B37" s="279" t="str">
        <f>Invoer_periode_2!B99</f>
        <v>Wolterink Harrie</v>
      </c>
      <c r="C37" s="249">
        <f>Invoer_periode_2!C99</f>
        <v>1</v>
      </c>
      <c r="D37" s="249">
        <f>Invoer_periode_2!D99</f>
        <v>50</v>
      </c>
      <c r="E37" s="249">
        <f>Invoer_periode_2!E99</f>
        <v>50</v>
      </c>
      <c r="F37" s="249">
        <f>Invoer_periode_2!F99</f>
        <v>30</v>
      </c>
      <c r="G37" s="251">
        <f>Invoer_periode_2!G99</f>
        <v>1.6666666666666667</v>
      </c>
      <c r="H37" s="249">
        <f>Invoer_periode_2!H99</f>
        <v>5</v>
      </c>
      <c r="I37" s="252">
        <f>Invoer_periode_2!I99</f>
        <v>1</v>
      </c>
      <c r="J37" s="253">
        <f>Invoer_periode_2!J99</f>
        <v>10</v>
      </c>
      <c r="K37" s="253">
        <f>Invoer_periode_2!K99</f>
        <v>1</v>
      </c>
      <c r="L37" s="253">
        <f>Invoer_periode_2!L99</f>
        <v>0</v>
      </c>
      <c r="M37" s="253">
        <f>Invoer_periode_2!M99</f>
        <v>0</v>
      </c>
      <c r="N37" s="249">
        <f>Invoer_periode_2!N99</f>
        <v>0</v>
      </c>
    </row>
    <row r="38" spans="1:14" ht="12.75" customHeight="1">
      <c r="A38" s="456">
        <f>Invoer_periode_2!A100</f>
        <v>45272</v>
      </c>
      <c r="B38" s="279" t="str">
        <f>Invoer_periode_2!B100</f>
        <v>Vermue Jack</v>
      </c>
      <c r="C38" s="249">
        <f>Invoer_periode_2!C100</f>
        <v>1</v>
      </c>
      <c r="D38" s="249">
        <f>Invoer_periode_2!D100</f>
        <v>50</v>
      </c>
      <c r="E38" s="249">
        <f>Invoer_periode_2!E100</f>
        <v>49</v>
      </c>
      <c r="F38" s="249">
        <f>Invoer_periode_2!F100</f>
        <v>26</v>
      </c>
      <c r="G38" s="251">
        <f>Invoer_periode_2!G100</f>
        <v>1.8846153846153846</v>
      </c>
      <c r="H38" s="249">
        <f>Invoer_periode_2!H100</f>
        <v>7</v>
      </c>
      <c r="I38" s="249">
        <f>Invoer_periode_2!I100</f>
        <v>0.98</v>
      </c>
      <c r="J38" s="249">
        <f>Invoer_periode_2!J100</f>
        <v>0</v>
      </c>
      <c r="K38" s="249">
        <f>Invoer_periode_2!K100</f>
        <v>0</v>
      </c>
      <c r="L38" s="249">
        <f>Invoer_periode_2!L100</f>
        <v>1</v>
      </c>
      <c r="M38" s="249">
        <f>Invoer_periode_2!M100</f>
        <v>0</v>
      </c>
      <c r="N38" s="249">
        <f>Invoer_periode_2!N100</f>
        <v>0</v>
      </c>
    </row>
    <row r="39" spans="1:14" ht="12.75" customHeight="1">
      <c r="A39" s="456">
        <f>Invoer_periode_2!A101</f>
        <v>45265</v>
      </c>
      <c r="B39" s="317" t="str">
        <f>Invoer_periode_2!B101</f>
        <v>Slot Guus</v>
      </c>
      <c r="C39" s="249">
        <f>Invoer_periode_2!C101</f>
        <v>1</v>
      </c>
      <c r="D39" s="249">
        <f>Invoer_periode_2!D101</f>
        <v>50</v>
      </c>
      <c r="E39" s="249">
        <f>Invoer_periode_2!E101</f>
        <v>31</v>
      </c>
      <c r="F39" s="249">
        <f>Invoer_periode_2!F101</f>
        <v>17</v>
      </c>
      <c r="G39" s="251">
        <f>Invoer_periode_2!G101</f>
        <v>1.8235294117647058</v>
      </c>
      <c r="H39" s="249">
        <f>Invoer_periode_2!H101</f>
        <v>5</v>
      </c>
      <c r="I39" s="252">
        <f>Invoer_periode_2!I101</f>
        <v>0.62</v>
      </c>
      <c r="J39" s="253">
        <f>Invoer_periode_2!J101</f>
        <v>6</v>
      </c>
      <c r="K39" s="249">
        <f>Invoer_periode_2!K101</f>
        <v>0</v>
      </c>
      <c r="L39" s="249">
        <f>Invoer_periode_2!L101</f>
        <v>1</v>
      </c>
      <c r="M39" s="249">
        <f>Invoer_periode_2!M101</f>
        <v>0</v>
      </c>
      <c r="N39" s="249">
        <f>Invoer_periode_2!N101</f>
        <v>0</v>
      </c>
    </row>
    <row r="40" spans="1:14" ht="12.75" customHeight="1">
      <c r="A40" s="457" t="str">
        <f>Invoer_periode_2!A102</f>
        <v/>
      </c>
      <c r="B40" s="261" t="str">
        <f>Invoer_periode_2!B102</f>
        <v>Bennie Beerten Z</v>
      </c>
      <c r="C40" s="263" t="str">
        <f>Invoer_periode_2!C102</f>
        <v/>
      </c>
      <c r="D40" s="263" t="str">
        <f>Invoer_periode_2!D102</f>
        <v/>
      </c>
      <c r="E40" s="263">
        <f>Invoer_periode_2!E102</f>
        <v>0</v>
      </c>
      <c r="F40" s="263" t="str">
        <f>Invoer_periode_2!F102</f>
        <v/>
      </c>
      <c r="G40" s="266" t="str">
        <f>Invoer_periode_2!G102</f>
        <v/>
      </c>
      <c r="H40" s="263">
        <f>Invoer_periode_2!H102</f>
        <v>0</v>
      </c>
      <c r="I40" s="267" t="str">
        <f>Invoer_periode_2!I102</f>
        <v/>
      </c>
      <c r="J40" s="268" t="str">
        <f>Invoer_periode_2!J102</f>
        <v/>
      </c>
      <c r="K40" s="263" t="str">
        <f>Invoer_periode_2!K102</f>
        <v/>
      </c>
      <c r="L40" s="263" t="str">
        <f>Invoer_periode_2!L102</f>
        <v/>
      </c>
      <c r="M40" s="263" t="str">
        <f>Invoer_periode_2!M102</f>
        <v/>
      </c>
      <c r="N40" s="263">
        <f>Invoer_periode_2!N102</f>
        <v>0</v>
      </c>
    </row>
    <row r="41" spans="1:14" ht="12.75" customHeight="1">
      <c r="A41" s="456" t="str">
        <f>Invoer_periode_2!A103</f>
        <v/>
      </c>
      <c r="B41" s="279" t="str">
        <f>Invoer_periode_2!B103</f>
        <v>Cuppers Jan</v>
      </c>
      <c r="C41" s="249" t="str">
        <f>Invoer_periode_2!C103</f>
        <v/>
      </c>
      <c r="D41" s="249" t="str">
        <f>Invoer_periode_2!D103</f>
        <v/>
      </c>
      <c r="E41" s="249">
        <f>Invoer_periode_2!E103</f>
        <v>0</v>
      </c>
      <c r="F41" s="249" t="str">
        <f>Invoer_periode_2!F103</f>
        <v/>
      </c>
      <c r="G41" s="249" t="str">
        <f>Invoer_periode_2!G103</f>
        <v/>
      </c>
      <c r="H41" s="251">
        <f>Invoer_periode_2!H103</f>
        <v>0</v>
      </c>
      <c r="I41" s="249" t="str">
        <f>Invoer_periode_2!I103</f>
        <v/>
      </c>
      <c r="J41" s="252" t="str">
        <f>Invoer_periode_2!J103</f>
        <v/>
      </c>
      <c r="K41" s="249" t="str">
        <f>Invoer_periode_2!K103</f>
        <v/>
      </c>
      <c r="L41" s="249" t="str">
        <f>Invoer_periode_2!L103</f>
        <v/>
      </c>
      <c r="M41" s="249" t="str">
        <f>Invoer_periode_2!M103</f>
        <v/>
      </c>
      <c r="N41" s="249">
        <f>Invoer_periode_2!N103</f>
        <v>0</v>
      </c>
    </row>
    <row r="42" spans="1:14" ht="14.25" customHeight="1">
      <c r="A42" s="457">
        <f>Invoer_periode_2!A104</f>
        <v>45258</v>
      </c>
      <c r="B42" s="284" t="str">
        <f>Invoer_periode_2!B104</f>
        <v>BouwmeesterJohan</v>
      </c>
      <c r="C42" s="249">
        <f>Invoer_periode_2!C104</f>
        <v>1</v>
      </c>
      <c r="D42" s="249">
        <f>Invoer_periode_2!D104</f>
        <v>50</v>
      </c>
      <c r="E42" s="249">
        <f>Invoer_periode_2!E104</f>
        <v>49</v>
      </c>
      <c r="F42" s="249">
        <f>Invoer_periode_2!F104</f>
        <v>23</v>
      </c>
      <c r="G42" s="249">
        <f>Invoer_periode_2!G104</f>
        <v>2.1304347826086958</v>
      </c>
      <c r="H42" s="251">
        <f>Invoer_periode_2!H104</f>
        <v>16</v>
      </c>
      <c r="I42" s="249">
        <f>Invoer_periode_2!I104</f>
        <v>0.98</v>
      </c>
      <c r="J42" s="252">
        <f>Invoer_periode_2!J104</f>
        <v>9</v>
      </c>
      <c r="K42" s="249">
        <f>Invoer_periode_2!K104</f>
        <v>0</v>
      </c>
      <c r="L42" s="249">
        <f>Invoer_periode_2!L104</f>
        <v>1</v>
      </c>
      <c r="M42" s="249">
        <f>Invoer_periode_2!M104</f>
        <v>0</v>
      </c>
      <c r="N42" s="249">
        <f>Invoer_periode_2!N104</f>
        <v>0</v>
      </c>
    </row>
    <row r="43" spans="1:14" ht="14.25" customHeight="1">
      <c r="A43" s="455" t="str">
        <f>Invoer_periode_2!A105</f>
        <v>Pers. Gemid.</v>
      </c>
      <c r="B43" s="276">
        <f>Invoer_periode_2!B105</f>
        <v>1.55</v>
      </c>
      <c r="C43" s="263">
        <f>Invoer_periode_2!C105</f>
        <v>13</v>
      </c>
      <c r="D43" s="263">
        <f>Invoer_periode_2!D105</f>
        <v>650</v>
      </c>
      <c r="E43" s="263">
        <f>Invoer_periode_2!E105</f>
        <v>537</v>
      </c>
      <c r="F43" s="263">
        <f>Invoer_periode_2!F105</f>
        <v>381</v>
      </c>
      <c r="G43" s="319">
        <f>Invoer_periode_2!G105</f>
        <v>1.4094488188976377</v>
      </c>
      <c r="H43" s="266">
        <f>Invoer_periode_2!H105</f>
        <v>10</v>
      </c>
      <c r="I43" s="267">
        <f>Invoer_periode_2!I105</f>
        <v>0.82615384615384613</v>
      </c>
      <c r="J43" s="268">
        <f>Invoer_periode_2!J105</f>
        <v>94</v>
      </c>
      <c r="K43" s="1313">
        <f>Invoer_periode_2!K105</f>
        <v>2</v>
      </c>
      <c r="L43" s="1313">
        <f>Invoer_periode_2!L105</f>
        <v>10</v>
      </c>
      <c r="M43" s="1313">
        <f>Invoer_periode_2!M105</f>
        <v>1</v>
      </c>
      <c r="N43" s="263">
        <f>Invoer_periode_2!N105</f>
        <v>47</v>
      </c>
    </row>
    <row r="44" spans="1:14" ht="14.25" customHeight="1">
      <c r="A44" s="457"/>
      <c r="B44" s="276"/>
      <c r="C44" s="263"/>
      <c r="D44" s="263"/>
      <c r="E44" s="263"/>
      <c r="F44" s="263"/>
      <c r="G44" s="263"/>
      <c r="H44" s="266"/>
      <c r="I44" s="267"/>
      <c r="J44" s="267"/>
      <c r="K44" s="1313"/>
      <c r="L44" s="1313"/>
      <c r="M44" s="1313"/>
      <c r="N44" s="263"/>
    </row>
    <row r="45" spans="1:14" ht="14.25" customHeight="1">
      <c r="A45" s="475"/>
      <c r="B45" s="276" t="str">
        <f>Invoer_periode_3!B87</f>
        <v>Naam</v>
      </c>
      <c r="C45" s="477" t="str">
        <f>IF(ISBLANK(Invoer_periode_3!C87),"",Invoer_periode_3!C87)</f>
        <v>Aantal</v>
      </c>
      <c r="D45" s="477" t="str">
        <f>IF(ISBLANK(Invoer_periode_3!D87),"",Invoer_periode_3!D87)</f>
        <v>Te maken</v>
      </c>
      <c r="E45" s="477" t="str">
        <f>IF(ISBLANK(Invoer_periode_3!E87),"",Invoer_periode_3!E87)</f>
        <v>Aantal</v>
      </c>
      <c r="F45" s="477" t="str">
        <f>IF(ISBLANK(Invoer_periode_3!F87),"",Invoer_periode_3!F87)</f>
        <v xml:space="preserve">Aantal  </v>
      </c>
      <c r="G45" s="477" t="str">
        <f>Invoer_periode_3!G87</f>
        <v xml:space="preserve">Week       </v>
      </c>
      <c r="H45" s="477" t="str">
        <f>IF(ISBLANK(Invoer_periode_3!H87),"",Invoer_periode_3!H87)</f>
        <v>Hoogste</v>
      </c>
      <c r="I45" s="477" t="str">
        <f>Invoer_periode_3!I87</f>
        <v>%</v>
      </c>
      <c r="J45" s="477">
        <f>IF(ISBLANK(Invoer_periode_3!J87),"",Invoer_periode_3!J87)</f>
        <v>10</v>
      </c>
      <c r="K45" s="477" t="str">
        <f>IF(ISBLANK(Invoer_periode_3!K87),"",Invoer_periode_3!K87)</f>
        <v>W</v>
      </c>
      <c r="L45" s="477" t="str">
        <f>IF(ISBLANK(Invoer_periode_3!L87),"",Invoer_periode_3!L87)</f>
        <v>V</v>
      </c>
      <c r="M45" s="477" t="str">
        <f>IF(ISBLANK(Invoer_periode_3!M87),"",Invoer_periode_3!M87)</f>
        <v>R</v>
      </c>
      <c r="N45" s="477" t="str">
        <f>IF(ISBLANK(Invoer_periode_3!N87),"",Invoer_periode_3!N87)</f>
        <v>Nieuwe</v>
      </c>
    </row>
    <row r="46" spans="1:14" ht="14.25" customHeight="1">
      <c r="A46" s="475" t="str">
        <f>IF(ISBLANK(Invoer_periode_3!A88),"",Invoer_periode_3!A88)</f>
        <v>Datum</v>
      </c>
      <c r="B46" s="276" t="str">
        <f>Invoer_periode_3!B88</f>
        <v>Cattier Theo</v>
      </c>
      <c r="C46" s="477" t="str">
        <f>IF(ISBLANK(Invoer_periode_3!C88),"",Invoer_periode_3!C88)</f>
        <v>Wedstrijden</v>
      </c>
      <c r="D46" s="477" t="str">
        <f>IF(ISBLANK(Invoer_periode_3!D88),"",Invoer_periode_3!D88)</f>
        <v>Car.boles</v>
      </c>
      <c r="E46" s="477" t="str">
        <f>IF(ISBLANK(Invoer_periode_3!E88),"",Invoer_periode_3!E88)</f>
        <v>Car.boles</v>
      </c>
      <c r="F46" s="477" t="str">
        <f>IF(ISBLANK(Invoer_periode_3!F88),"",Invoer_periode_3!F88)</f>
        <v>Beurten</v>
      </c>
      <c r="G46" s="477" t="str">
        <f>Invoer_periode_3!G88</f>
        <v>Moyenne</v>
      </c>
      <c r="H46" s="477" t="str">
        <f>IF(ISBLANK(Invoer_periode_3!H88),"",Invoer_periode_3!H88)</f>
        <v/>
      </c>
      <c r="I46" s="477" t="str">
        <f>Invoer_periode_3!I88</f>
        <v>Car.boles</v>
      </c>
      <c r="J46" s="477" t="str">
        <f>IF(ISBLANK(Invoer_periode_3!J88),"",Invoer_periode_3!J88)</f>
        <v>Punten</v>
      </c>
      <c r="K46" s="477" t="str">
        <f>IF(ISBLANK(Invoer_periode_3!K88),"",Invoer_periode_3!K88)</f>
        <v/>
      </c>
      <c r="L46" s="477" t="str">
        <f>IF(ISBLANK(Invoer_periode_3!L88),"",Invoer_periode_3!L88)</f>
        <v/>
      </c>
      <c r="M46" s="477" t="str">
        <f>IF(ISBLANK(Invoer_periode_3!M88),"",Invoer_periode_3!M88)</f>
        <v/>
      </c>
      <c r="N46" s="477" t="str">
        <f>IF(ISBLANK(Invoer_periode_3!N88),"",Invoer_periode_3!N88)</f>
        <v>Caramb</v>
      </c>
    </row>
    <row r="47" spans="1:14" ht="14.25" customHeight="1">
      <c r="A47" s="456">
        <f>Invoer_periode_3!A89</f>
        <v>45265</v>
      </c>
      <c r="B47" s="284" t="str">
        <f>Invoer_periode_3!B89</f>
        <v>Huinink Jan</v>
      </c>
      <c r="C47" s="249">
        <f>Invoer_periode_3!C89</f>
        <v>1</v>
      </c>
      <c r="D47" s="249">
        <f>Invoer_periode_3!D89</f>
        <v>50</v>
      </c>
      <c r="E47" s="249">
        <f>Invoer_periode_3!E89</f>
        <v>50</v>
      </c>
      <c r="F47" s="249">
        <f>Invoer_periode_3!F89</f>
        <v>33</v>
      </c>
      <c r="G47" s="251">
        <f>Invoer_periode_3!G89</f>
        <v>1.5151515151515151</v>
      </c>
      <c r="H47" s="249">
        <f>Invoer_periode_3!H89</f>
        <v>10</v>
      </c>
      <c r="I47" s="458">
        <f>Invoer_periode_3!I89</f>
        <v>1</v>
      </c>
      <c r="J47" s="249">
        <f>Invoer_periode_3!J89</f>
        <v>10</v>
      </c>
      <c r="K47" s="249">
        <f>Invoer_periode_3!K89</f>
        <v>1</v>
      </c>
      <c r="L47" s="249">
        <f>Invoer_periode_3!L89</f>
        <v>0</v>
      </c>
      <c r="M47" s="249">
        <f>Invoer_periode_3!M89</f>
        <v>0</v>
      </c>
      <c r="N47" s="249">
        <f>Invoer_periode_3!N89</f>
        <v>0</v>
      </c>
    </row>
    <row r="48" spans="1:14" ht="14.25" customHeight="1">
      <c r="A48" s="456" t="str">
        <f>Invoer_periode_3!A90</f>
        <v>9-1-20024</v>
      </c>
      <c r="B48" s="284" t="str">
        <f>Invoer_periode_3!B90</f>
        <v>Koppele Theo</v>
      </c>
      <c r="C48" s="249">
        <f>Invoer_periode_3!C90</f>
        <v>1</v>
      </c>
      <c r="D48" s="249">
        <f>Invoer_periode_3!D90</f>
        <v>50</v>
      </c>
      <c r="E48" s="249">
        <f>Invoer_periode_3!E90</f>
        <v>50</v>
      </c>
      <c r="F48" s="249">
        <f>Invoer_periode_3!F90</f>
        <v>32</v>
      </c>
      <c r="G48" s="251">
        <f>Invoer_periode_3!G90</f>
        <v>1.5625</v>
      </c>
      <c r="H48" s="249">
        <f>Invoer_periode_3!H90</f>
        <v>9</v>
      </c>
      <c r="I48" s="458">
        <f>Invoer_periode_3!I90</f>
        <v>1</v>
      </c>
      <c r="J48" s="249">
        <f>Invoer_periode_3!J90</f>
        <v>10</v>
      </c>
      <c r="K48" s="249">
        <f>Invoer_periode_3!K90</f>
        <v>1</v>
      </c>
      <c r="L48" s="249">
        <f>Invoer_periode_3!L90</f>
        <v>0</v>
      </c>
      <c r="M48" s="249">
        <f>Invoer_periode_3!M90</f>
        <v>0</v>
      </c>
      <c r="N48" s="249">
        <f>Invoer_periode_3!N90</f>
        <v>0</v>
      </c>
    </row>
    <row r="49" spans="1:14" ht="14.25" customHeight="1">
      <c r="A49" s="459">
        <f>Invoer_periode_3!A91</f>
        <v>45279</v>
      </c>
      <c r="B49" s="284" t="str">
        <f>Invoer_periode_3!B91</f>
        <v>Melgers Willy</v>
      </c>
      <c r="C49" s="255">
        <f>Invoer_periode_3!C91</f>
        <v>1</v>
      </c>
      <c r="D49" s="255">
        <f>Invoer_periode_3!D91</f>
        <v>50</v>
      </c>
      <c r="E49" s="255">
        <f>Invoer_periode_3!E91</f>
        <v>32</v>
      </c>
      <c r="F49" s="255">
        <f>Invoer_periode_3!F91</f>
        <v>28</v>
      </c>
      <c r="G49" s="256">
        <f>Invoer_periode_3!G91</f>
        <v>1.1428571428571428</v>
      </c>
      <c r="H49" s="255">
        <f>Invoer_periode_3!H91</f>
        <v>6</v>
      </c>
      <c r="I49" s="467">
        <f>Invoer_periode_3!I91</f>
        <v>0.64</v>
      </c>
      <c r="J49" s="255">
        <f>Invoer_periode_3!J91</f>
        <v>6</v>
      </c>
      <c r="K49" s="255">
        <f>Invoer_periode_3!K91</f>
        <v>0</v>
      </c>
      <c r="L49" s="255">
        <f>Invoer_periode_3!L91</f>
        <v>1</v>
      </c>
      <c r="M49" s="255">
        <f>Invoer_periode_3!M91</f>
        <v>0</v>
      </c>
      <c r="N49" s="255">
        <f>Invoer_periode_3!N91</f>
        <v>0</v>
      </c>
    </row>
    <row r="50" spans="1:14" ht="14.25" customHeight="1">
      <c r="A50" s="459">
        <f>Invoer_periode_3!A92</f>
        <v>0</v>
      </c>
      <c r="B50" s="284" t="str">
        <f>Invoer_periode_3!B92</f>
        <v>Piepers Arnold</v>
      </c>
      <c r="C50" s="255">
        <f>Invoer_periode_3!C92</f>
        <v>0</v>
      </c>
      <c r="D50" s="255" t="str">
        <f>Invoer_periode_3!D92</f>
        <v/>
      </c>
      <c r="E50" s="255">
        <f>Invoer_periode_3!E92</f>
        <v>0</v>
      </c>
      <c r="F50" s="255">
        <f>Invoer_periode_3!F92</f>
        <v>0</v>
      </c>
      <c r="G50" s="256" t="str">
        <f>Invoer_periode_3!G92</f>
        <v/>
      </c>
      <c r="H50" s="255">
        <f>Invoer_periode_3!H92</f>
        <v>0</v>
      </c>
      <c r="I50" s="467" t="str">
        <f>Invoer_periode_3!I92</f>
        <v/>
      </c>
      <c r="J50" s="255" t="str">
        <f>Invoer_periode_3!J92</f>
        <v/>
      </c>
      <c r="K50" s="255" t="str">
        <f>Invoer_periode_3!K92</f>
        <v/>
      </c>
      <c r="L50" s="255" t="str">
        <f>Invoer_periode_3!L92</f>
        <v/>
      </c>
      <c r="M50" s="255" t="str">
        <f>Invoer_periode_3!M92</f>
        <v/>
      </c>
      <c r="N50" s="255">
        <f>Invoer_periode_3!N92</f>
        <v>0</v>
      </c>
    </row>
    <row r="51" spans="1:14" ht="14.25" customHeight="1">
      <c r="A51" s="456">
        <f>Invoer_periode_3!A93</f>
        <v>45314</v>
      </c>
      <c r="B51" s="284" t="str">
        <f>Invoer_periode_3!B93</f>
        <v>Jos Stortelder</v>
      </c>
      <c r="C51" s="249">
        <f>Invoer_periode_3!C93</f>
        <v>1</v>
      </c>
      <c r="D51" s="249">
        <f>Invoer_periode_3!D93</f>
        <v>50</v>
      </c>
      <c r="E51" s="249">
        <f>Invoer_periode_3!E93</f>
        <v>28</v>
      </c>
      <c r="F51" s="249">
        <f>Invoer_periode_3!F93</f>
        <v>19</v>
      </c>
      <c r="G51" s="251">
        <f>Invoer_periode_3!G93</f>
        <v>1.4736842105263157</v>
      </c>
      <c r="H51" s="249">
        <f>Invoer_periode_3!H93</f>
        <v>5</v>
      </c>
      <c r="I51" s="458">
        <f>Invoer_periode_3!I93</f>
        <v>0.56000000000000005</v>
      </c>
      <c r="J51" s="249">
        <f>Invoer_periode_3!J93</f>
        <v>5</v>
      </c>
      <c r="K51" s="249">
        <f>Invoer_periode_3!K93</f>
        <v>0</v>
      </c>
      <c r="L51" s="249">
        <f>Invoer_periode_3!L93</f>
        <v>1</v>
      </c>
      <c r="M51" s="249">
        <f>Invoer_periode_3!M93</f>
        <v>0</v>
      </c>
      <c r="N51" s="249">
        <f>Invoer_periode_3!N93</f>
        <v>0</v>
      </c>
    </row>
    <row r="52" spans="1:14" ht="14.25" customHeight="1">
      <c r="A52" s="459">
        <f>Invoer_periode_3!A94</f>
        <v>0</v>
      </c>
      <c r="B52" s="284" t="str">
        <f>Invoer_periode_3!B94</f>
        <v>Rots Jan</v>
      </c>
      <c r="C52" s="255">
        <f>Invoer_periode_3!C94</f>
        <v>0</v>
      </c>
      <c r="D52" s="255" t="str">
        <f>Invoer_periode_3!D94</f>
        <v/>
      </c>
      <c r="E52" s="255">
        <f>Invoer_periode_3!E94</f>
        <v>0</v>
      </c>
      <c r="F52" s="255">
        <f>Invoer_periode_3!F94</f>
        <v>0</v>
      </c>
      <c r="G52" s="256" t="str">
        <f>Invoer_periode_3!G94</f>
        <v/>
      </c>
      <c r="H52" s="255">
        <f>Invoer_periode_3!H94</f>
        <v>0</v>
      </c>
      <c r="I52" s="467" t="str">
        <f>Invoer_periode_3!I94</f>
        <v/>
      </c>
      <c r="J52" s="255" t="str">
        <f>Invoer_periode_3!J94</f>
        <v/>
      </c>
      <c r="K52" s="255" t="str">
        <f>Invoer_periode_3!K94</f>
        <v/>
      </c>
      <c r="L52" s="255" t="str">
        <f>Invoer_periode_3!L94</f>
        <v/>
      </c>
      <c r="M52" s="255" t="str">
        <f>Invoer_periode_3!M94</f>
        <v/>
      </c>
      <c r="N52" s="255">
        <f>Invoer_periode_3!N94</f>
        <v>0</v>
      </c>
    </row>
    <row r="53" spans="1:14" ht="14.25" customHeight="1">
      <c r="A53" s="459">
        <f>Invoer_periode_3!A95</f>
        <v>45300</v>
      </c>
      <c r="B53" s="284" t="str">
        <f>Invoer_periode_3!B95</f>
        <v>Rouwhorst Bennie</v>
      </c>
      <c r="C53" s="255">
        <f>Invoer_periode_3!C95</f>
        <v>1</v>
      </c>
      <c r="D53" s="255">
        <f>Invoer_periode_3!D95</f>
        <v>50</v>
      </c>
      <c r="E53" s="255">
        <f>Invoer_periode_3!E95</f>
        <v>24</v>
      </c>
      <c r="F53" s="255">
        <f>Invoer_periode_3!F95</f>
        <v>20</v>
      </c>
      <c r="G53" s="256">
        <f>Invoer_periode_3!G95</f>
        <v>1.2</v>
      </c>
      <c r="H53" s="255">
        <f>Invoer_periode_3!H95</f>
        <v>8</v>
      </c>
      <c r="I53" s="467">
        <f>Invoer_periode_3!I95</f>
        <v>0.48</v>
      </c>
      <c r="J53" s="255">
        <f>Invoer_periode_3!J95</f>
        <v>4</v>
      </c>
      <c r="K53" s="255">
        <f>Invoer_periode_3!K95</f>
        <v>0</v>
      </c>
      <c r="L53" s="255">
        <f>Invoer_periode_3!L95</f>
        <v>1</v>
      </c>
      <c r="M53" s="255">
        <f>Invoer_periode_3!M95</f>
        <v>0</v>
      </c>
      <c r="N53" s="255">
        <f>Invoer_periode_3!N95</f>
        <v>0</v>
      </c>
    </row>
    <row r="54" spans="1:14" ht="14.25" customHeight="1">
      <c r="A54" s="459">
        <f>Invoer_periode_3!A96</f>
        <v>45279</v>
      </c>
      <c r="B54" s="284" t="str">
        <f>Invoer_periode_3!B96</f>
        <v>Wittenbernds B</v>
      </c>
      <c r="C54" s="255">
        <f>Invoer_periode_3!C96</f>
        <v>1</v>
      </c>
      <c r="D54" s="255">
        <f>Invoer_periode_3!D96</f>
        <v>50</v>
      </c>
      <c r="E54" s="255">
        <f>Invoer_periode_3!E96</f>
        <v>50</v>
      </c>
      <c r="F54" s="255">
        <f>Invoer_periode_3!F96</f>
        <v>32</v>
      </c>
      <c r="G54" s="256">
        <f>Invoer_periode_3!G96</f>
        <v>1.5625</v>
      </c>
      <c r="H54" s="255">
        <f>Invoer_periode_3!H96</f>
        <v>12</v>
      </c>
      <c r="I54" s="467">
        <f>Invoer_periode_3!I96</f>
        <v>1</v>
      </c>
      <c r="J54" s="255">
        <f>Invoer_periode_3!J96</f>
        <v>10</v>
      </c>
      <c r="K54" s="255">
        <f>Invoer_periode_3!K96</f>
        <v>1</v>
      </c>
      <c r="L54" s="255">
        <f>Invoer_periode_3!L96</f>
        <v>0</v>
      </c>
      <c r="M54" s="255">
        <f>Invoer_periode_3!M96</f>
        <v>0</v>
      </c>
      <c r="N54" s="255">
        <f>Invoer_periode_3!N96</f>
        <v>0</v>
      </c>
    </row>
    <row r="55" spans="1:14" ht="14.25" customHeight="1">
      <c r="A55" s="456">
        <f>Invoer_periode_3!A97</f>
        <v>45307</v>
      </c>
      <c r="B55" s="284" t="str">
        <f>Invoer_periode_3!B97</f>
        <v>Spieker Leo</v>
      </c>
      <c r="C55" s="249">
        <f>Invoer_periode_3!C97</f>
        <v>1</v>
      </c>
      <c r="D55" s="249">
        <f>Invoer_periode_3!D97</f>
        <v>50</v>
      </c>
      <c r="E55" s="249">
        <f>Invoer_periode_3!E97</f>
        <v>42</v>
      </c>
      <c r="F55" s="249">
        <f>Invoer_periode_3!F97</f>
        <v>31</v>
      </c>
      <c r="G55" s="251">
        <f>Invoer_periode_3!G97</f>
        <v>1.3548387096774193</v>
      </c>
      <c r="H55" s="249">
        <f>Invoer_periode_3!H97</f>
        <v>6</v>
      </c>
      <c r="I55" s="458">
        <f>Invoer_periode_3!I97</f>
        <v>0.84</v>
      </c>
      <c r="J55" s="249">
        <f>Invoer_periode_3!J97</f>
        <v>8</v>
      </c>
      <c r="K55" s="249">
        <f>Invoer_periode_3!K97</f>
        <v>0</v>
      </c>
      <c r="L55" s="249">
        <f>Invoer_periode_3!L97</f>
        <v>1</v>
      </c>
      <c r="M55" s="249">
        <f>Invoer_periode_3!M97</f>
        <v>0</v>
      </c>
      <c r="N55" s="249">
        <f>Invoer_periode_3!N97</f>
        <v>0</v>
      </c>
    </row>
    <row r="56" spans="1:14" ht="14.25" customHeight="1">
      <c r="A56" s="459">
        <f>Invoer_periode_3!A98</f>
        <v>0</v>
      </c>
      <c r="B56" s="284" t="str">
        <f>Invoer_periode_3!B98</f>
        <v>v.Schie Leo</v>
      </c>
      <c r="C56" s="255">
        <f>Invoer_periode_3!C98</f>
        <v>0</v>
      </c>
      <c r="D56" s="255" t="str">
        <f>Invoer_periode_3!D98</f>
        <v/>
      </c>
      <c r="E56" s="255">
        <f>Invoer_periode_3!E98</f>
        <v>0</v>
      </c>
      <c r="F56" s="255">
        <f>Invoer_periode_3!F98</f>
        <v>0</v>
      </c>
      <c r="G56" s="256" t="str">
        <f>Invoer_periode_3!G98</f>
        <v/>
      </c>
      <c r="H56" s="255">
        <f>Invoer_periode_3!H98</f>
        <v>0</v>
      </c>
      <c r="I56" s="467" t="str">
        <f>Invoer_periode_3!I98</f>
        <v/>
      </c>
      <c r="J56" s="255" t="str">
        <f>Invoer_periode_3!J98</f>
        <v/>
      </c>
      <c r="K56" s="255" t="str">
        <f>Invoer_periode_3!K98</f>
        <v/>
      </c>
      <c r="L56" s="255" t="str">
        <f>Invoer_periode_3!L98</f>
        <v/>
      </c>
      <c r="M56" s="255" t="str">
        <f>Invoer_periode_3!M98</f>
        <v/>
      </c>
      <c r="N56" s="255">
        <f>Invoer_periode_3!N98</f>
        <v>0</v>
      </c>
    </row>
    <row r="57" spans="1:14" ht="14.25" customHeight="1">
      <c r="A57" s="456">
        <f>Invoer_periode_3!A99</f>
        <v>45300</v>
      </c>
      <c r="B57" s="284" t="str">
        <f>Invoer_periode_3!B99</f>
        <v>Wolterink Harrie</v>
      </c>
      <c r="C57" s="249">
        <f>Invoer_periode_3!C99</f>
        <v>1</v>
      </c>
      <c r="D57" s="249">
        <f>Invoer_periode_3!D99</f>
        <v>50</v>
      </c>
      <c r="E57" s="249">
        <f>Invoer_periode_3!E99</f>
        <v>33</v>
      </c>
      <c r="F57" s="249">
        <f>Invoer_periode_3!F99</f>
        <v>28</v>
      </c>
      <c r="G57" s="251">
        <f>Invoer_periode_3!G99</f>
        <v>1.1785714285714286</v>
      </c>
      <c r="H57" s="249">
        <f>Invoer_periode_3!H99</f>
        <v>5</v>
      </c>
      <c r="I57" s="458">
        <f>Invoer_periode_3!I99</f>
        <v>0.66</v>
      </c>
      <c r="J57" s="249">
        <f>Invoer_periode_3!J99</f>
        <v>6</v>
      </c>
      <c r="K57" s="249">
        <f>Invoer_periode_3!K99</f>
        <v>0</v>
      </c>
      <c r="L57" s="249">
        <f>Invoer_periode_3!L99</f>
        <v>1</v>
      </c>
      <c r="M57" s="249">
        <f>Invoer_periode_3!M99</f>
        <v>0</v>
      </c>
      <c r="N57" s="249">
        <f>Invoer_periode_3!N99</f>
        <v>0</v>
      </c>
    </row>
    <row r="58" spans="1:14" ht="14.25" customHeight="1">
      <c r="A58" s="456">
        <f>Invoer_periode_3!A100</f>
        <v>0</v>
      </c>
      <c r="B58" s="284" t="str">
        <f>Invoer_periode_3!B100</f>
        <v>Vermue Jack</v>
      </c>
      <c r="C58" s="249">
        <f>Invoer_periode_3!C100</f>
        <v>0</v>
      </c>
      <c r="D58" s="249">
        <f>Invoer_periode_3!D100</f>
        <v>0</v>
      </c>
      <c r="E58" s="249">
        <f>Invoer_periode_3!E100</f>
        <v>0</v>
      </c>
      <c r="F58" s="249">
        <f>Invoer_periode_3!F100</f>
        <v>0</v>
      </c>
      <c r="G58" s="251">
        <f>Invoer_periode_3!G100</f>
        <v>0</v>
      </c>
      <c r="H58" s="249">
        <f>Invoer_periode_3!H100</f>
        <v>0</v>
      </c>
      <c r="I58" s="458">
        <f>Invoer_periode_3!I100</f>
        <v>0</v>
      </c>
      <c r="J58" s="249">
        <f>Invoer_periode_3!J100</f>
        <v>0</v>
      </c>
      <c r="K58" s="249" t="str">
        <f>Invoer_periode_3!K100</f>
        <v/>
      </c>
      <c r="L58" s="249" t="str">
        <f>Invoer_periode_3!L100</f>
        <v/>
      </c>
      <c r="M58" s="249" t="str">
        <f>Invoer_periode_3!M100</f>
        <v/>
      </c>
      <c r="N58" s="249">
        <f>Invoer_periode_3!N100</f>
        <v>0</v>
      </c>
    </row>
    <row r="59" spans="1:14" ht="14.25" customHeight="1">
      <c r="A59" s="456">
        <f>Invoer_periode_3!A101</f>
        <v>45314</v>
      </c>
      <c r="B59" s="284" t="str">
        <f>Invoer_periode_3!B101</f>
        <v>Slot Guus</v>
      </c>
      <c r="C59" s="249">
        <f>Invoer_periode_3!C101</f>
        <v>1</v>
      </c>
      <c r="D59" s="249">
        <f>Invoer_periode_3!D101</f>
        <v>50</v>
      </c>
      <c r="E59" s="249">
        <f>Invoer_periode_3!E101</f>
        <v>50</v>
      </c>
      <c r="F59" s="249">
        <f>Invoer_periode_3!F101</f>
        <v>29</v>
      </c>
      <c r="G59" s="251">
        <f>Invoer_periode_3!G101</f>
        <v>1.7241379310344827</v>
      </c>
      <c r="H59" s="249">
        <f>Invoer_periode_3!H101</f>
        <v>10</v>
      </c>
      <c r="I59" s="458">
        <f>Invoer_periode_3!I101</f>
        <v>1</v>
      </c>
      <c r="J59" s="249">
        <f>Invoer_periode_3!J101</f>
        <v>10</v>
      </c>
      <c r="K59" s="249">
        <f>Invoer_periode_3!K101</f>
        <v>1</v>
      </c>
      <c r="L59" s="249">
        <f>Invoer_periode_3!L101</f>
        <v>0</v>
      </c>
      <c r="M59" s="249">
        <f>Invoer_periode_3!M101</f>
        <v>0</v>
      </c>
      <c r="N59" s="249">
        <f>Invoer_periode_3!N101</f>
        <v>0</v>
      </c>
    </row>
    <row r="60" spans="1:14" ht="14.25" customHeight="1">
      <c r="A60" s="456" t="str">
        <f>Invoer_periode_3!A102</f>
        <v/>
      </c>
      <c r="B60" s="284" t="str">
        <f>Invoer_periode_3!B102</f>
        <v>Bennie Beerten Z</v>
      </c>
      <c r="C60" s="249" t="str">
        <f>Invoer_periode_3!C102</f>
        <v/>
      </c>
      <c r="D60" s="249" t="str">
        <f>Invoer_periode_3!D102</f>
        <v/>
      </c>
      <c r="E60" s="249">
        <f>Invoer_periode_3!E102</f>
        <v>0</v>
      </c>
      <c r="F60" s="249" t="str">
        <f>Invoer_periode_3!F102</f>
        <v/>
      </c>
      <c r="G60" s="251" t="str">
        <f>Invoer_periode_3!G102</f>
        <v/>
      </c>
      <c r="H60" s="249">
        <f>Invoer_periode_3!H102</f>
        <v>0</v>
      </c>
      <c r="I60" s="467" t="str">
        <f>Invoer_periode_3!I102</f>
        <v/>
      </c>
      <c r="J60" s="253" t="str">
        <f>Invoer_periode_3!J102</f>
        <v/>
      </c>
      <c r="K60" s="249" t="str">
        <f>Invoer_periode_3!K102</f>
        <v/>
      </c>
      <c r="L60" s="249" t="str">
        <f>Invoer_periode_3!L102</f>
        <v/>
      </c>
      <c r="M60" s="249" t="str">
        <f>Invoer_periode_3!M102</f>
        <v/>
      </c>
      <c r="N60" s="249">
        <f>Invoer_periode_3!N102</f>
        <v>0</v>
      </c>
    </row>
    <row r="61" spans="1:14" s="264" customFormat="1" ht="14.25" customHeight="1">
      <c r="A61" s="457" t="str">
        <f>Invoer_periode_3!A103</f>
        <v/>
      </c>
      <c r="B61" s="261" t="str">
        <f>Invoer_periode_3!B103</f>
        <v>Cuppers Jan</v>
      </c>
      <c r="C61" s="263" t="str">
        <f>Invoer_periode_3!C103</f>
        <v/>
      </c>
      <c r="D61" s="255" t="str">
        <f>Invoer_periode_3!D103</f>
        <v/>
      </c>
      <c r="E61" s="255">
        <f>Invoer_periode_3!E103</f>
        <v>0</v>
      </c>
      <c r="F61" s="255" t="str">
        <f>Invoer_periode_3!F103</f>
        <v/>
      </c>
      <c r="G61" s="256" t="str">
        <f>Invoer_periode_3!G103</f>
        <v/>
      </c>
      <c r="H61" s="255">
        <f>Invoer_periode_3!H103</f>
        <v>0</v>
      </c>
      <c r="I61" s="467" t="str">
        <f>Invoer_periode_3!I103</f>
        <v/>
      </c>
      <c r="J61" s="262" t="str">
        <f>Invoer_periode_3!J103</f>
        <v/>
      </c>
      <c r="K61" s="255" t="str">
        <f>Invoer_periode_3!K103</f>
        <v/>
      </c>
      <c r="L61" s="255" t="str">
        <f>Invoer_periode_3!L103</f>
        <v/>
      </c>
      <c r="M61" s="255" t="str">
        <f>Invoer_periode_3!M103</f>
        <v/>
      </c>
      <c r="N61" s="255">
        <f>Invoer_periode_3!N103</f>
        <v>0</v>
      </c>
    </row>
    <row r="62" spans="1:14" ht="14.25" customHeight="1">
      <c r="A62" s="456" t="str">
        <f>Invoer_periode_3!A104</f>
        <v/>
      </c>
      <c r="B62" s="261" t="str">
        <f>Invoer_periode_3!B104</f>
        <v>BouwmeesterJohan</v>
      </c>
      <c r="C62" s="266" t="str">
        <f>Invoer_periode_3!C104</f>
        <v/>
      </c>
      <c r="D62" s="255" t="str">
        <f>Invoer_periode_3!D104</f>
        <v/>
      </c>
      <c r="E62" s="255">
        <f>Invoer_periode_3!E104</f>
        <v>0</v>
      </c>
      <c r="F62" s="255" t="str">
        <f>Invoer_periode_3!F104</f>
        <v/>
      </c>
      <c r="G62" s="256" t="str">
        <f>Invoer_periode_3!G104</f>
        <v/>
      </c>
      <c r="H62" s="256">
        <f>Invoer_periode_3!H104</f>
        <v>0</v>
      </c>
      <c r="I62" s="467">
        <f>Invoer_periode_3!I104</f>
        <v>0</v>
      </c>
      <c r="J62" s="257" t="str">
        <f>Invoer_periode_3!J104</f>
        <v/>
      </c>
      <c r="K62" s="255" t="str">
        <f>Invoer_periode_3!K104</f>
        <v/>
      </c>
      <c r="L62" s="255" t="str">
        <f>Invoer_periode_3!L104</f>
        <v/>
      </c>
      <c r="M62" s="249" t="str">
        <f>Invoer_periode_3!M104</f>
        <v/>
      </c>
      <c r="N62" s="249">
        <f>Invoer_periode_3!N104</f>
        <v>0</v>
      </c>
    </row>
    <row r="63" spans="1:14" ht="14.25" customHeight="1">
      <c r="A63" s="457" t="str">
        <f>Invoer_periode_3!A105</f>
        <v>Pers. Gemid.</v>
      </c>
      <c r="B63" s="276">
        <f>Invoer_periode_3!B105</f>
        <v>1.55</v>
      </c>
      <c r="C63" s="477">
        <f>Invoer_periode_3!C105</f>
        <v>9</v>
      </c>
      <c r="D63" s="477">
        <f>Invoer_periode_3!D105</f>
        <v>450</v>
      </c>
      <c r="E63" s="477">
        <f>Invoer_periode_3!E105</f>
        <v>359</v>
      </c>
      <c r="F63" s="477">
        <f>Invoer_periode_3!F105</f>
        <v>252</v>
      </c>
      <c r="G63" s="478">
        <f>Invoer_periode_3!G105</f>
        <v>1.4246031746031746</v>
      </c>
      <c r="H63" s="478">
        <f>MAX(H47:H62)</f>
        <v>12</v>
      </c>
      <c r="I63" s="480">
        <f>Invoer_periode_3!I105</f>
        <v>0.7977777777777777</v>
      </c>
      <c r="J63" s="479">
        <f>Invoer_periode_3!J105</f>
        <v>69</v>
      </c>
      <c r="K63" s="477">
        <f>Invoer_periode_3!K105</f>
        <v>4</v>
      </c>
      <c r="L63" s="477">
        <f>Invoer_periode_3!L105</f>
        <v>5</v>
      </c>
      <c r="M63" s="477">
        <f>Invoer_periode_3!M105</f>
        <v>0</v>
      </c>
      <c r="N63" s="477">
        <f>Invoer_periode_3!N105</f>
        <v>47</v>
      </c>
    </row>
    <row r="64" spans="1:14" ht="14.25" customHeight="1">
      <c r="A64" s="455"/>
      <c r="B64" s="276"/>
      <c r="C64" s="263"/>
      <c r="D64" s="263"/>
      <c r="E64" s="263"/>
      <c r="F64" s="263"/>
      <c r="G64" s="263"/>
      <c r="H64" s="266"/>
      <c r="I64" s="263"/>
      <c r="J64" s="268"/>
      <c r="K64" s="1313"/>
      <c r="L64" s="1313"/>
      <c r="M64" s="1313"/>
      <c r="N64" s="263"/>
    </row>
    <row r="65" spans="1:14" ht="14.25" customHeight="1">
      <c r="A65" s="457"/>
      <c r="B65" s="276"/>
      <c r="C65" s="263"/>
      <c r="D65" s="263"/>
      <c r="E65" s="263"/>
      <c r="F65" s="263"/>
      <c r="G65" s="263"/>
      <c r="H65" s="266"/>
      <c r="I65" s="263"/>
      <c r="J65" s="267"/>
      <c r="K65" s="1313"/>
      <c r="L65" s="1313"/>
      <c r="M65" s="1313"/>
      <c r="N65" s="263"/>
    </row>
    <row r="66" spans="1:14" ht="14.25" customHeight="1">
      <c r="A66" s="475"/>
      <c r="B66" s="276" t="str">
        <f>Invoer_per__4!B87</f>
        <v>Naam</v>
      </c>
      <c r="C66" s="477" t="str">
        <f>IF(ISBLANK(Invoer_per__4!A87),"",Invoer_per__4!C87)</f>
        <v>Aantal</v>
      </c>
      <c r="D66" s="477" t="str">
        <f>Invoer_per__4!D87</f>
        <v>Te maken</v>
      </c>
      <c r="E66" s="477" t="str">
        <f>IF(ISBLANK(Invoer_per__4!E87),"",Invoer_per__4!E87)</f>
        <v>Aantal</v>
      </c>
      <c r="F66" s="477" t="str">
        <f>IF(ISBLANK(Invoer_per__4!A87),"",Invoer_per__4!F87)</f>
        <v xml:space="preserve">Aantal  </v>
      </c>
      <c r="G66" s="477" t="str">
        <f>Invoer_per__4!G87</f>
        <v xml:space="preserve">Week       </v>
      </c>
      <c r="H66" s="477" t="str">
        <f>IF(ISBLANK(Invoer_per__4!H87),"",Invoer_per__4!H87)</f>
        <v>Hoogste</v>
      </c>
      <c r="I66" s="477" t="str">
        <f>Invoer_per__4!I87</f>
        <v>%</v>
      </c>
      <c r="J66" s="477">
        <f>Invoer_per__4!J87</f>
        <v>10</v>
      </c>
      <c r="K66" s="477" t="str">
        <f>Invoer_per__4!K87</f>
        <v>W</v>
      </c>
      <c r="L66" s="477" t="str">
        <f>Invoer_per__4!L87</f>
        <v>V</v>
      </c>
      <c r="M66" s="477" t="str">
        <f>Invoer_per__4!M87</f>
        <v>R</v>
      </c>
      <c r="N66" s="477" t="str">
        <f>Invoer_per__4!N87</f>
        <v>Nieuwe</v>
      </c>
    </row>
    <row r="67" spans="1:14" ht="14.25" customHeight="1">
      <c r="A67" s="475" t="str">
        <f>IF(ISBLANK(Invoer_per__4!A88),"",Invoer_per__4!A88)</f>
        <v>Datum</v>
      </c>
      <c r="B67" s="276" t="str">
        <f>Invoer_per__4!B88</f>
        <v>Cattier Theo</v>
      </c>
      <c r="C67" s="477" t="str">
        <f>IF(ISBLANK(Invoer_per__4!A88),"",Invoer_per__4!C88)</f>
        <v>Wedstrijden</v>
      </c>
      <c r="D67" s="477" t="str">
        <f>Invoer_per__4!D88</f>
        <v>Car.boles</v>
      </c>
      <c r="E67" s="477" t="str">
        <f>IF(ISBLANK(Invoer_per__4!E88),"",Invoer_per__4!E88)</f>
        <v>Car.boles</v>
      </c>
      <c r="F67" s="477" t="str">
        <f>IF(ISBLANK(Invoer_per__4!A88),"",Invoer_per__4!F88)</f>
        <v>Beurten</v>
      </c>
      <c r="G67" s="477" t="str">
        <f>Invoer_per__4!G88</f>
        <v>Moyenne</v>
      </c>
      <c r="H67" s="477" t="str">
        <f>IF(ISBLANK(Invoer_per__4!H88),"",Invoer_per__4!H88)</f>
        <v/>
      </c>
      <c r="I67" s="477" t="str">
        <f>Invoer_per__4!I88</f>
        <v>Car.boles</v>
      </c>
      <c r="J67" s="477" t="str">
        <f>Invoer_per__4!J88</f>
        <v>Punten</v>
      </c>
      <c r="K67" s="477">
        <f>Invoer_per__4!K88</f>
        <v>0</v>
      </c>
      <c r="L67" s="477">
        <f>Invoer_per__4!L88</f>
        <v>0</v>
      </c>
      <c r="M67" s="477">
        <f>Invoer_per__4!M88</f>
        <v>0</v>
      </c>
      <c r="N67" s="477" t="str">
        <f>Invoer_per__4!N88</f>
        <v>Caramb</v>
      </c>
    </row>
    <row r="68" spans="1:14" ht="14.25" customHeight="1">
      <c r="A68" s="456">
        <f>Invoer_per__4!A89</f>
        <v>0</v>
      </c>
      <c r="B68" s="284" t="str">
        <f>Invoer_per__4!B89</f>
        <v>Huinink Jan</v>
      </c>
      <c r="C68" s="249">
        <f>Invoer_per__4!C89</f>
        <v>0</v>
      </c>
      <c r="D68" s="249" t="str">
        <f>Invoer_per__4!D89</f>
        <v/>
      </c>
      <c r="E68" s="249">
        <f>Invoer_per__4!E89</f>
        <v>0</v>
      </c>
      <c r="F68" s="249">
        <f>Invoer_per__4!F89</f>
        <v>0</v>
      </c>
      <c r="G68" s="249" t="str">
        <f>Invoer_per__4!G89</f>
        <v/>
      </c>
      <c r="H68" s="249">
        <f>Invoer_per__4!H89</f>
        <v>0</v>
      </c>
      <c r="I68" s="249" t="str">
        <f>Invoer_per__4!I89</f>
        <v/>
      </c>
      <c r="J68" s="249" t="str">
        <f>Invoer_per__4!J89</f>
        <v/>
      </c>
      <c r="K68" s="249" t="str">
        <f>Invoer_per__4!K89</f>
        <v/>
      </c>
      <c r="L68" s="249" t="str">
        <f>Invoer_per__4!L89</f>
        <v/>
      </c>
      <c r="M68" s="249" t="str">
        <f>Invoer_per__4!M89</f>
        <v/>
      </c>
      <c r="N68" s="249">
        <f>Invoer_per__4!N89</f>
        <v>0</v>
      </c>
    </row>
    <row r="69" spans="1:14" ht="14.25" customHeight="1">
      <c r="A69" s="456">
        <f>Invoer_per__4!A90</f>
        <v>0</v>
      </c>
      <c r="B69" s="284" t="str">
        <f>Invoer_per__4!B90</f>
        <v>Koppele Theo</v>
      </c>
      <c r="C69" s="249">
        <f>Invoer_per__4!C90</f>
        <v>0</v>
      </c>
      <c r="D69" s="249" t="str">
        <f>Invoer_per__4!D90</f>
        <v/>
      </c>
      <c r="E69" s="249">
        <f>Invoer_per__4!E90</f>
        <v>0</v>
      </c>
      <c r="F69" s="249">
        <f>Invoer_per__4!F90</f>
        <v>0</v>
      </c>
      <c r="G69" s="249" t="str">
        <f>Invoer_per__4!G90</f>
        <v/>
      </c>
      <c r="H69" s="249">
        <f>Invoer_per__4!H90</f>
        <v>0</v>
      </c>
      <c r="I69" s="249" t="str">
        <f>Invoer_per__4!I90</f>
        <v/>
      </c>
      <c r="J69" s="249" t="str">
        <f>Invoer_per__4!J90</f>
        <v/>
      </c>
      <c r="K69" s="249" t="str">
        <f>Invoer_per__4!K90</f>
        <v/>
      </c>
      <c r="L69" s="249" t="str">
        <f>Invoer_per__4!L90</f>
        <v/>
      </c>
      <c r="M69" s="249" t="str">
        <f>Invoer_per__4!M90</f>
        <v/>
      </c>
      <c r="N69" s="249">
        <f>Invoer_per__4!N90</f>
        <v>0</v>
      </c>
    </row>
    <row r="70" spans="1:14" ht="14.25" customHeight="1">
      <c r="A70" s="456">
        <f>Invoer_per__4!A91</f>
        <v>0</v>
      </c>
      <c r="B70" s="284" t="str">
        <f>Invoer_per__4!B91</f>
        <v>Melgers Willy</v>
      </c>
      <c r="C70" s="249">
        <f>Invoer_per__4!C91</f>
        <v>0</v>
      </c>
      <c r="D70" s="249" t="str">
        <f>Invoer_per__4!D91</f>
        <v/>
      </c>
      <c r="E70" s="249">
        <f>Invoer_per__4!E91</f>
        <v>0</v>
      </c>
      <c r="F70" s="249">
        <f>Invoer_per__4!F91</f>
        <v>0</v>
      </c>
      <c r="G70" s="249" t="str">
        <f>Invoer_per__4!G91</f>
        <v/>
      </c>
      <c r="H70" s="249">
        <f>Invoer_per__4!H91</f>
        <v>0</v>
      </c>
      <c r="I70" s="249" t="str">
        <f>Invoer_per__4!I91</f>
        <v/>
      </c>
      <c r="J70" s="249" t="str">
        <f>Invoer_per__4!J91</f>
        <v/>
      </c>
      <c r="K70" s="249" t="str">
        <f>Invoer_per__4!K91</f>
        <v/>
      </c>
      <c r="L70" s="249" t="str">
        <f>Invoer_per__4!L91</f>
        <v/>
      </c>
      <c r="M70" s="249" t="str">
        <f>Invoer_per__4!M91</f>
        <v/>
      </c>
      <c r="N70" s="249">
        <f>Invoer_per__4!N91</f>
        <v>0</v>
      </c>
    </row>
    <row r="71" spans="1:14" ht="14.25" customHeight="1">
      <c r="A71" s="456">
        <f>Invoer_per__4!A92</f>
        <v>0</v>
      </c>
      <c r="B71" s="284" t="str">
        <f>Invoer_per__4!B92</f>
        <v>Piepers Arnold</v>
      </c>
      <c r="C71" s="249">
        <f>Invoer_per__4!C92</f>
        <v>0</v>
      </c>
      <c r="D71" s="249" t="str">
        <f>Invoer_per__4!D92</f>
        <v/>
      </c>
      <c r="E71" s="249">
        <f>Invoer_per__4!E92</f>
        <v>0</v>
      </c>
      <c r="F71" s="249">
        <f>Invoer_per__4!F92</f>
        <v>0</v>
      </c>
      <c r="G71" s="251" t="str">
        <f>Invoer_per__4!G92</f>
        <v/>
      </c>
      <c r="H71" s="249">
        <f>Invoer_per__4!H92</f>
        <v>0</v>
      </c>
      <c r="I71" s="258" t="str">
        <f>Invoer_per__4!I92</f>
        <v/>
      </c>
      <c r="J71" s="252" t="str">
        <f>Invoer_per__4!J92</f>
        <v/>
      </c>
      <c r="K71" s="249" t="str">
        <f>Invoer_per__4!K92</f>
        <v/>
      </c>
      <c r="L71" s="249" t="str">
        <f>Invoer_per__4!L92</f>
        <v/>
      </c>
      <c r="M71" s="249" t="str">
        <f>Invoer_per__4!M92</f>
        <v/>
      </c>
      <c r="N71" s="249">
        <f>Invoer_per__4!N92</f>
        <v>0</v>
      </c>
    </row>
    <row r="72" spans="1:14" ht="14.25" customHeight="1">
      <c r="A72" s="456">
        <f>Invoer_per__4!A93</f>
        <v>0</v>
      </c>
      <c r="B72" s="284" t="str">
        <f>Invoer_per__4!B93</f>
        <v>Jos Stortelder</v>
      </c>
      <c r="C72" s="249">
        <f>Invoer_per__4!C93</f>
        <v>0</v>
      </c>
      <c r="D72" s="249" t="str">
        <f>Invoer_per__4!D93</f>
        <v/>
      </c>
      <c r="E72" s="249">
        <f>Invoer_per__4!E93</f>
        <v>0</v>
      </c>
      <c r="F72" s="249">
        <f>Invoer_per__4!F93</f>
        <v>0</v>
      </c>
      <c r="G72" s="251" t="str">
        <f>Invoer_per__4!G93</f>
        <v/>
      </c>
      <c r="H72" s="249">
        <f>Invoer_per__4!H93</f>
        <v>0</v>
      </c>
      <c r="I72" s="258" t="str">
        <f>Invoer_per__4!I93</f>
        <v/>
      </c>
      <c r="J72" s="252" t="str">
        <f>Invoer_per__4!J93</f>
        <v/>
      </c>
      <c r="K72" s="249" t="str">
        <f>Invoer_per__4!K93</f>
        <v/>
      </c>
      <c r="L72" s="249" t="str">
        <f>Invoer_per__4!L93</f>
        <v/>
      </c>
      <c r="M72" s="249" t="str">
        <f>Invoer_per__4!M93</f>
        <v/>
      </c>
      <c r="N72" s="249">
        <f>Invoer_per__4!N93</f>
        <v>0</v>
      </c>
    </row>
    <row r="73" spans="1:14" ht="14.25" customHeight="1">
      <c r="A73" s="456">
        <f>Invoer_per__4!A94</f>
        <v>0</v>
      </c>
      <c r="B73" s="284" t="str">
        <f>Invoer_per__4!B94</f>
        <v>Rots Jan</v>
      </c>
      <c r="C73" s="249">
        <f>Invoer_per__4!C94</f>
        <v>0</v>
      </c>
      <c r="D73" s="249" t="str">
        <f>Invoer_per__4!D94</f>
        <v/>
      </c>
      <c r="E73" s="249">
        <f>Invoer_per__4!E94</f>
        <v>0</v>
      </c>
      <c r="F73" s="249">
        <f>Invoer_per__4!F94</f>
        <v>0</v>
      </c>
      <c r="G73" s="249" t="str">
        <f>Invoer_per__4!G94</f>
        <v/>
      </c>
      <c r="H73" s="249">
        <f>Invoer_per__4!H94</f>
        <v>0</v>
      </c>
      <c r="I73" s="249" t="str">
        <f>Invoer_per__4!I94</f>
        <v/>
      </c>
      <c r="J73" s="249" t="str">
        <f>Invoer_per__4!J94</f>
        <v/>
      </c>
      <c r="K73" s="249" t="str">
        <f>Invoer_per__4!K94</f>
        <v/>
      </c>
      <c r="L73" s="249" t="str">
        <f>Invoer_per__4!L94</f>
        <v/>
      </c>
      <c r="M73" s="249" t="str">
        <f>Invoer_per__4!M94</f>
        <v/>
      </c>
      <c r="N73" s="249">
        <f>Invoer_per__4!N94</f>
        <v>0</v>
      </c>
    </row>
    <row r="74" spans="1:14" ht="14.25" customHeight="1">
      <c r="A74" s="456">
        <f>Invoer_per__4!A95</f>
        <v>0</v>
      </c>
      <c r="B74" s="284" t="str">
        <f>Invoer_per__4!B95</f>
        <v>Rouwhorst Bennie</v>
      </c>
      <c r="C74" s="249">
        <f>Invoer_per__4!C95</f>
        <v>0</v>
      </c>
      <c r="D74" s="249" t="str">
        <f>Invoer_per__4!D95</f>
        <v/>
      </c>
      <c r="E74" s="249">
        <f>Invoer_per__4!E95</f>
        <v>0</v>
      </c>
      <c r="F74" s="249">
        <f>Invoer_per__4!F95</f>
        <v>0</v>
      </c>
      <c r="G74" s="251" t="str">
        <f>Invoer_per__4!G95</f>
        <v/>
      </c>
      <c r="H74" s="249">
        <f>Invoer_per__4!H95</f>
        <v>0</v>
      </c>
      <c r="I74" s="258" t="str">
        <f>Invoer_per__4!I95</f>
        <v/>
      </c>
      <c r="J74" s="252" t="str">
        <f>Invoer_per__4!J95</f>
        <v/>
      </c>
      <c r="K74" s="249" t="str">
        <f>Invoer_per__4!K95</f>
        <v/>
      </c>
      <c r="L74" s="249" t="str">
        <f>Invoer_per__4!L95</f>
        <v/>
      </c>
      <c r="M74" s="249" t="str">
        <f>Invoer_per__4!M95</f>
        <v/>
      </c>
      <c r="N74" s="249">
        <f>Invoer_per__4!N95</f>
        <v>0</v>
      </c>
    </row>
    <row r="75" spans="1:14" ht="14.25" customHeight="1">
      <c r="A75" s="456">
        <f>Invoer_per__4!A96</f>
        <v>0</v>
      </c>
      <c r="B75" s="284" t="str">
        <f>Invoer_per__4!B96</f>
        <v>Wittenbernds B</v>
      </c>
      <c r="C75" s="249">
        <f>Invoer_per__4!C96</f>
        <v>0</v>
      </c>
      <c r="D75" s="249" t="str">
        <f>Invoer_per__4!D96</f>
        <v/>
      </c>
      <c r="E75" s="249">
        <f>Invoer_per__4!E96</f>
        <v>0</v>
      </c>
      <c r="F75" s="249">
        <f>Invoer_per__4!F96</f>
        <v>0</v>
      </c>
      <c r="G75" s="249" t="str">
        <f>Invoer_per__4!G96</f>
        <v/>
      </c>
      <c r="H75" s="249">
        <f>Invoer_per__4!H96</f>
        <v>0</v>
      </c>
      <c r="I75" s="249" t="str">
        <f>Invoer_per__4!I96</f>
        <v/>
      </c>
      <c r="J75" s="249" t="str">
        <f>Invoer_per__4!J96</f>
        <v/>
      </c>
      <c r="K75" s="249" t="str">
        <f>Invoer_per__4!K96</f>
        <v/>
      </c>
      <c r="L75" s="249" t="str">
        <f>Invoer_per__4!L96</f>
        <v/>
      </c>
      <c r="M75" s="249" t="str">
        <f>Invoer_per__4!M96</f>
        <v/>
      </c>
      <c r="N75" s="249">
        <f>Invoer_per__4!N96</f>
        <v>0</v>
      </c>
    </row>
    <row r="76" spans="1:14" ht="14.25" customHeight="1">
      <c r="A76" s="456">
        <f>Invoer_per__4!A97</f>
        <v>0</v>
      </c>
      <c r="B76" s="284" t="str">
        <f>Invoer_per__4!B97</f>
        <v>Spieker Leo</v>
      </c>
      <c r="C76" s="249">
        <f>Invoer_per__4!C97</f>
        <v>0</v>
      </c>
      <c r="D76" s="249" t="str">
        <f>Invoer_per__4!D97</f>
        <v/>
      </c>
      <c r="E76" s="249">
        <f>Invoer_per__4!E97</f>
        <v>0</v>
      </c>
      <c r="F76" s="249">
        <f>Invoer_per__4!F97</f>
        <v>0</v>
      </c>
      <c r="G76" s="251" t="str">
        <f>Invoer_per__4!G97</f>
        <v/>
      </c>
      <c r="H76" s="249">
        <f>Invoer_per__4!H97</f>
        <v>0</v>
      </c>
      <c r="I76" s="258" t="str">
        <f>Invoer_per__4!I97</f>
        <v/>
      </c>
      <c r="J76" s="252" t="str">
        <f>Invoer_per__4!J97</f>
        <v/>
      </c>
      <c r="K76" s="249" t="str">
        <f>Invoer_per__4!K97</f>
        <v/>
      </c>
      <c r="L76" s="249" t="str">
        <f>Invoer_per__4!L97</f>
        <v/>
      </c>
      <c r="M76" s="249" t="str">
        <f>Invoer_per__4!M97</f>
        <v/>
      </c>
      <c r="N76" s="249">
        <f>Invoer_per__4!N97</f>
        <v>0</v>
      </c>
    </row>
    <row r="77" spans="1:14" ht="14.25" customHeight="1">
      <c r="A77" s="456">
        <f>Invoer_per__4!A98</f>
        <v>0</v>
      </c>
      <c r="B77" s="284" t="str">
        <f>Invoer_per__4!B98</f>
        <v>v.Schie Leo</v>
      </c>
      <c r="C77" s="249">
        <f>Invoer_per__4!C98</f>
        <v>0</v>
      </c>
      <c r="D77" s="249" t="str">
        <f>Invoer_per__4!D98</f>
        <v/>
      </c>
      <c r="E77" s="249">
        <f>Invoer_per__4!E98</f>
        <v>0</v>
      </c>
      <c r="F77" s="249">
        <f>Invoer_per__4!F98</f>
        <v>0</v>
      </c>
      <c r="G77" s="249" t="str">
        <f>Invoer_per__4!G98</f>
        <v/>
      </c>
      <c r="H77" s="249">
        <f>Invoer_per__4!H98</f>
        <v>0</v>
      </c>
      <c r="I77" s="249" t="str">
        <f>Invoer_per__4!I98</f>
        <v/>
      </c>
      <c r="J77" s="249" t="str">
        <f>Invoer_per__4!J98</f>
        <v/>
      </c>
      <c r="K77" s="249" t="str">
        <f>Invoer_per__4!K98</f>
        <v/>
      </c>
      <c r="L77" s="249" t="str">
        <f>Invoer_per__4!L98</f>
        <v/>
      </c>
      <c r="M77" s="249" t="str">
        <f>Invoer_per__4!M98</f>
        <v/>
      </c>
      <c r="N77" s="249">
        <f>Invoer_per__4!N98</f>
        <v>0</v>
      </c>
    </row>
    <row r="78" spans="1:14" ht="14.25" customHeight="1">
      <c r="A78" s="456">
        <f>Invoer_per__4!A99</f>
        <v>0</v>
      </c>
      <c r="B78" s="284" t="str">
        <f>Invoer_per__4!B99</f>
        <v>Wolterink Harrie</v>
      </c>
      <c r="C78" s="249">
        <f>Invoer_per__4!C99</f>
        <v>0</v>
      </c>
      <c r="D78" s="249" t="str">
        <f>Invoer_per__4!D99</f>
        <v/>
      </c>
      <c r="E78" s="249">
        <f>Invoer_per__4!E99</f>
        <v>0</v>
      </c>
      <c r="F78" s="249">
        <f>Invoer_per__4!F99</f>
        <v>0</v>
      </c>
      <c r="G78" s="249" t="str">
        <f>Invoer_per__4!G99</f>
        <v/>
      </c>
      <c r="H78" s="249">
        <f>Invoer_per__4!H99</f>
        <v>0</v>
      </c>
      <c r="I78" s="249" t="str">
        <f>Invoer_per__4!I99</f>
        <v/>
      </c>
      <c r="J78" s="249" t="str">
        <f>Invoer_per__4!J99</f>
        <v/>
      </c>
      <c r="K78" s="249" t="str">
        <f>Invoer_per__4!K99</f>
        <v/>
      </c>
      <c r="L78" s="249" t="str">
        <f>Invoer_per__4!L99</f>
        <v/>
      </c>
      <c r="M78" s="249" t="str">
        <f>Invoer_per__4!M99</f>
        <v/>
      </c>
      <c r="N78" s="249">
        <f>Invoer_per__4!N99</f>
        <v>0</v>
      </c>
    </row>
    <row r="79" spans="1:14" ht="14.25" customHeight="1">
      <c r="A79" s="456">
        <f>Invoer_per__4!A100</f>
        <v>0</v>
      </c>
      <c r="B79" s="284" t="str">
        <f>Invoer_per__4!B100</f>
        <v>Vermue Jack</v>
      </c>
      <c r="C79" s="249">
        <f>Invoer_per__4!C100</f>
        <v>0</v>
      </c>
      <c r="D79" s="249">
        <f>Invoer_per__4!D100</f>
        <v>0</v>
      </c>
      <c r="E79" s="249">
        <f>Invoer_per__4!E100</f>
        <v>0</v>
      </c>
      <c r="F79" s="249">
        <f>Invoer_per__4!F100</f>
        <v>0</v>
      </c>
      <c r="G79" s="249">
        <f>Invoer_per__4!G100</f>
        <v>0</v>
      </c>
      <c r="H79" s="249">
        <f>Invoer_per__4!H100</f>
        <v>0</v>
      </c>
      <c r="I79" s="249">
        <f>Invoer_per__4!I100</f>
        <v>0</v>
      </c>
      <c r="J79" s="249">
        <f>Invoer_per__4!J100</f>
        <v>0</v>
      </c>
      <c r="K79" s="249" t="str">
        <f>Invoer_per__4!K100</f>
        <v/>
      </c>
      <c r="L79" s="249" t="str">
        <f>Invoer_per__4!L100</f>
        <v/>
      </c>
      <c r="M79" s="249" t="str">
        <f>Invoer_per__4!M100</f>
        <v/>
      </c>
      <c r="N79" s="249">
        <f>Invoer_per__4!N100</f>
        <v>0</v>
      </c>
    </row>
    <row r="80" spans="1:14" ht="14.25" customHeight="1">
      <c r="A80" s="456" t="str">
        <f>Invoer_per__4!A101</f>
        <v/>
      </c>
      <c r="B80" s="284" t="str">
        <f>Invoer_per__4!B101</f>
        <v>Slot Guus</v>
      </c>
      <c r="C80" s="249" t="str">
        <f>Invoer_per__4!C101</f>
        <v/>
      </c>
      <c r="D80" s="249" t="str">
        <f>Invoer_per__4!D101</f>
        <v/>
      </c>
      <c r="E80" s="249">
        <f>Invoer_per__4!E101</f>
        <v>0</v>
      </c>
      <c r="F80" s="249" t="str">
        <f>Invoer_per__4!F101</f>
        <v/>
      </c>
      <c r="G80" s="249" t="str">
        <f>Invoer_per__4!G101</f>
        <v/>
      </c>
      <c r="H80" s="249">
        <f>Invoer_per__4!H101</f>
        <v>0</v>
      </c>
      <c r="I80" s="249" t="str">
        <f>Invoer_per__4!I101</f>
        <v/>
      </c>
      <c r="J80" s="249" t="str">
        <f>Invoer_per__4!J101</f>
        <v/>
      </c>
      <c r="K80" s="249" t="str">
        <f>Invoer_per__4!K101</f>
        <v/>
      </c>
      <c r="L80" s="249" t="str">
        <f>Invoer_per__4!L101</f>
        <v/>
      </c>
      <c r="M80" s="249" t="str">
        <f>Invoer_per__4!M101</f>
        <v/>
      </c>
      <c r="N80" s="249">
        <f>Invoer_per__4!N101</f>
        <v>0</v>
      </c>
    </row>
    <row r="81" spans="1:15" ht="14.25" customHeight="1">
      <c r="A81" s="456" t="str">
        <f>Invoer_per__4!A102</f>
        <v/>
      </c>
      <c r="B81" s="279" t="str">
        <f>Invoer_per__4!B102</f>
        <v>Bennie Beerten Z</v>
      </c>
      <c r="C81" s="249" t="str">
        <f>Invoer_per__4!C102</f>
        <v/>
      </c>
      <c r="D81" s="249" t="str">
        <f>Invoer_per__4!D102</f>
        <v/>
      </c>
      <c r="E81" s="249">
        <f>Invoer_per__4!E102</f>
        <v>0</v>
      </c>
      <c r="F81" s="249" t="str">
        <f>Invoer_per__4!F102</f>
        <v/>
      </c>
      <c r="G81" s="251" t="str">
        <f>Invoer_per__4!G102</f>
        <v/>
      </c>
      <c r="H81" s="249">
        <f>Invoer_per__4!H102</f>
        <v>0</v>
      </c>
      <c r="I81" s="257" t="str">
        <f>Invoer_per__4!I102</f>
        <v/>
      </c>
      <c r="J81" s="253" t="str">
        <f>Invoer_per__4!J102</f>
        <v/>
      </c>
      <c r="K81" s="255" t="str">
        <f>Invoer_per__4!K102</f>
        <v/>
      </c>
      <c r="L81" s="249" t="str">
        <f>Invoer_per__4!L102</f>
        <v/>
      </c>
      <c r="M81" s="249" t="str">
        <f>Invoer_per__4!M102</f>
        <v/>
      </c>
      <c r="N81" s="249">
        <f>Invoer_per__4!N102</f>
        <v>0</v>
      </c>
    </row>
    <row r="82" spans="1:15" s="264" customFormat="1" ht="14.25" customHeight="1">
      <c r="A82" s="456" t="str">
        <f>Invoer_per__4!A103</f>
        <v/>
      </c>
      <c r="B82" s="261" t="str">
        <f>Invoer_per__4!B103</f>
        <v>Cuppers Jan</v>
      </c>
      <c r="C82" s="263" t="str">
        <f>Invoer_per__4!C103</f>
        <v/>
      </c>
      <c r="D82" s="263" t="str">
        <f>Invoer_per__4!D103</f>
        <v/>
      </c>
      <c r="E82" s="263">
        <f>Invoer_per__4!E103</f>
        <v>0</v>
      </c>
      <c r="F82" s="263" t="str">
        <f>Invoer_per__4!F103</f>
        <v/>
      </c>
      <c r="G82" s="266" t="str">
        <f>Invoer_per__4!G103</f>
        <v/>
      </c>
      <c r="H82" s="263">
        <f>Invoer_per__4!H103</f>
        <v>0</v>
      </c>
      <c r="I82" s="278" t="str">
        <f>Invoer_per__4!I103</f>
        <v/>
      </c>
      <c r="J82" s="268" t="str">
        <f>Invoer_per__4!J103</f>
        <v/>
      </c>
      <c r="K82" s="263" t="str">
        <f>Invoer_per__4!K103</f>
        <v/>
      </c>
      <c r="L82" s="263" t="str">
        <f>Invoer_per__4!L103</f>
        <v/>
      </c>
      <c r="M82" s="263" t="str">
        <f>Invoer_per__4!M103</f>
        <v/>
      </c>
      <c r="N82" s="263">
        <f>Invoer_per__4!N103</f>
        <v>0</v>
      </c>
    </row>
    <row r="83" spans="1:15" ht="12.75" customHeight="1" thickBot="1">
      <c r="A83" s="483" t="str">
        <f>Invoer_per__4!A104</f>
        <v/>
      </c>
      <c r="B83" s="484" t="str">
        <f>Invoer_per__4!B104</f>
        <v>BouwmeesterJohan</v>
      </c>
      <c r="C83" s="485" t="str">
        <f>Invoer_per__4!C104</f>
        <v/>
      </c>
      <c r="D83" s="485" t="str">
        <f>Invoer_per__4!D104</f>
        <v/>
      </c>
      <c r="E83" s="485">
        <f>Invoer_per__4!E104</f>
        <v>0</v>
      </c>
      <c r="F83" s="485" t="str">
        <f>Invoer_per__4!F104</f>
        <v/>
      </c>
      <c r="G83" s="485" t="str">
        <f>Invoer_per__4!G104</f>
        <v/>
      </c>
      <c r="H83" s="485">
        <f>Invoer_per__4!H104</f>
        <v>0</v>
      </c>
      <c r="I83" s="485">
        <f>Invoer_per__4!I104</f>
        <v>0</v>
      </c>
      <c r="J83" s="487" t="str">
        <f>Invoer_per__4!J104</f>
        <v/>
      </c>
      <c r="K83" s="485" t="str">
        <f>Invoer_per__4!K104</f>
        <v/>
      </c>
      <c r="L83" s="485" t="str">
        <f>Invoer_per__4!L104</f>
        <v/>
      </c>
      <c r="M83" s="485" t="str">
        <f>Invoer_per__4!M104</f>
        <v/>
      </c>
      <c r="N83" s="485">
        <f>Invoer_per__4!N104</f>
        <v>0</v>
      </c>
    </row>
    <row r="84" spans="1:15" ht="12.75" customHeight="1" thickBot="1">
      <c r="A84" s="493" t="str">
        <f>Invoer_per__4!A105</f>
        <v>Pers. Gemid.</v>
      </c>
      <c r="B84" s="1315">
        <f>Invoer_per__4!B105</f>
        <v>1.75</v>
      </c>
      <c r="C84" s="1315"/>
      <c r="D84" s="1315"/>
      <c r="E84" s="1315"/>
      <c r="F84" s="1315"/>
      <c r="G84" s="494" t="e">
        <f>Invoer_per__4!G105</f>
        <v>#DIV/0!</v>
      </c>
      <c r="H84" s="495">
        <f>Invoer_per__4!H105</f>
        <v>0</v>
      </c>
      <c r="I84" s="494" t="e">
        <f>Invoer_per__4!I105</f>
        <v>#DIV/0!</v>
      </c>
      <c r="J84" s="496">
        <f>Invoer_per__4!J105</f>
        <v>0</v>
      </c>
      <c r="K84" s="494">
        <f>Invoer_per__4!K105</f>
        <v>0</v>
      </c>
      <c r="L84" s="494">
        <f>Invoer_per__4!L105</f>
        <v>0</v>
      </c>
      <c r="M84" s="494">
        <f>Invoer_per__4!M105</f>
        <v>0</v>
      </c>
      <c r="N84" s="497" t="e">
        <f>Invoer_per__4!N105</f>
        <v>#DIV/0!</v>
      </c>
      <c r="O84" s="482"/>
    </row>
    <row r="85" spans="1:15" ht="12.75" customHeight="1">
      <c r="A85" s="488"/>
      <c r="B85" s="489"/>
      <c r="C85" s="490"/>
      <c r="D85" s="490"/>
      <c r="E85" s="490"/>
      <c r="F85" s="490"/>
      <c r="G85" s="490"/>
      <c r="H85" s="491"/>
      <c r="I85" s="490"/>
      <c r="J85" s="492"/>
      <c r="K85" s="490"/>
      <c r="L85" s="490"/>
      <c r="M85" s="490"/>
      <c r="N85" s="490"/>
    </row>
    <row r="86" spans="1:15" ht="27" customHeight="1">
      <c r="A86" s="1316" t="s">
        <v>0</v>
      </c>
      <c r="B86" s="1316"/>
    </row>
  </sheetData>
  <mergeCells count="14">
    <mergeCell ref="B84:F84"/>
    <mergeCell ref="A86:B86"/>
    <mergeCell ref="K43:K44"/>
    <mergeCell ref="L43:L44"/>
    <mergeCell ref="M43:M44"/>
    <mergeCell ref="K64:K65"/>
    <mergeCell ref="L64:L65"/>
    <mergeCell ref="M64:M65"/>
    <mergeCell ref="K3:K4"/>
    <mergeCell ref="L3:L4"/>
    <mergeCell ref="M3:M4"/>
    <mergeCell ref="K23:K24"/>
    <mergeCell ref="L23:L24"/>
    <mergeCell ref="M23:M24"/>
  </mergeCells>
  <hyperlinks>
    <hyperlink ref="A86" location="Hoofdmenu!A1" display="Hoofdmenu" xr:uid="{00000000-0004-0000-1A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N94"/>
  <sheetViews>
    <sheetView workbookViewId="0">
      <selection activeCell="A83" sqref="A83:B83"/>
    </sheetView>
  </sheetViews>
  <sheetFormatPr defaultRowHeight="12.75" customHeight="1"/>
  <cols>
    <col min="1" max="1" width="16.5703125" style="456" customWidth="1"/>
    <col min="2" max="2" width="20.28515625" style="279" customWidth="1"/>
    <col min="3" max="3" width="13.5703125" style="249" customWidth="1"/>
    <col min="4" max="7" width="11.42578125" style="249" customWidth="1"/>
    <col min="8" max="8" width="11.42578125" style="251" customWidth="1"/>
    <col min="9" max="9" width="12.140625" style="249" customWidth="1"/>
    <col min="10" max="10" width="11.42578125" style="252" customWidth="1"/>
    <col min="11" max="13" width="8.14062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5" customHeight="1">
      <c r="A2" s="457" t="str">
        <f>Invoer_Periode1_!A107</f>
        <v>Car.Bol</v>
      </c>
      <c r="B2" s="276" t="str">
        <f>Invoer_Periode1_!B107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</row>
    <row r="3" spans="1:14" ht="15" customHeight="1">
      <c r="A3" s="455">
        <f>Invoer_Periode1_!A108</f>
        <v>56</v>
      </c>
      <c r="B3" s="276" t="str">
        <f>Invoer_Periode1_!B108</f>
        <v>Naam</v>
      </c>
      <c r="C3" s="263" t="str">
        <f>Invoer_Periode1_!C108</f>
        <v>Aantal</v>
      </c>
      <c r="D3" s="263" t="str">
        <f>Invoer_Periode1_!D108</f>
        <v>Te maken</v>
      </c>
      <c r="E3" s="263" t="str">
        <f>Invoer_Periode1_!E108</f>
        <v>Aantal</v>
      </c>
      <c r="F3" s="263" t="str">
        <f>Invoer_Periode1_!F108</f>
        <v xml:space="preserve">Aantal  </v>
      </c>
      <c r="G3" s="263" t="str">
        <f>Invoer_Periode1_!G108</f>
        <v xml:space="preserve">Week       </v>
      </c>
      <c r="H3" s="266" t="str">
        <f>Invoer_Periode1_!H108</f>
        <v>Hoogste</v>
      </c>
      <c r="I3" s="263" t="str">
        <f>Invoer_Periode1_!I108</f>
        <v>%</v>
      </c>
      <c r="J3" s="268">
        <f>Invoer_Periode1_!J108</f>
        <v>10</v>
      </c>
      <c r="K3" s="1313" t="str">
        <f>Invoer_Periode1_!K108</f>
        <v>W</v>
      </c>
      <c r="L3" s="1313" t="str">
        <f>Invoer_Periode1_!L108</f>
        <v>V</v>
      </c>
      <c r="M3" s="1313" t="str">
        <f>Invoer_Periode1_!M108</f>
        <v>R</v>
      </c>
      <c r="N3" s="263" t="str">
        <f>Invoer_Periode1_!N108</f>
        <v>Nieuwe</v>
      </c>
    </row>
    <row r="4" spans="1:14" ht="15" customHeight="1">
      <c r="A4" s="457" t="str">
        <f>Invoer_Periode1_!A109</f>
        <v>Datum</v>
      </c>
      <c r="B4" s="276" t="str">
        <f>Invoer_Periode1_!B109</f>
        <v>Huinink Jan</v>
      </c>
      <c r="C4" s="263" t="str">
        <f>Invoer_Periode1_!C109</f>
        <v>Wedstrijden</v>
      </c>
      <c r="D4" s="263" t="str">
        <f>Invoer_Periode1_!D109</f>
        <v>Car.boles</v>
      </c>
      <c r="E4" s="263" t="str">
        <f>Invoer_Periode1_!E109</f>
        <v>Car.boles</v>
      </c>
      <c r="F4" s="263" t="str">
        <f>Invoer_Periode1_!F109</f>
        <v>Beurten</v>
      </c>
      <c r="G4" s="263" t="str">
        <f>Invoer_Periode1_!G109</f>
        <v>Moyenne</v>
      </c>
      <c r="H4" s="266" t="str">
        <f>Invoer_Periode1_!H109</f>
        <v>H Score</v>
      </c>
      <c r="I4" s="263" t="str">
        <f>Invoer_Periode1_!I109</f>
        <v>Car.boles</v>
      </c>
      <c r="J4" s="267" t="str">
        <f>Invoer_Periode1_!J109</f>
        <v>Punten</v>
      </c>
      <c r="K4" s="1313"/>
      <c r="L4" s="1313"/>
      <c r="M4" s="1313"/>
      <c r="N4" s="263" t="str">
        <f>Invoer_Periode1_!N109</f>
        <v>Caramb</v>
      </c>
    </row>
    <row r="5" spans="1:14" ht="15" customHeight="1">
      <c r="A5" s="456">
        <f>IF(ISBLANK(Invoer_Periode1_!A110),"",Invoer_Periode1_!A110)</f>
        <v>45216</v>
      </c>
      <c r="B5" s="279" t="str">
        <f>Invoer_Periode1_!B110</f>
        <v>Koppele Theo</v>
      </c>
      <c r="C5" s="249">
        <f>IF(ISBLANK(Invoer_Periode1_!C110),"",Invoer_Periode1_!C110)</f>
        <v>1</v>
      </c>
      <c r="D5" s="249">
        <f>Invoer_Periode1_!D110</f>
        <v>56</v>
      </c>
      <c r="E5" s="249">
        <f>IF(ISBLANK(Invoer_Periode1_!E111),"",Invoer_Periode1_!E111)</f>
        <v>30</v>
      </c>
      <c r="F5" s="249">
        <f>IF(ISBLANK(Invoer_Periode1_!F110),"",Invoer_Periode1_!F110)</f>
        <v>25</v>
      </c>
      <c r="G5" s="251">
        <f>Invoer_Periode1_!G110</f>
        <v>2.2400000000000002</v>
      </c>
      <c r="H5" s="249">
        <f>IF(ISBLANK(Invoer_Periode1_!H110),"",Invoer_Periode1_!H110)</f>
        <v>10</v>
      </c>
      <c r="I5" s="458">
        <f>Invoer_Periode1_!I110</f>
        <v>1</v>
      </c>
      <c r="J5" s="249">
        <f>Invoer_Periode1_!J110</f>
        <v>10</v>
      </c>
      <c r="K5" s="249">
        <f>Invoer_Periode1_!K110</f>
        <v>1</v>
      </c>
      <c r="L5" s="249">
        <f>Invoer_Periode1_!L110</f>
        <v>0</v>
      </c>
      <c r="M5" s="249">
        <f>Invoer_Periode1_!M110</f>
        <v>0</v>
      </c>
      <c r="N5" s="249">
        <f>Invoer_Periode1_!N110</f>
        <v>0</v>
      </c>
    </row>
    <row r="6" spans="1:14" ht="15" customHeight="1">
      <c r="A6" s="456">
        <f>IF(ISBLANK(Invoer_Periode1_!A111),"",Invoer_Periode1_!A111)</f>
        <v>45188</v>
      </c>
      <c r="B6" s="279" t="str">
        <f>Invoer_Periode1_!B111</f>
        <v>Melgers Willy</v>
      </c>
      <c r="C6" s="249">
        <f>IF(ISBLANK(Invoer_Periode1_!C111),"",Invoer_Periode1_!C111)</f>
        <v>1</v>
      </c>
      <c r="D6" s="249">
        <f>Invoer_Periode1_!D111</f>
        <v>56</v>
      </c>
      <c r="E6" s="249">
        <f>IF(ISBLANK(Invoer_Periode1_!E112),"",Invoer_Periode1_!E112)</f>
        <v>50</v>
      </c>
      <c r="F6" s="249">
        <f>IF(ISBLANK(Invoer_Periode1_!F111),"",Invoer_Periode1_!F111)</f>
        <v>20</v>
      </c>
      <c r="G6" s="251">
        <f>Invoer_Periode1_!G111</f>
        <v>1.5</v>
      </c>
      <c r="H6" s="249">
        <f>IF(ISBLANK(Invoer_Periode1_!H111),"",Invoer_Periode1_!H111)</f>
        <v>6</v>
      </c>
      <c r="I6" s="458">
        <f>Invoer_Periode1_!I111</f>
        <v>0.5357142857142857</v>
      </c>
      <c r="J6" s="249">
        <f>Invoer_Periode1_!J111</f>
        <v>5</v>
      </c>
      <c r="K6" s="249">
        <f>Invoer_Periode1_!K111</f>
        <v>0</v>
      </c>
      <c r="L6" s="249">
        <f>Invoer_Periode1_!L111</f>
        <v>1</v>
      </c>
      <c r="M6" s="249">
        <f>Invoer_Periode1_!M111</f>
        <v>0</v>
      </c>
      <c r="N6" s="249">
        <f>Invoer_Periode1_!N111</f>
        <v>0</v>
      </c>
    </row>
    <row r="7" spans="1:14" ht="15" customHeight="1">
      <c r="A7" s="456">
        <f>IF(ISBLANK(Invoer_Periode1_!A112),"",Invoer_Periode1_!A112)</f>
        <v>45181</v>
      </c>
      <c r="B7" s="279" t="str">
        <f>Invoer_Periode1_!B112</f>
        <v>Piepers Arnold</v>
      </c>
      <c r="C7" s="249">
        <f>IF(ISBLANK(Invoer_Periode1_!C112),"",Invoer_Periode1_!C112)</f>
        <v>1</v>
      </c>
      <c r="D7" s="249">
        <f>Invoer_Periode1_!D112</f>
        <v>56</v>
      </c>
      <c r="E7" s="249">
        <f>IF(ISBLANK(Invoer_Periode1_!E113),"",Invoer_Periode1_!E113)</f>
        <v>21</v>
      </c>
      <c r="F7" s="249">
        <f>IF(ISBLANK(Invoer_Periode1_!F112),"",Invoer_Periode1_!F112)</f>
        <v>30</v>
      </c>
      <c r="G7" s="251">
        <f>Invoer_Periode1_!G112</f>
        <v>1.6666666666666667</v>
      </c>
      <c r="H7" s="249">
        <f>IF(ISBLANK(Invoer_Periode1_!H112),"",Invoer_Periode1_!H112)</f>
        <v>9</v>
      </c>
      <c r="I7" s="458">
        <f>Invoer_Periode1_!I112</f>
        <v>0.8928571428571429</v>
      </c>
      <c r="J7" s="249">
        <f>Invoer_Periode1_!J112</f>
        <v>8</v>
      </c>
      <c r="K7" s="249">
        <f>Invoer_Periode1_!K112</f>
        <v>0</v>
      </c>
      <c r="L7" s="249">
        <f>Invoer_Periode1_!L112</f>
        <v>1</v>
      </c>
      <c r="M7" s="249">
        <f>Invoer_Periode1_!M112</f>
        <v>0</v>
      </c>
      <c r="N7" s="249">
        <f>Invoer_Periode1_!N112</f>
        <v>0</v>
      </c>
    </row>
    <row r="8" spans="1:14" ht="15" customHeight="1">
      <c r="A8" s="456">
        <f>IF(ISBLANK(Invoer_Periode1_!A113),"",Invoer_Periode1_!A113)</f>
        <v>45202</v>
      </c>
      <c r="B8" s="279" t="str">
        <f>Invoer_Periode1_!B113</f>
        <v>Jos Stortelder</v>
      </c>
      <c r="C8" s="249">
        <f>IF(ISBLANK(Invoer_Periode1_!C113),"",Invoer_Periode1_!C113)</f>
        <v>1</v>
      </c>
      <c r="D8" s="249">
        <f>Invoer_Periode1_!D113</f>
        <v>56</v>
      </c>
      <c r="E8" s="249" t="str">
        <f>IF(ISBLANK(Invoer_Periode1_!E114),"",Invoer_Periode1_!E114)</f>
        <v/>
      </c>
      <c r="F8" s="249">
        <f>IF(ISBLANK(Invoer_Periode1_!F113),"",Invoer_Periode1_!F113)</f>
        <v>17</v>
      </c>
      <c r="G8" s="251">
        <f>Invoer_Periode1_!G113</f>
        <v>1.2352941176470589</v>
      </c>
      <c r="H8" s="249">
        <f>IF(ISBLANK(Invoer_Periode1_!H113),"",Invoer_Periode1_!H113)</f>
        <v>5</v>
      </c>
      <c r="I8" s="458">
        <f>Invoer_Periode1_!I113</f>
        <v>0.375</v>
      </c>
      <c r="J8" s="249">
        <f>Invoer_Periode1_!J113</f>
        <v>3</v>
      </c>
      <c r="K8" s="249">
        <f>Invoer_Periode1_!K113</f>
        <v>0</v>
      </c>
      <c r="L8" s="249">
        <f>Invoer_Periode1_!L113</f>
        <v>1</v>
      </c>
      <c r="M8" s="249">
        <f>Invoer_Periode1_!M113</f>
        <v>0</v>
      </c>
      <c r="N8" s="249">
        <f>Invoer_Periode1_!N113</f>
        <v>0</v>
      </c>
    </row>
    <row r="9" spans="1:14" ht="15" customHeight="1">
      <c r="A9" s="456" t="str">
        <f>IF(ISBLANK(Invoer_Periode1_!A114),"",Invoer_Periode1_!A114)</f>
        <v/>
      </c>
      <c r="B9" s="279" t="str">
        <f>Invoer_Periode1_!B114</f>
        <v>Rots Jan</v>
      </c>
      <c r="C9" s="249" t="str">
        <f>IF(ISBLANK(Invoer_Periode1_!C114),"",Invoer_Periode1_!C114)</f>
        <v/>
      </c>
      <c r="D9" s="249" t="str">
        <f>Invoer_Periode1_!D114</f>
        <v/>
      </c>
      <c r="E9" s="249">
        <f>IF(ISBLANK(Invoer_Periode1_!E115),"",Invoer_Periode1_!E115)</f>
        <v>42</v>
      </c>
      <c r="F9" s="249" t="str">
        <f>IF(ISBLANK(Invoer_Periode1_!F114),"",Invoer_Periode1_!F114)</f>
        <v/>
      </c>
      <c r="G9" s="251" t="str">
        <f>Invoer_Periode1_!G114</f>
        <v/>
      </c>
      <c r="H9" s="249" t="str">
        <f>IF(ISBLANK(Invoer_Periode1_!H114),"",Invoer_Periode1_!H114)</f>
        <v/>
      </c>
      <c r="I9" s="458" t="str">
        <f>Invoer_Periode1_!I114</f>
        <v/>
      </c>
      <c r="J9" s="249" t="str">
        <f>Invoer_Periode1_!J114</f>
        <v/>
      </c>
      <c r="K9" s="249" t="str">
        <f>Invoer_Periode1_!K114</f>
        <v/>
      </c>
      <c r="L9" s="249" t="str">
        <f>Invoer_Periode1_!L114</f>
        <v/>
      </c>
      <c r="M9" s="249" t="str">
        <f>Invoer_Periode1_!M114</f>
        <v/>
      </c>
      <c r="N9" s="249">
        <f>Invoer_Periode1_!N114</f>
        <v>0</v>
      </c>
    </row>
    <row r="10" spans="1:14" ht="15" customHeight="1">
      <c r="A10" s="456">
        <f>IF(ISBLANK(Invoer_Periode1_!A115),"",Invoer_Periode1_!A115)</f>
        <v>45202</v>
      </c>
      <c r="B10" s="279" t="str">
        <f>Invoer_Periode1_!B115</f>
        <v>Rouwhorst Bennie</v>
      </c>
      <c r="C10" s="249">
        <f>IF(ISBLANK(Invoer_Periode1_!C115),"",Invoer_Periode1_!C115)</f>
        <v>1</v>
      </c>
      <c r="D10" s="249">
        <f>Invoer_Periode1_!D115</f>
        <v>56</v>
      </c>
      <c r="E10" s="249">
        <f>IF(ISBLANK(Invoer_Periode1_!E116),"",Invoer_Periode1_!E116)</f>
        <v>42</v>
      </c>
      <c r="F10" s="249">
        <f>IF(ISBLANK(Invoer_Periode1_!F115),"",Invoer_Periode1_!F115)</f>
        <v>32</v>
      </c>
      <c r="G10" s="251">
        <f>Invoer_Periode1_!G115</f>
        <v>1.3125</v>
      </c>
      <c r="H10" s="249">
        <f>IF(ISBLANK(Invoer_Periode1_!H115),"",Invoer_Periode1_!H115)</f>
        <v>7</v>
      </c>
      <c r="I10" s="458">
        <f>Invoer_Periode1_!I115</f>
        <v>0.75</v>
      </c>
      <c r="J10" s="249">
        <f>Invoer_Periode1_!J115</f>
        <v>7</v>
      </c>
      <c r="K10" s="249">
        <f>Invoer_Periode1_!K115</f>
        <v>0</v>
      </c>
      <c r="L10" s="249">
        <f>Invoer_Periode1_!L115</f>
        <v>1</v>
      </c>
      <c r="M10" s="249">
        <f>Invoer_Periode1_!M115</f>
        <v>0</v>
      </c>
      <c r="N10" s="249">
        <f>Invoer_Periode1_!N115</f>
        <v>0</v>
      </c>
    </row>
    <row r="11" spans="1:14" ht="15" customHeight="1">
      <c r="A11" s="456">
        <f>IF(ISBLANK(Invoer_Periode1_!A116),"",Invoer_Periode1_!A116)</f>
        <v>45216</v>
      </c>
      <c r="B11" s="279" t="str">
        <f>Invoer_Periode1_!B116</f>
        <v>Wittenbernds B</v>
      </c>
      <c r="C11" s="249">
        <f>IF(ISBLANK(Invoer_Periode1_!C116),"",Invoer_Periode1_!C116)</f>
        <v>1</v>
      </c>
      <c r="D11" s="249">
        <f>Invoer_Periode1_!D116</f>
        <v>56</v>
      </c>
      <c r="E11" s="249">
        <f>IF(ISBLANK(Invoer_Periode1_!E117),"",Invoer_Periode1_!E117)</f>
        <v>56</v>
      </c>
      <c r="F11" s="249">
        <f>IF(ISBLANK(Invoer_Periode1_!F116),"",Invoer_Periode1_!F116)</f>
        <v>21</v>
      </c>
      <c r="G11" s="251">
        <f>Invoer_Periode1_!G116</f>
        <v>2</v>
      </c>
      <c r="H11" s="249">
        <f>IF(ISBLANK(Invoer_Periode1_!H116),"",Invoer_Periode1_!H116)</f>
        <v>6</v>
      </c>
      <c r="I11" s="458">
        <f>Invoer_Periode1_!I116</f>
        <v>0.75</v>
      </c>
      <c r="J11" s="249">
        <f>Invoer_Periode1_!J116</f>
        <v>7</v>
      </c>
      <c r="K11" s="249">
        <f>Invoer_Periode1_!K116</f>
        <v>0</v>
      </c>
      <c r="L11" s="249">
        <f>Invoer_Periode1_!L116</f>
        <v>1</v>
      </c>
      <c r="M11" s="249">
        <f>Invoer_Periode1_!M116</f>
        <v>0</v>
      </c>
      <c r="N11" s="249">
        <f>Invoer_Periode1_!N116</f>
        <v>0</v>
      </c>
    </row>
    <row r="12" spans="1:14" ht="15" customHeight="1">
      <c r="A12" s="456">
        <f>IF(ISBLANK(Invoer_Periode1_!A117),"",Invoer_Periode1_!A117)</f>
        <v>45181</v>
      </c>
      <c r="B12" s="279" t="str">
        <f>Invoer_Periode1_!B117</f>
        <v>Spieker Leo</v>
      </c>
      <c r="C12" s="249">
        <f>IF(ISBLANK(Invoer_Periode1_!C117),"",Invoer_Periode1_!C117)</f>
        <v>1</v>
      </c>
      <c r="D12" s="249">
        <f>Invoer_Periode1_!D117</f>
        <v>56</v>
      </c>
      <c r="E12" s="249">
        <f>IF(ISBLANK(Invoer_Periode1_!E118),"",Invoer_Periode1_!E118)</f>
        <v>47</v>
      </c>
      <c r="F12" s="249">
        <f>IF(ISBLANK(Invoer_Periode1_!F117),"",Invoer_Periode1_!F117)</f>
        <v>23</v>
      </c>
      <c r="G12" s="251">
        <f>Invoer_Periode1_!G117</f>
        <v>2.4347826086956523</v>
      </c>
      <c r="H12" s="249">
        <f>IF(ISBLANK(Invoer_Periode1_!H117),"",Invoer_Periode1_!H117)</f>
        <v>10</v>
      </c>
      <c r="I12" s="458">
        <f>Invoer_Periode1_!I117</f>
        <v>1</v>
      </c>
      <c r="J12" s="249">
        <f>Invoer_Periode1_!J117</f>
        <v>10</v>
      </c>
      <c r="K12" s="249">
        <f>Invoer_Periode1_!K117</f>
        <v>1</v>
      </c>
      <c r="L12" s="249">
        <f>Invoer_Periode1_!L117</f>
        <v>0</v>
      </c>
      <c r="M12" s="249">
        <f>Invoer_Periode1_!M117</f>
        <v>0</v>
      </c>
      <c r="N12" s="249">
        <f>Invoer_Periode1_!N117</f>
        <v>0</v>
      </c>
    </row>
    <row r="13" spans="1:14" ht="15" customHeight="1">
      <c r="A13" s="456">
        <f>IF(ISBLANK(Invoer_Periode1_!A118),"",Invoer_Periode1_!A118)</f>
        <v>45188</v>
      </c>
      <c r="B13" s="279" t="str">
        <f>Invoer_Periode1_!B118</f>
        <v>v.Schie Leo</v>
      </c>
      <c r="C13" s="249">
        <f>IF(ISBLANK(Invoer_Periode1_!C118),"",Invoer_Periode1_!C118)</f>
        <v>1</v>
      </c>
      <c r="D13" s="249">
        <f>Invoer_Periode1_!D118</f>
        <v>56</v>
      </c>
      <c r="E13" s="249">
        <f>IF(ISBLANK(Invoer_Periode1_!E119),"",Invoer_Periode1_!E119)</f>
        <v>56</v>
      </c>
      <c r="F13" s="249">
        <f>IF(ISBLANK(Invoer_Periode1_!F118),"",Invoer_Periode1_!F118)</f>
        <v>23</v>
      </c>
      <c r="G13" s="251">
        <f>Invoer_Periode1_!G118</f>
        <v>2.0434782608695654</v>
      </c>
      <c r="H13" s="249">
        <f>IF(ISBLANK(Invoer_Periode1_!H118),"",Invoer_Periode1_!H118)</f>
        <v>13</v>
      </c>
      <c r="I13" s="458">
        <f>Invoer_Periode1_!I118</f>
        <v>0.8392857142857143</v>
      </c>
      <c r="J13" s="249">
        <f>Invoer_Periode1_!J118</f>
        <v>8</v>
      </c>
      <c r="K13" s="249">
        <f>Invoer_Periode1_!K118</f>
        <v>0</v>
      </c>
      <c r="L13" s="249">
        <f>Invoer_Periode1_!L118</f>
        <v>1</v>
      </c>
      <c r="M13" s="249">
        <f>Invoer_Periode1_!M118</f>
        <v>0</v>
      </c>
      <c r="N13" s="249">
        <f>Invoer_Periode1_!N118</f>
        <v>0</v>
      </c>
    </row>
    <row r="14" spans="1:14" ht="15" customHeight="1">
      <c r="A14" s="456">
        <f>IF(ISBLANK(Invoer_Periode1_!A119),"",Invoer_Periode1_!A119)</f>
        <v>45195</v>
      </c>
      <c r="B14" s="279" t="str">
        <f>Invoer_Periode1_!B119</f>
        <v>Wolterink Harrie</v>
      </c>
      <c r="C14" s="249">
        <f>IF(ISBLANK(Invoer_Periode1_!C119),"",Invoer_Periode1_!C119)</f>
        <v>1</v>
      </c>
      <c r="D14" s="249">
        <f>Invoer_Periode1_!D119</f>
        <v>56</v>
      </c>
      <c r="E14" s="249">
        <f>IF(ISBLANK(Invoer_Periode1_!E121),"",Invoer_Periode1_!E121)</f>
        <v>56</v>
      </c>
      <c r="F14" s="249">
        <f>IF(ISBLANK(Invoer_Periode1_!F119),"",Invoer_Periode1_!F119)</f>
        <v>22</v>
      </c>
      <c r="G14" s="251">
        <f>Invoer_Periode1_!G119</f>
        <v>2.5454545454545454</v>
      </c>
      <c r="H14" s="249">
        <f>IF(ISBLANK(Invoer_Periode1_!H119),"",Invoer_Periode1_!H119)</f>
        <v>17</v>
      </c>
      <c r="I14" s="458">
        <f>Invoer_Periode1_!I119</f>
        <v>1</v>
      </c>
      <c r="J14" s="249">
        <f>Invoer_Periode1_!J119</f>
        <v>10</v>
      </c>
      <c r="K14" s="249">
        <f>Invoer_Periode1_!K119</f>
        <v>1</v>
      </c>
      <c r="L14" s="249">
        <f>Invoer_Periode1_!L119</f>
        <v>0</v>
      </c>
      <c r="M14" s="249">
        <f>Invoer_Periode1_!M119</f>
        <v>0</v>
      </c>
      <c r="N14" s="249">
        <f>Invoer_Periode1_!N119</f>
        <v>0</v>
      </c>
    </row>
    <row r="15" spans="1:14" ht="15" customHeight="1">
      <c r="A15" s="456">
        <f>IF(ISBLANK(Invoer_Periode1_!A121),"",Invoer_Periode1_!A121)</f>
        <v>45209</v>
      </c>
      <c r="B15" s="279" t="str">
        <f>Invoer_Periode1_!B121</f>
        <v>Slot Guus</v>
      </c>
      <c r="C15" s="249">
        <f>IF(ISBLANK(Invoer_Periode1_!C121),"",Invoer_Periode1_!C121)</f>
        <v>1</v>
      </c>
      <c r="D15" s="249">
        <f>Invoer_Periode1_!D121</f>
        <v>56</v>
      </c>
      <c r="E15" s="249" t="str">
        <f>IF(ISBLANK(Invoer_Periode1_!E122),"",Invoer_Periode1_!E122)</f>
        <v/>
      </c>
      <c r="F15" s="249">
        <f>IF(ISBLANK(Invoer_Periode1_!F121),"",Invoer_Periode1_!F121)</f>
        <v>27</v>
      </c>
      <c r="G15" s="251">
        <f>Invoer_Periode1_!G121</f>
        <v>2.074074074074074</v>
      </c>
      <c r="H15" s="249">
        <f>IF(ISBLANK(Invoer_Periode1_!H121),"",Invoer_Periode1_!H121)</f>
        <v>6</v>
      </c>
      <c r="I15" s="458">
        <f>Invoer_Periode1_!I121</f>
        <v>1</v>
      </c>
      <c r="J15" s="249">
        <f>Invoer_Periode1_!J121</f>
        <v>10</v>
      </c>
      <c r="K15" s="249">
        <f>Invoer_Periode1_!K121</f>
        <v>1</v>
      </c>
      <c r="L15" s="249">
        <f>Invoer_Periode1_!L121</f>
        <v>0</v>
      </c>
      <c r="M15" s="249">
        <f>Invoer_Periode1_!M121</f>
        <v>0</v>
      </c>
      <c r="N15" s="249">
        <f>Invoer_Periode1_!N121</f>
        <v>0</v>
      </c>
    </row>
    <row r="16" spans="1:14" ht="15" customHeight="1">
      <c r="A16" s="456" t="str">
        <f>IF(ISBLANK(Invoer_Periode1_!A122),"",Invoer_Periode1_!A122)</f>
        <v/>
      </c>
      <c r="B16" s="279" t="str">
        <f>Invoer_Periode1_!B122</f>
        <v>Bennie Beerten Z</v>
      </c>
      <c r="C16" s="249" t="str">
        <f>IF(ISBLANK(Invoer_Periode1_!C122),"",Invoer_Periode1_!C122)</f>
        <v/>
      </c>
      <c r="D16" s="249" t="str">
        <f>Invoer_Periode1_!D122</f>
        <v/>
      </c>
      <c r="E16" s="249" t="str">
        <f>IF(ISBLANK(Invoer_Periode1_!E123),"",Invoer_Periode1_!E123)</f>
        <v/>
      </c>
      <c r="F16" s="249" t="str">
        <f>IF(ISBLANK(Invoer_Periode1_!F122),"",Invoer_Periode1_!F122)</f>
        <v/>
      </c>
      <c r="G16" s="251" t="str">
        <f>Invoer_Periode1_!G122</f>
        <v/>
      </c>
      <c r="H16" s="249" t="str">
        <f>IF(ISBLANK(Invoer_Periode1_!H122),"",Invoer_Periode1_!H122)</f>
        <v/>
      </c>
      <c r="I16" s="458" t="str">
        <f>Invoer_Periode1_!I122</f>
        <v/>
      </c>
      <c r="J16" s="249" t="str">
        <f>Invoer_Periode1_!J122</f>
        <v/>
      </c>
      <c r="K16" s="249" t="str">
        <f>Invoer_Periode1_!K122</f>
        <v/>
      </c>
      <c r="L16" s="249" t="str">
        <f>Invoer_Periode1_!L122</f>
        <v/>
      </c>
      <c r="M16" s="249" t="str">
        <f>Invoer_Periode1_!M122</f>
        <v/>
      </c>
      <c r="N16" s="249">
        <f>Invoer_Periode1_!N122</f>
        <v>0</v>
      </c>
    </row>
    <row r="17" spans="1:14" ht="15" customHeight="1">
      <c r="A17" s="456" t="str">
        <f>IF(ISBLANK(Invoer_Periode1_!A123),"",Invoer_Periode1_!A123)</f>
        <v/>
      </c>
      <c r="B17" s="279" t="str">
        <f>Invoer_Periode1_!B123</f>
        <v>Cuppers Jan</v>
      </c>
      <c r="C17" s="249" t="str">
        <f>IF(ISBLANK(Invoer_Periode1_!C123),"",Invoer_Periode1_!C123)</f>
        <v/>
      </c>
      <c r="D17" s="249" t="str">
        <f>Invoer_Periode1_!D123</f>
        <v/>
      </c>
      <c r="E17" s="249">
        <f>IF(ISBLANK(Invoer_Periode1_!E124),"",Invoer_Periode1_!E124)</f>
        <v>26</v>
      </c>
      <c r="F17" s="249" t="str">
        <f>IF(ISBLANK(Invoer_Periode1_!F123),"",Invoer_Periode1_!F123)</f>
        <v/>
      </c>
      <c r="G17" s="249" t="str">
        <f>Invoer_Periode1_!G123</f>
        <v/>
      </c>
      <c r="H17" s="249" t="str">
        <f>IF(ISBLANK(Invoer_Periode1_!H123),"",Invoer_Periode1_!H123)</f>
        <v/>
      </c>
      <c r="I17" s="458" t="str">
        <f>Invoer_Periode1_!I123</f>
        <v/>
      </c>
      <c r="J17" s="249" t="str">
        <f>Invoer_Periode1_!J123</f>
        <v/>
      </c>
      <c r="K17" s="249" t="str">
        <f>Invoer_Periode1_!K123</f>
        <v/>
      </c>
      <c r="L17" s="249" t="str">
        <f>Invoer_Periode1_!L123</f>
        <v/>
      </c>
      <c r="M17" s="249" t="str">
        <f>Invoer_Periode1_!M123</f>
        <v/>
      </c>
      <c r="N17" s="249">
        <f>Invoer_Periode1_!N123</f>
        <v>0</v>
      </c>
    </row>
    <row r="18" spans="1:14" ht="15" customHeight="1">
      <c r="A18" s="456">
        <f>IF(ISBLANK(Invoer_Periode1_!A124),"",Invoer_Periode1_!A124)</f>
        <v>45209</v>
      </c>
      <c r="B18" s="279" t="str">
        <f>Invoer_Periode1_!B124</f>
        <v>BouwmeesterJohan</v>
      </c>
      <c r="C18" s="249">
        <f>IF(ISBLANK(Invoer_Periode1_!C124),"",Invoer_Periode1_!C124)</f>
        <v>1</v>
      </c>
      <c r="D18" s="249">
        <f>Invoer_Periode1_!D124</f>
        <v>56</v>
      </c>
      <c r="E18" s="249">
        <f>IF(ISBLANK(Invoer_Periode1_!E125),"",Invoer_Periode1_!E125)</f>
        <v>57</v>
      </c>
      <c r="F18" s="249">
        <f>IF(ISBLANK(Invoer_Periode1_!F124),"",Invoer_Periode1_!F124)</f>
        <v>23</v>
      </c>
      <c r="G18" s="251">
        <f>Invoer_Periode1_!G124</f>
        <v>1.1304347826086956</v>
      </c>
      <c r="H18" s="249">
        <f>IF(ISBLANK(Invoer_Periode1_!H124),"",Invoer_Periode1_!H124)</f>
        <v>7</v>
      </c>
      <c r="I18" s="458">
        <f>Invoer_Periode1_!I124</f>
        <v>0.4642857142857143</v>
      </c>
      <c r="J18" s="249">
        <f>Invoer_Periode1_!J124</f>
        <v>4</v>
      </c>
      <c r="K18" s="249">
        <f>Invoer_Periode1_!K124</f>
        <v>0</v>
      </c>
      <c r="L18" s="249">
        <f>Invoer_Periode1_!L124</f>
        <v>1</v>
      </c>
      <c r="M18" s="249">
        <f>Invoer_Periode1_!M124</f>
        <v>0</v>
      </c>
      <c r="N18" s="249">
        <f>Invoer_Periode1_!N124</f>
        <v>0</v>
      </c>
    </row>
    <row r="19" spans="1:14" ht="15" customHeight="1">
      <c r="A19" s="456">
        <f>IF(ISBLANK(Invoer_Periode1_!A125),"",Invoer_Periode1_!A125)</f>
        <v>45195</v>
      </c>
      <c r="B19" s="279" t="str">
        <f>Invoer_Periode1_!B125</f>
        <v>Cattier Theo</v>
      </c>
      <c r="C19" s="249">
        <f>IF(ISBLANK(Invoer_Periode1_!C125),"",Invoer_Periode1_!C125)</f>
        <v>1</v>
      </c>
      <c r="D19" s="249">
        <f>Invoer_Periode1_!D125</f>
        <v>56</v>
      </c>
      <c r="E19" s="249">
        <f>IF(ISBLANK(Invoer_Periode1_!E125),"",Invoer_Periode1_!E125)</f>
        <v>57</v>
      </c>
      <c r="F19" s="249">
        <f>IF(ISBLANK(Invoer_Periode1_!F125),"",Invoer_Periode1_!F125)</f>
        <v>36</v>
      </c>
      <c r="G19" s="251">
        <f>Invoer_Periode1_!G125</f>
        <v>1.5833333333333333</v>
      </c>
      <c r="H19" s="249">
        <f>IF(ISBLANK(Invoer_Periode1_!H125),"",Invoer_Periode1_!H125)</f>
        <v>8</v>
      </c>
      <c r="I19" s="458">
        <f>Invoer_Periode1_!I125</f>
        <v>1.0178571428571428</v>
      </c>
      <c r="J19" s="249">
        <f>Invoer_Periode1_!J125</f>
        <v>10</v>
      </c>
      <c r="K19" s="249">
        <f>Invoer_Periode1_!K125</f>
        <v>1</v>
      </c>
      <c r="L19" s="249">
        <f>Invoer_Periode1_!L125</f>
        <v>0</v>
      </c>
      <c r="M19" s="249">
        <f>Invoer_Periode1_!M125</f>
        <v>0</v>
      </c>
      <c r="N19" s="249">
        <f>Invoer_Periode1_!N125</f>
        <v>0</v>
      </c>
    </row>
    <row r="20" spans="1:14" ht="15" customHeight="1">
      <c r="A20" s="457" t="str">
        <f>Invoer_Periode1_!A126</f>
        <v>Pers. Gemid.</v>
      </c>
      <c r="B20" s="281">
        <f>Invoer_Periode1_!B126</f>
        <v>1.78</v>
      </c>
      <c r="C20" s="263">
        <f>Invoer_Periode1_!C126</f>
        <v>12</v>
      </c>
      <c r="D20" s="263">
        <f>Invoer_Periode1_!D126</f>
        <v>672</v>
      </c>
      <c r="E20" s="263">
        <f>Invoer_Periode1_!E127</f>
        <v>0</v>
      </c>
      <c r="F20" s="263">
        <f>Invoer_Periode1_!F126</f>
        <v>299</v>
      </c>
      <c r="G20" s="266">
        <f>Invoer_Periode1_!G126</f>
        <v>1.8026755852842808</v>
      </c>
      <c r="H20" s="263">
        <f>Invoer_Periode1_!H126</f>
        <v>17</v>
      </c>
      <c r="I20" s="267">
        <f>Invoer_Periode1_!I126</f>
        <v>0.80208333333333315</v>
      </c>
      <c r="J20" s="268">
        <f>Invoer_Periode1_!J126</f>
        <v>92</v>
      </c>
      <c r="K20" s="263">
        <f>Invoer_Periode1_!K126</f>
        <v>5</v>
      </c>
      <c r="L20" s="263">
        <f>Invoer_Periode1_!L126</f>
        <v>7</v>
      </c>
      <c r="M20" s="263">
        <f>Invoer_Periode1_!M126</f>
        <v>0</v>
      </c>
      <c r="N20" s="263">
        <f>Invoer_Periode1_!N126</f>
        <v>59</v>
      </c>
    </row>
    <row r="21" spans="1:14" ht="15" customHeight="1">
      <c r="G21" s="251"/>
      <c r="H21" s="249"/>
      <c r="I21" s="252"/>
      <c r="J21" s="253"/>
    </row>
    <row r="22" spans="1:14" ht="15" customHeight="1">
      <c r="A22" s="457"/>
      <c r="B22" s="276"/>
      <c r="G22" s="251"/>
      <c r="H22" s="249"/>
      <c r="I22" s="252"/>
      <c r="J22" s="253"/>
    </row>
    <row r="23" spans="1:14" s="264" customFormat="1" ht="15" customHeight="1">
      <c r="A23" s="455"/>
      <c r="B23" s="276"/>
      <c r="C23" s="263"/>
      <c r="D23" s="263"/>
      <c r="E23" s="263"/>
      <c r="F23" s="263"/>
      <c r="G23" s="266"/>
      <c r="H23" s="263"/>
      <c r="I23" s="267"/>
      <c r="J23" s="268"/>
      <c r="K23" s="263"/>
      <c r="L23" s="263"/>
      <c r="M23" s="263"/>
      <c r="N23" s="263"/>
    </row>
    <row r="24" spans="1:14" ht="15" customHeight="1">
      <c r="A24" s="457" t="str">
        <f>Invoer_periode_2!A107</f>
        <v>Car.Bol</v>
      </c>
      <c r="B24" s="276" t="str">
        <f>Invoer_periode_2!B107</f>
        <v>Periode 2</v>
      </c>
      <c r="C24" s="263">
        <f>Invoer_periode_2!C107</f>
        <v>0</v>
      </c>
      <c r="D24" s="263">
        <f>Invoer_periode_2!D107</f>
        <v>0</v>
      </c>
      <c r="E24" s="263">
        <f>Invoer_periode_2!E107</f>
        <v>0</v>
      </c>
      <c r="F24" s="263">
        <f>Invoer_periode_2!F107</f>
        <v>0</v>
      </c>
      <c r="G24" s="263">
        <f>Invoer_periode_2!G107</f>
        <v>0</v>
      </c>
      <c r="H24" s="266">
        <f>Invoer_periode_2!H107</f>
        <v>0</v>
      </c>
      <c r="I24" s="263">
        <f>Invoer_periode_2!I107</f>
        <v>0</v>
      </c>
      <c r="J24" s="267">
        <f>Invoer_periode_2!J107</f>
        <v>0</v>
      </c>
      <c r="K24" s="263"/>
      <c r="L24" s="263"/>
      <c r="M24" s="263"/>
      <c r="N24" s="263">
        <f>Invoer_periode_2!N107</f>
        <v>0</v>
      </c>
    </row>
    <row r="25" spans="1:14" ht="15" customHeight="1">
      <c r="A25" s="459">
        <f>IF(ISBLANK(Invoer_periode_2!A108),"",Invoer_periode_2!A108)</f>
        <v>56</v>
      </c>
      <c r="B25" s="284" t="str">
        <f>Invoer_periode_2!B108</f>
        <v>Naam</v>
      </c>
      <c r="C25" s="255" t="str">
        <f>IF(ISBLANK(Invoer_periode_2!C108),"",Invoer_periode_2!C108)</f>
        <v>Aantal</v>
      </c>
      <c r="D25" s="255" t="str">
        <f>Invoer_periode_2!D108</f>
        <v>Te maken</v>
      </c>
      <c r="E25" s="255" t="str">
        <f>IF(ISBLANK(Invoer_periode_2!E108),"",Invoer_periode_2!E108)</f>
        <v>Aantal</v>
      </c>
      <c r="F25" s="255" t="str">
        <f>IF(ISBLANK(Invoer_periode_2!F108),"",Invoer_periode_2!F108)</f>
        <v xml:space="preserve">Aantal  </v>
      </c>
      <c r="G25" s="256" t="str">
        <f>Invoer_periode_2!G108</f>
        <v xml:space="preserve">Week       </v>
      </c>
      <c r="H25" s="255" t="str">
        <f>IF(ISBLANK(Invoer_periode_2!H108),"",Invoer_periode_2!H108)</f>
        <v>Hoogste</v>
      </c>
      <c r="I25" s="274" t="str">
        <f>Invoer_periode_2!I108</f>
        <v>%</v>
      </c>
      <c r="J25" s="262">
        <f>Invoer_periode_2!J108</f>
        <v>10</v>
      </c>
      <c r="K25" s="255" t="str">
        <f>Invoer_periode_2!K108</f>
        <v>W</v>
      </c>
      <c r="L25" s="255" t="str">
        <f>Invoer_periode_2!L108</f>
        <v>V</v>
      </c>
      <c r="M25" s="249" t="str">
        <f>Invoer_periode_2!M108</f>
        <v>R</v>
      </c>
      <c r="N25" s="249" t="str">
        <f>Invoer_periode_2!N108</f>
        <v>Nieuwe</v>
      </c>
    </row>
    <row r="26" spans="1:14" ht="15" customHeight="1">
      <c r="A26" s="456" t="str">
        <f>IF(ISBLANK(Invoer_periode_2!A109),"",Invoer_periode_2!A109)</f>
        <v>Datum</v>
      </c>
      <c r="B26" s="284" t="str">
        <f>Invoer_periode_2!B109</f>
        <v>Huinink Jan</v>
      </c>
      <c r="C26" s="249" t="str">
        <f>IF(ISBLANK(Invoer_periode_2!C109),"",Invoer_periode_2!C109)</f>
        <v>Wedstrijden</v>
      </c>
      <c r="D26" s="249" t="str">
        <f>Invoer_periode_2!D109</f>
        <v>Car.boles</v>
      </c>
      <c r="E26" s="249" t="str">
        <f>IF(ISBLANK(Invoer_periode_2!E109),"",Invoer_periode_2!E109)</f>
        <v>Car.boles</v>
      </c>
      <c r="F26" s="249" t="str">
        <f>IF(ISBLANK(Invoer_periode_2!F109),"",Invoer_periode_2!F109)</f>
        <v>Beurten</v>
      </c>
      <c r="G26" s="249" t="str">
        <f>Invoer_periode_2!G109</f>
        <v>Moyenne</v>
      </c>
      <c r="H26" s="249" t="str">
        <f>IF(ISBLANK(Invoer_periode_2!H109),"",Invoer_periode_2!H109)</f>
        <v>H Score</v>
      </c>
      <c r="I26" s="249" t="str">
        <f>Invoer_periode_2!I109</f>
        <v>Car.boles</v>
      </c>
      <c r="J26" s="249" t="str">
        <f>Invoer_periode_2!J109</f>
        <v>Punten</v>
      </c>
      <c r="K26" s="249">
        <f>Invoer_periode_2!K109</f>
        <v>0</v>
      </c>
      <c r="L26" s="249">
        <f>Invoer_periode_2!L109</f>
        <v>0</v>
      </c>
      <c r="M26" s="249">
        <f>Invoer_periode_2!M109</f>
        <v>0</v>
      </c>
      <c r="N26" s="249" t="str">
        <f>Invoer_periode_2!N109</f>
        <v>Caramb</v>
      </c>
    </row>
    <row r="27" spans="1:14" ht="15" customHeight="1">
      <c r="A27" s="459">
        <f>IF(ISBLANK(Invoer_periode_2!A110),"",Invoer_periode_2!A110)</f>
        <v>45251</v>
      </c>
      <c r="B27" s="284" t="str">
        <f>Invoer_periode_2!B110</f>
        <v>Koppele Theo</v>
      </c>
      <c r="C27" s="255">
        <f>IF(ISBLANK(Invoer_periode_2!C110),"",Invoer_periode_2!C110)</f>
        <v>1</v>
      </c>
      <c r="D27" s="255">
        <f>Invoer_periode_2!D110</f>
        <v>56</v>
      </c>
      <c r="E27" s="255">
        <f>IF(ISBLANK(Invoer_periode_2!E110),"",Invoer_periode_2!E110)</f>
        <v>56</v>
      </c>
      <c r="F27" s="255">
        <f>IF(ISBLANK(Invoer_periode_2!F110),"",Invoer_periode_2!F110)</f>
        <v>21</v>
      </c>
      <c r="G27" s="256">
        <f>Invoer_periode_2!G110</f>
        <v>2.6666666666666665</v>
      </c>
      <c r="H27" s="255">
        <f>IF(ISBLANK(Invoer_periode_2!H110),"",Invoer_periode_2!H110)</f>
        <v>12</v>
      </c>
      <c r="I27" s="274">
        <f>Invoer_periode_2!I110</f>
        <v>1</v>
      </c>
      <c r="J27" s="262">
        <f>Invoer_periode_2!J110</f>
        <v>10</v>
      </c>
      <c r="K27" s="255">
        <f>Invoer_periode_2!K110</f>
        <v>1</v>
      </c>
      <c r="L27" s="255">
        <f>Invoer_periode_2!L110</f>
        <v>0</v>
      </c>
      <c r="M27" s="249">
        <f>Invoer_periode_2!M110</f>
        <v>0</v>
      </c>
      <c r="N27" s="249">
        <f>Invoer_periode_2!N110</f>
        <v>0</v>
      </c>
    </row>
    <row r="28" spans="1:14" ht="15" customHeight="1">
      <c r="A28" s="459">
        <f>IF(ISBLANK(Invoer_periode_2!A111),"",Invoer_periode_2!A111)</f>
        <v>45265</v>
      </c>
      <c r="B28" s="284" t="str">
        <f>Invoer_periode_2!B111</f>
        <v>Melgers Willy</v>
      </c>
      <c r="C28" s="255">
        <f>IF(ISBLANK(Invoer_periode_2!C111),"",Invoer_periode_2!C111)</f>
        <v>1</v>
      </c>
      <c r="D28" s="255">
        <f>Invoer_periode_2!D111</f>
        <v>56</v>
      </c>
      <c r="E28" s="255">
        <f>IF(ISBLANK(Invoer_periode_2!E111),"",Invoer_periode_2!E111)</f>
        <v>56</v>
      </c>
      <c r="F28" s="255">
        <f>IF(ISBLANK(Invoer_periode_2!F111),"",Invoer_periode_2!F111)</f>
        <v>24</v>
      </c>
      <c r="G28" s="256">
        <f>Invoer_periode_2!G111</f>
        <v>2.3333333333333335</v>
      </c>
      <c r="H28" s="255">
        <f>IF(ISBLANK(Invoer_periode_2!H111),"",Invoer_periode_2!H111)</f>
        <v>13</v>
      </c>
      <c r="I28" s="274">
        <f>Invoer_periode_2!I111</f>
        <v>1</v>
      </c>
      <c r="J28" s="262">
        <f>Invoer_periode_2!J111</f>
        <v>10</v>
      </c>
      <c r="K28" s="255">
        <f>Invoer_periode_2!K111</f>
        <v>1</v>
      </c>
      <c r="L28" s="255">
        <f>Invoer_periode_2!L111</f>
        <v>0</v>
      </c>
      <c r="M28" s="249">
        <f>Invoer_periode_2!M111</f>
        <v>0</v>
      </c>
      <c r="N28" s="249">
        <f>Invoer_periode_2!N111</f>
        <v>0</v>
      </c>
    </row>
    <row r="29" spans="1:14" ht="15" customHeight="1">
      <c r="A29" s="459">
        <f>IF(ISBLANK(Invoer_periode_2!A112),"",Invoer_periode_2!A112)</f>
        <v>45230</v>
      </c>
      <c r="B29" s="279" t="str">
        <f>Invoer_periode_2!B112</f>
        <v>Piepers Arnold</v>
      </c>
      <c r="C29" s="255">
        <f>IF(ISBLANK(Invoer_periode_2!C112),"",Invoer_periode_2!C112)</f>
        <v>1</v>
      </c>
      <c r="D29" s="255">
        <f>Invoer_periode_2!D112</f>
        <v>56</v>
      </c>
      <c r="E29" s="255">
        <f>IF(ISBLANK(Invoer_periode_2!E112),"",Invoer_periode_2!E112)</f>
        <v>23</v>
      </c>
      <c r="F29" s="255">
        <f>IF(ISBLANK(Invoer_periode_2!F112),"",Invoer_periode_2!F112)</f>
        <v>20</v>
      </c>
      <c r="G29" s="256">
        <f>Invoer_periode_2!G112</f>
        <v>1.1499999999999999</v>
      </c>
      <c r="H29" s="255">
        <f>IF(ISBLANK(Invoer_periode_2!H112),"",Invoer_periode_2!H112)</f>
        <v>3</v>
      </c>
      <c r="I29" s="274">
        <f>Invoer_periode_2!I112</f>
        <v>0.4107142857142857</v>
      </c>
      <c r="J29" s="262">
        <f>Invoer_periode_2!J112</f>
        <v>4</v>
      </c>
      <c r="K29" s="255">
        <f>Invoer_periode_2!K112</f>
        <v>0</v>
      </c>
      <c r="L29" s="255">
        <f>Invoer_periode_2!L112</f>
        <v>1</v>
      </c>
      <c r="M29" s="249">
        <f>Invoer_periode_2!M112</f>
        <v>0</v>
      </c>
      <c r="N29" s="249">
        <f>Invoer_periode_2!N112</f>
        <v>0</v>
      </c>
    </row>
    <row r="30" spans="1:14" ht="15" customHeight="1">
      <c r="A30" s="459">
        <f>IF(ISBLANK(Invoer_periode_2!A113),"",Invoer_periode_2!A113)</f>
        <v>45258</v>
      </c>
      <c r="B30" s="279" t="str">
        <f>Invoer_periode_2!B113</f>
        <v>Jos Stortelder</v>
      </c>
      <c r="C30" s="255">
        <f>IF(ISBLANK(Invoer_periode_2!C113),"",Invoer_periode_2!C113)</f>
        <v>1</v>
      </c>
      <c r="D30" s="255">
        <f>Invoer_periode_2!D113</f>
        <v>56</v>
      </c>
      <c r="E30" s="255">
        <f>IF(ISBLANK(Invoer_periode_2!E113),"",Invoer_periode_2!E113)</f>
        <v>56</v>
      </c>
      <c r="F30" s="255">
        <f>IF(ISBLANK(Invoer_periode_2!F113),"",Invoer_periode_2!F113)</f>
        <v>28</v>
      </c>
      <c r="G30" s="256">
        <f>Invoer_periode_2!G113</f>
        <v>2</v>
      </c>
      <c r="H30" s="255">
        <f>IF(ISBLANK(Invoer_periode_2!H113),"",Invoer_periode_2!H113)</f>
        <v>7</v>
      </c>
      <c r="I30" s="274">
        <f>Invoer_periode_2!I113</f>
        <v>1</v>
      </c>
      <c r="J30" s="262">
        <f>Invoer_periode_2!J113</f>
        <v>10</v>
      </c>
      <c r="K30" s="255">
        <f>Invoer_periode_2!K113</f>
        <v>1</v>
      </c>
      <c r="L30" s="255">
        <f>Invoer_periode_2!L113</f>
        <v>0</v>
      </c>
      <c r="M30" s="249">
        <f>Invoer_periode_2!M113</f>
        <v>0</v>
      </c>
      <c r="N30" s="249">
        <f>Invoer_periode_2!N113</f>
        <v>0</v>
      </c>
    </row>
    <row r="31" spans="1:14" ht="15" customHeight="1">
      <c r="A31" s="459" t="str">
        <f>IF(ISBLANK(Invoer_periode_2!A114),"",Invoer_periode_2!A114)</f>
        <v/>
      </c>
      <c r="B31" s="279" t="str">
        <f>Invoer_periode_2!B114</f>
        <v>Rots Jan</v>
      </c>
      <c r="C31" s="255" t="str">
        <f>IF(ISBLANK(Invoer_periode_2!C114),"",Invoer_periode_2!C114)</f>
        <v/>
      </c>
      <c r="D31" s="255" t="str">
        <f>Invoer_periode_2!D114</f>
        <v/>
      </c>
      <c r="E31" s="255" t="str">
        <f>IF(ISBLANK(Invoer_periode_2!E114),"",Invoer_periode_2!E114)</f>
        <v/>
      </c>
      <c r="F31" s="255" t="str">
        <f>IF(ISBLANK(Invoer_periode_2!F114),"",Invoer_periode_2!F114)</f>
        <v/>
      </c>
      <c r="G31" s="256" t="str">
        <f>Invoer_periode_2!G114</f>
        <v/>
      </c>
      <c r="H31" s="255" t="str">
        <f>IF(ISBLANK(Invoer_periode_2!H114),"",Invoer_periode_2!H114)</f>
        <v/>
      </c>
      <c r="I31" s="274" t="str">
        <f>Invoer_periode_2!I114</f>
        <v/>
      </c>
      <c r="J31" s="262" t="str">
        <f>Invoer_periode_2!J114</f>
        <v/>
      </c>
      <c r="K31" s="255" t="str">
        <f>Invoer_periode_2!K114</f>
        <v/>
      </c>
      <c r="L31" s="255" t="str">
        <f>Invoer_periode_2!L114</f>
        <v/>
      </c>
      <c r="M31" s="249" t="str">
        <f>Invoer_periode_2!M114</f>
        <v/>
      </c>
      <c r="N31" s="249">
        <f>Invoer_periode_2!N114</f>
        <v>0</v>
      </c>
    </row>
    <row r="32" spans="1:14" ht="15" customHeight="1">
      <c r="A32" s="459">
        <f>IF(ISBLANK(Invoer_periode_2!A115),"",Invoer_periode_2!A115)</f>
        <v>45230</v>
      </c>
      <c r="B32" s="279" t="str">
        <f>Invoer_periode_2!B115</f>
        <v>Rouwhorst Bennie</v>
      </c>
      <c r="C32" s="255">
        <f>IF(ISBLANK(Invoer_periode_2!C115),"",Invoer_periode_2!C115)</f>
        <v>1</v>
      </c>
      <c r="D32" s="255">
        <f>Invoer_periode_2!D115</f>
        <v>56</v>
      </c>
      <c r="E32" s="255">
        <f>IF(ISBLANK(Invoer_periode_2!E115),"",Invoer_periode_2!E115)</f>
        <v>33</v>
      </c>
      <c r="F32" s="255">
        <f>IF(ISBLANK(Invoer_periode_2!F115),"",Invoer_periode_2!F115)</f>
        <v>27</v>
      </c>
      <c r="G32" s="256">
        <f>Invoer_periode_2!G115</f>
        <v>1.2222222222222223</v>
      </c>
      <c r="H32" s="255">
        <f>IF(ISBLANK(Invoer_periode_2!H115),"",Invoer_periode_2!H115)</f>
        <v>11</v>
      </c>
      <c r="I32" s="274">
        <f>Invoer_periode_2!I115</f>
        <v>0.5892857142857143</v>
      </c>
      <c r="J32" s="262">
        <f>Invoer_periode_2!J115</f>
        <v>5</v>
      </c>
      <c r="K32" s="255">
        <f>Invoer_periode_2!K115</f>
        <v>0</v>
      </c>
      <c r="L32" s="255">
        <f>Invoer_periode_2!L115</f>
        <v>1</v>
      </c>
      <c r="M32" s="249">
        <f>Invoer_periode_2!M115</f>
        <v>0</v>
      </c>
      <c r="N32" s="249">
        <f>Invoer_periode_2!N115</f>
        <v>0</v>
      </c>
    </row>
    <row r="33" spans="1:14" ht="15" customHeight="1">
      <c r="A33" s="459">
        <f>IF(ISBLANK(Invoer_periode_2!A116),"",Invoer_periode_2!A116)</f>
        <v>45258</v>
      </c>
      <c r="B33" s="279" t="str">
        <f>Invoer_periode_2!B116</f>
        <v>Wittenbernds B</v>
      </c>
      <c r="C33" s="255">
        <f>IF(ISBLANK(Invoer_periode_2!C116),"",Invoer_periode_2!C116)</f>
        <v>1</v>
      </c>
      <c r="D33" s="255">
        <f>Invoer_periode_2!D116</f>
        <v>56</v>
      </c>
      <c r="E33" s="255">
        <f>IF(ISBLANK(Invoer_periode_2!E116),"",Invoer_periode_2!E116)</f>
        <v>47</v>
      </c>
      <c r="F33" s="255">
        <f>IF(ISBLANK(Invoer_periode_2!F116),"",Invoer_periode_2!F116)</f>
        <v>38</v>
      </c>
      <c r="G33" s="256">
        <f>Invoer_periode_2!G116</f>
        <v>1.236842105263158</v>
      </c>
      <c r="H33" s="255">
        <f>IF(ISBLANK(Invoer_periode_2!H116),"",Invoer_periode_2!H116)</f>
        <v>7</v>
      </c>
      <c r="I33" s="274">
        <f>Invoer_periode_2!I116</f>
        <v>0.8392857142857143</v>
      </c>
      <c r="J33" s="262">
        <f>Invoer_periode_2!J116</f>
        <v>8</v>
      </c>
      <c r="K33" s="255">
        <f>Invoer_periode_2!K116</f>
        <v>0</v>
      </c>
      <c r="L33" s="255">
        <f>Invoer_periode_2!L116</f>
        <v>1</v>
      </c>
      <c r="M33" s="249">
        <f>Invoer_periode_2!M116</f>
        <v>0</v>
      </c>
      <c r="N33" s="249">
        <f>Invoer_periode_2!N116</f>
        <v>0</v>
      </c>
    </row>
    <row r="34" spans="1:14" ht="15" customHeight="1">
      <c r="A34" s="459">
        <f>IF(ISBLANK(Invoer_periode_2!A117),"",Invoer_periode_2!A117)</f>
        <v>45237</v>
      </c>
      <c r="B34" s="279" t="str">
        <f>Invoer_periode_2!B117</f>
        <v>Spieker Leo</v>
      </c>
      <c r="C34" s="255">
        <f>IF(ISBLANK(Invoer_periode_2!C117),"",Invoer_periode_2!C117)</f>
        <v>1</v>
      </c>
      <c r="D34" s="255">
        <f>Invoer_periode_2!D117</f>
        <v>56</v>
      </c>
      <c r="E34" s="255">
        <f>IF(ISBLANK(Invoer_periode_2!D117),"",Invoer_periode_2!D117)</f>
        <v>56</v>
      </c>
      <c r="F34" s="255">
        <f>IF(ISBLANK(Invoer_periode_2!E117),"",Invoer_periode_2!E117)</f>
        <v>43</v>
      </c>
      <c r="G34" s="256">
        <f>Invoer_periode_2!G117</f>
        <v>2.6875</v>
      </c>
      <c r="H34" s="255">
        <f>IF(ISBLANK(Invoer_periode_2!H117),"",Invoer_periode_2!H117)</f>
        <v>10</v>
      </c>
      <c r="I34" s="274">
        <f>Invoer_periode_2!I117</f>
        <v>0.7678571428571429</v>
      </c>
      <c r="J34" s="262">
        <f>Invoer_periode_2!J117</f>
        <v>7</v>
      </c>
      <c r="K34" s="255">
        <f>Invoer_periode_2!K117</f>
        <v>0</v>
      </c>
      <c r="L34" s="255">
        <f>Invoer_periode_2!L117</f>
        <v>1</v>
      </c>
      <c r="M34" s="249">
        <f>Invoer_periode_2!M117</f>
        <v>0</v>
      </c>
      <c r="N34" s="249">
        <f>Invoer_periode_2!N117</f>
        <v>0</v>
      </c>
    </row>
    <row r="35" spans="1:14" ht="15" customHeight="1">
      <c r="A35" s="456">
        <f>IF(ISBLANK(Invoer_periode_2!A118),"",Invoer_periode_2!A118)</f>
        <v>45223</v>
      </c>
      <c r="B35" s="279" t="str">
        <f>Invoer_periode_2!B118</f>
        <v>v.Schie Leo</v>
      </c>
      <c r="C35" s="249">
        <f>IF(ISBLANK(Invoer_periode_2!C118),"",Invoer_periode_2!C118)</f>
        <v>1</v>
      </c>
      <c r="D35" s="255">
        <f>Invoer_periode_2!D118</f>
        <v>56</v>
      </c>
      <c r="E35" s="249">
        <f>IF(ISBLANK(Invoer_periode_2!E118),"",Invoer_periode_2!E118)</f>
        <v>56</v>
      </c>
      <c r="F35" s="249">
        <f>IF(ISBLANK(Invoer_periode_2!F118),"",Invoer_periode_2!F118)</f>
        <v>39</v>
      </c>
      <c r="G35" s="249">
        <f>Invoer_periode_2!G118</f>
        <v>1.4358974358974359</v>
      </c>
      <c r="H35" s="249">
        <f>IF(ISBLANK(Invoer_periode_2!H118),"",Invoer_periode_2!H118)</f>
        <v>9</v>
      </c>
      <c r="I35" s="458">
        <f>Invoer_periode_2!I118</f>
        <v>1</v>
      </c>
      <c r="J35" s="249">
        <f>Invoer_periode_2!J118</f>
        <v>10</v>
      </c>
      <c r="K35" s="249">
        <f>Invoer_periode_2!K118</f>
        <v>0</v>
      </c>
      <c r="L35" s="249">
        <f>Invoer_periode_2!L118</f>
        <v>0</v>
      </c>
      <c r="M35" s="249">
        <f>Invoer_periode_2!M118</f>
        <v>1</v>
      </c>
      <c r="N35" s="249">
        <f>Invoer_periode_2!N118</f>
        <v>0</v>
      </c>
    </row>
    <row r="36" spans="1:14" ht="15" customHeight="1">
      <c r="A36" s="459" t="str">
        <f>IF(ISBLANK(Invoer_periode_2!A119),"",Invoer_periode_2!A119)</f>
        <v>24-10=2023</v>
      </c>
      <c r="B36" s="279" t="str">
        <f>Invoer_periode_2!B119</f>
        <v>Wolterink Harrie</v>
      </c>
      <c r="C36" s="255">
        <f>IF(ISBLANK(Invoer_periode_2!C119),"",Invoer_periode_2!C119)</f>
        <v>1</v>
      </c>
      <c r="D36" s="255">
        <f>Invoer_periode_2!D119</f>
        <v>56</v>
      </c>
      <c r="E36" s="255">
        <f>IF(ISBLANK(Invoer_periode_2!E119),"",Invoer_periode_2!E119)</f>
        <v>18</v>
      </c>
      <c r="F36" s="255">
        <f>IF(ISBLANK(Invoer_periode_2!F119),"",Invoer_periode_2!F119)</f>
        <v>27</v>
      </c>
      <c r="G36" s="256">
        <f>Invoer_periode_2!G119</f>
        <v>0.66666666666666663</v>
      </c>
      <c r="H36" s="255">
        <f>IF(ISBLANK(Invoer_periode_2!H119),"",Invoer_periode_2!H119)</f>
        <v>3</v>
      </c>
      <c r="I36" s="467">
        <f>Invoer_periode_2!I119</f>
        <v>0.32142857142857145</v>
      </c>
      <c r="J36" s="262">
        <f>Invoer_periode_2!J119</f>
        <v>3</v>
      </c>
      <c r="K36" s="255">
        <f>Invoer_periode_2!K119</f>
        <v>0</v>
      </c>
      <c r="L36" s="255">
        <f>Invoer_periode_2!L119</f>
        <v>1</v>
      </c>
      <c r="M36" s="249">
        <f>Invoer_periode_2!M119</f>
        <v>0</v>
      </c>
      <c r="N36" s="249">
        <f>Invoer_periode_2!N119</f>
        <v>0</v>
      </c>
    </row>
    <row r="37" spans="1:14" ht="15" customHeight="1">
      <c r="A37" s="456">
        <f>IF(ISBLANK(Invoer_periode_2!A120),"",Invoer_periode_2!A120)</f>
        <v>45237</v>
      </c>
      <c r="B37" s="279" t="str">
        <f>Invoer_periode_2!B120</f>
        <v>Vermue Jack</v>
      </c>
      <c r="C37" s="249">
        <f>IF(ISBLANK(Invoer_periode_2!C120),"",Invoer_periode_2!C120)</f>
        <v>1</v>
      </c>
      <c r="D37" s="255">
        <f>Invoer_periode_2!D120</f>
        <v>56</v>
      </c>
      <c r="E37" s="249">
        <f>IF(ISBLANK(Invoer_periode_2!E120),"",Invoer_periode_2!E120)</f>
        <v>52</v>
      </c>
      <c r="F37" s="249">
        <f>IF(ISBLANK(Invoer_periode_2!F120),"",Invoer_periode_2!F120)</f>
        <v>27</v>
      </c>
      <c r="G37" s="249">
        <f>Invoer_periode_2!G120</f>
        <v>1.9259259259259258</v>
      </c>
      <c r="H37" s="249">
        <f>IF(ISBLANK(Invoer_periode_2!H120),"",Invoer_periode_2!H120)</f>
        <v>7</v>
      </c>
      <c r="I37" s="458">
        <f>Invoer_periode_2!I120</f>
        <v>0.9285714285714286</v>
      </c>
      <c r="J37" s="249">
        <f>Invoer_periode_2!J120</f>
        <v>9</v>
      </c>
      <c r="K37" s="249">
        <f>Invoer_periode_2!K120</f>
        <v>0</v>
      </c>
      <c r="L37" s="249">
        <f>Invoer_periode_2!L120</f>
        <v>1</v>
      </c>
      <c r="M37" s="249">
        <f>Invoer_periode_2!M120</f>
        <v>0</v>
      </c>
      <c r="N37" s="249">
        <f>Invoer_periode_2!N120</f>
        <v>0</v>
      </c>
    </row>
    <row r="38" spans="1:14" ht="15" customHeight="1">
      <c r="A38" s="456">
        <f>IF(ISBLANK(Invoer_periode_2!A121),"",Invoer_periode_2!A121)</f>
        <v>45244</v>
      </c>
      <c r="B38" s="279" t="str">
        <f>Invoer_periode_2!B121</f>
        <v>Slot Guus</v>
      </c>
      <c r="C38" s="249">
        <f>IF(ISBLANK(Invoer_periode_2!C121),"",Invoer_periode_2!C121)</f>
        <v>1</v>
      </c>
      <c r="D38" s="255">
        <f>Invoer_periode_2!D121</f>
        <v>56</v>
      </c>
      <c r="E38" s="249">
        <f>IF(ISBLANK(Invoer_periode_2!E121),"",Invoer_periode_2!E121)</f>
        <v>44</v>
      </c>
      <c r="F38" s="249">
        <f>IF(ISBLANK(Invoer_periode_2!F121),"",Invoer_periode_2!F121)</f>
        <v>24</v>
      </c>
      <c r="G38" s="282">
        <f>Invoer_periode_2!G121</f>
        <v>1.8333333333333333</v>
      </c>
      <c r="H38" s="249">
        <f>IF(ISBLANK(Invoer_periode_2!H121),"",Invoer_periode_2!H121)</f>
        <v>7</v>
      </c>
      <c r="I38" s="458">
        <f>Invoer_periode_2!I121</f>
        <v>0.7857142857142857</v>
      </c>
      <c r="J38" s="249">
        <f>Invoer_periode_2!J121</f>
        <v>7</v>
      </c>
      <c r="K38" s="249">
        <f>Invoer_periode_2!K121</f>
        <v>0</v>
      </c>
      <c r="L38" s="249">
        <f>Invoer_periode_2!L121</f>
        <v>1</v>
      </c>
      <c r="M38" s="249">
        <f>Invoer_periode_2!M121</f>
        <v>0</v>
      </c>
      <c r="N38" s="249">
        <f>Invoer_periode_2!N121</f>
        <v>0</v>
      </c>
    </row>
    <row r="39" spans="1:14" ht="15" customHeight="1">
      <c r="A39" s="459" t="str">
        <f>IF(ISBLANK(Invoer_periode_2!A122),"",Invoer_periode_2!A122)</f>
        <v/>
      </c>
      <c r="B39" s="279" t="str">
        <f>Invoer_periode_2!B122</f>
        <v>Bennie Beerten Z</v>
      </c>
      <c r="C39" s="255" t="str">
        <f>IF(ISBLANK(Invoer_periode_2!C122),"",Invoer_periode_2!C122)</f>
        <v/>
      </c>
      <c r="D39" s="255" t="str">
        <f>Invoer_periode_2!D122</f>
        <v/>
      </c>
      <c r="E39" s="255" t="str">
        <f>IF(ISBLANK(Invoer_periode_2!E122),"",Invoer_periode_2!E122)</f>
        <v/>
      </c>
      <c r="F39" s="255" t="str">
        <f>IF(ISBLANK(Invoer_periode_2!F122),"",Invoer_periode_2!F122)</f>
        <v/>
      </c>
      <c r="G39" s="256" t="str">
        <f>Invoer_periode_2!G122</f>
        <v/>
      </c>
      <c r="H39" s="255" t="str">
        <f>IF(ISBLANK(Invoer_periode_2!H122),"",Invoer_periode_2!H122)</f>
        <v/>
      </c>
      <c r="I39" s="467" t="str">
        <f>Invoer_periode_2!I122</f>
        <v/>
      </c>
      <c r="J39" s="262" t="str">
        <f>Invoer_periode_2!J122</f>
        <v/>
      </c>
      <c r="K39" s="255" t="str">
        <f>Invoer_periode_2!K122</f>
        <v/>
      </c>
      <c r="L39" s="255" t="str">
        <f>Invoer_periode_2!L122</f>
        <v/>
      </c>
      <c r="M39" s="249" t="str">
        <f>Invoer_periode_2!M122</f>
        <v/>
      </c>
      <c r="N39" s="249">
        <f>Invoer_periode_2!N122</f>
        <v>0</v>
      </c>
    </row>
    <row r="40" spans="1:14" ht="15" customHeight="1">
      <c r="A40" s="457">
        <f>Invoer_periode_2!A124</f>
        <v>45244</v>
      </c>
      <c r="B40" s="1085" t="str">
        <f>Invoer_periode_2!B124</f>
        <v>BouwmeesterJohan</v>
      </c>
      <c r="C40" s="263">
        <f>Invoer_periode_2!C124</f>
        <v>1</v>
      </c>
      <c r="D40" s="255" t="str">
        <f>Invoer_periode_2!D123</f>
        <v/>
      </c>
      <c r="E40" s="263">
        <f>Invoer_periode_2!E124</f>
        <v>56</v>
      </c>
      <c r="F40" s="263">
        <f>Invoer_periode_2!F124</f>
        <v>31</v>
      </c>
      <c r="G40" s="266">
        <f>Invoer_periode_2!G124</f>
        <v>1.8064516129032258</v>
      </c>
      <c r="H40" s="263">
        <f>Invoer_periode_2!H124</f>
        <v>9</v>
      </c>
      <c r="I40" s="468">
        <f>Invoer_periode_2!I124</f>
        <v>1</v>
      </c>
      <c r="J40" s="268">
        <f>Invoer_periode_2!J124</f>
        <v>10</v>
      </c>
      <c r="K40" s="263">
        <f>Invoer_periode_2!K124</f>
        <v>1</v>
      </c>
      <c r="L40" s="263">
        <f>Invoer_periode_2!L124</f>
        <v>0</v>
      </c>
      <c r="M40" s="263">
        <f>Invoer_periode_2!M124</f>
        <v>0</v>
      </c>
      <c r="N40" s="263">
        <f>Invoer_periode_2!N124</f>
        <v>0</v>
      </c>
    </row>
    <row r="41" spans="1:14" ht="13.5" customHeight="1">
      <c r="G41" s="251"/>
      <c r="H41" s="249"/>
      <c r="I41" s="458"/>
      <c r="J41" s="253"/>
    </row>
    <row r="42" spans="1:14" ht="13.5" customHeight="1">
      <c r="A42" s="457"/>
      <c r="B42" s="276"/>
      <c r="C42" s="263"/>
      <c r="D42" s="263"/>
      <c r="E42" s="263"/>
      <c r="F42" s="263"/>
      <c r="G42" s="266"/>
      <c r="H42" s="263"/>
      <c r="I42" s="468"/>
      <c r="J42" s="268"/>
      <c r="K42" s="263"/>
      <c r="L42" s="263"/>
      <c r="M42" s="263"/>
      <c r="N42" s="263"/>
    </row>
    <row r="43" spans="1:14" ht="13.5" customHeight="1">
      <c r="A43" s="455"/>
      <c r="B43" s="276"/>
      <c r="C43" s="263"/>
      <c r="D43" s="263"/>
      <c r="E43" s="263"/>
      <c r="F43" s="263"/>
      <c r="G43" s="266"/>
      <c r="H43" s="263"/>
      <c r="I43" s="468"/>
      <c r="J43" s="268"/>
      <c r="K43" s="263"/>
      <c r="L43" s="263"/>
      <c r="M43" s="263"/>
      <c r="N43" s="263"/>
    </row>
    <row r="44" spans="1:14" ht="13.5" customHeight="1">
      <c r="A44" s="457"/>
      <c r="B44" s="276"/>
      <c r="C44" s="263"/>
      <c r="D44" s="263"/>
      <c r="E44" s="263"/>
      <c r="F44" s="263"/>
      <c r="G44" s="266"/>
      <c r="H44" s="263"/>
      <c r="I44" s="468"/>
      <c r="J44" s="268"/>
      <c r="K44" s="263"/>
      <c r="L44" s="263"/>
      <c r="M44" s="263"/>
      <c r="N44" s="263"/>
    </row>
    <row r="45" spans="1:14" ht="13.5" customHeight="1">
      <c r="A45" s="456">
        <f>IF(ISBLANK(Invoer_periode_3!A108),"",Invoer_periode_3!A108)</f>
        <v>56</v>
      </c>
      <c r="B45" s="284" t="str">
        <f>Invoer_periode_3!B108</f>
        <v>Naam</v>
      </c>
      <c r="C45" s="249" t="str">
        <f>IF(ISBLANK(Invoer_periode_3!C108),"",Invoer_periode_3!C108)</f>
        <v>Aantal</v>
      </c>
      <c r="D45" s="249" t="str">
        <f>IF(ISBLANK(Invoer_periode_3!D108),"",Invoer_periode_3!D108)</f>
        <v>Te maken</v>
      </c>
      <c r="E45" s="249" t="str">
        <f>IF(ISBLANK(Invoer_periode_3!E108),"",Invoer_periode_3!E108)</f>
        <v>Aantal</v>
      </c>
      <c r="F45" s="249" t="str">
        <f>IF(ISBLANK(Invoer_periode_3!F108),"",Invoer_periode_3!F108)</f>
        <v xml:space="preserve">Aantal  </v>
      </c>
      <c r="G45" s="249" t="str">
        <f>IF(ISBLANK(Invoer_periode_3!G108),"",Invoer_periode_3!G108)</f>
        <v xml:space="preserve">Week       </v>
      </c>
      <c r="H45" s="249" t="str">
        <f>IF(ISBLANK(Invoer_periode_3!H108),"",Invoer_periode_3!H108)</f>
        <v>Hoogste</v>
      </c>
      <c r="I45" s="249" t="str">
        <f>Invoer_periode_3!I108</f>
        <v>%</v>
      </c>
      <c r="J45" s="249">
        <f>IF(ISBLANK(Invoer_periode_3!J108),"",Invoer_periode_3!J108)</f>
        <v>10</v>
      </c>
      <c r="K45" s="249" t="str">
        <f>IF(ISBLANK(Invoer_periode_3!K108),"",Invoer_periode_3!K108)</f>
        <v>W</v>
      </c>
      <c r="L45" s="249" t="str">
        <f>IF(ISBLANK(Invoer_periode_3!L108),"",Invoer_periode_3!L108)</f>
        <v>V</v>
      </c>
      <c r="M45" s="249" t="str">
        <f>IF(ISBLANK(Invoer_periode_3!M108),"",Invoer_periode_3!M108)</f>
        <v>R</v>
      </c>
      <c r="N45" s="249" t="str">
        <f>IF(ISBLANK(Invoer_periode_3!N108),"",Invoer_periode_3!N108)</f>
        <v>Nieuwe</v>
      </c>
    </row>
    <row r="46" spans="1:14" s="264" customFormat="1" ht="13.5" customHeight="1">
      <c r="A46" s="456" t="str">
        <f>IF(ISBLANK(Invoer_periode_3!A109),"",Invoer_periode_3!A109)</f>
        <v>Datum</v>
      </c>
      <c r="B46" s="284" t="str">
        <f>Invoer_periode_3!B109</f>
        <v>Huinink Jan</v>
      </c>
      <c r="C46" s="249" t="str">
        <f>IF(ISBLANK(Invoer_periode_3!C109),"",Invoer_periode_3!C109)</f>
        <v>Wedstrijden</v>
      </c>
      <c r="D46" s="249" t="str">
        <f>IF(ISBLANK(Invoer_periode_3!D109),"",Invoer_periode_3!D109)</f>
        <v>Car.boles</v>
      </c>
      <c r="E46" s="249" t="str">
        <f>IF(ISBLANK(Invoer_periode_3!E109),"",Invoer_periode_3!E109)</f>
        <v>Car.boles</v>
      </c>
      <c r="F46" s="249" t="str">
        <f>IF(ISBLANK(Invoer_periode_3!F109),"",Invoer_periode_3!F109)</f>
        <v>Beurten</v>
      </c>
      <c r="G46" s="249" t="str">
        <f>IF(ISBLANK(Invoer_periode_3!G109),"",Invoer_periode_3!G109)</f>
        <v>Moyenne</v>
      </c>
      <c r="H46" s="249" t="str">
        <f>IF(ISBLANK(Invoer_periode_3!H109),"",Invoer_periode_3!H109)</f>
        <v>H Score</v>
      </c>
      <c r="I46" s="249" t="str">
        <f>Invoer_periode_3!I109</f>
        <v>Car.boles</v>
      </c>
      <c r="J46" s="249" t="str">
        <f>IF(ISBLANK(Invoer_periode_3!J109),"",Invoer_periode_3!J109)</f>
        <v>Punten</v>
      </c>
      <c r="K46" s="249" t="str">
        <f>IF(ISBLANK(Invoer_periode_3!K109),"",Invoer_periode_3!K109)</f>
        <v/>
      </c>
      <c r="L46" s="249" t="str">
        <f>IF(ISBLANK(Invoer_periode_3!L109),"",Invoer_periode_3!L109)</f>
        <v/>
      </c>
      <c r="M46" s="249" t="str">
        <f>IF(ISBLANK(Invoer_periode_3!M109),"",Invoer_periode_3!M109)</f>
        <v/>
      </c>
      <c r="N46" s="249" t="str">
        <f>IF(ISBLANK(Invoer_periode_3!N109),"",Invoer_periode_3!N109)</f>
        <v>Caramb</v>
      </c>
    </row>
    <row r="47" spans="1:14" ht="13.5" customHeight="1">
      <c r="A47" s="456" t="str">
        <f>IF(ISBLANK(Invoer_periode_3!A110),"",Invoer_periode_3!A110)</f>
        <v/>
      </c>
      <c r="B47" s="284" t="str">
        <f>Invoer_periode_3!B110</f>
        <v>Koppele Theo</v>
      </c>
      <c r="C47" s="249" t="str">
        <f>IF(ISBLANK(Invoer_periode_3!C110),"",Invoer_periode_3!C110)</f>
        <v/>
      </c>
      <c r="D47" s="249" t="str">
        <f>IF(ISBLANK(Invoer_periode_3!D110),"",Invoer_periode_3!D110)</f>
        <v/>
      </c>
      <c r="E47" s="249" t="str">
        <f>IF(ISBLANK(Invoer_periode_3!E110),"",Invoer_periode_3!E110)</f>
        <v/>
      </c>
      <c r="F47" s="249" t="str">
        <f>IF(ISBLANK(Invoer_periode_3!F110),"",Invoer_periode_3!F110)</f>
        <v/>
      </c>
      <c r="G47" s="249" t="str">
        <f>IF(ISBLANK(Invoer_periode_3!G110),"",Invoer_periode_3!G110)</f>
        <v/>
      </c>
      <c r="H47" s="249" t="str">
        <f>IF(ISBLANK(Invoer_periode_3!H110),"",Invoer_periode_3!H110)</f>
        <v/>
      </c>
      <c r="I47" s="249" t="str">
        <f>Invoer_periode_3!I110</f>
        <v/>
      </c>
      <c r="J47" s="249" t="str">
        <f>IF(ISBLANK(Invoer_periode_3!J110),"",Invoer_periode_3!J110)</f>
        <v/>
      </c>
      <c r="K47" s="249" t="str">
        <f>IF(ISBLANK(Invoer_periode_3!K110),"",Invoer_periode_3!K110)</f>
        <v/>
      </c>
      <c r="L47" s="249" t="str">
        <f>IF(ISBLANK(Invoer_periode_3!L110),"",Invoer_periode_3!L110)</f>
        <v/>
      </c>
      <c r="M47" s="249" t="str">
        <f>IF(ISBLANK(Invoer_periode_3!M110),"",Invoer_periode_3!M110)</f>
        <v/>
      </c>
      <c r="N47" s="249" t="str">
        <f>IF(ISBLANK(Invoer_periode_3!N110),"",Invoer_periode_3!N110)</f>
        <v/>
      </c>
    </row>
    <row r="48" spans="1:14" ht="13.5" customHeight="1">
      <c r="A48" s="456" t="str">
        <f>IF(ISBLANK(Invoer_periode_3!A111),"",Invoer_periode_3!A111)</f>
        <v/>
      </c>
      <c r="B48" s="284" t="str">
        <f>Invoer_periode_3!B111</f>
        <v>Melgers Willy</v>
      </c>
      <c r="C48" s="249" t="str">
        <f>IF(ISBLANK(Invoer_periode_3!C111),"",Invoer_periode_3!C111)</f>
        <v/>
      </c>
      <c r="D48" s="249" t="str">
        <f>IF(ISBLANK(Invoer_periode_3!D111),"",Invoer_periode_3!D111)</f>
        <v/>
      </c>
      <c r="E48" s="249" t="str">
        <f>IF(ISBLANK(Invoer_periode_3!E111),"",Invoer_periode_3!E111)</f>
        <v/>
      </c>
      <c r="F48" s="249" t="str">
        <f>IF(ISBLANK(Invoer_periode_3!F111),"",Invoer_periode_3!F111)</f>
        <v/>
      </c>
      <c r="G48" s="249" t="str">
        <f>IF(ISBLANK(Invoer_periode_3!G111),"",Invoer_periode_3!G111)</f>
        <v/>
      </c>
      <c r="H48" s="249" t="str">
        <f>IF(ISBLANK(Invoer_periode_3!H111),"",Invoer_periode_3!H111)</f>
        <v/>
      </c>
      <c r="I48" s="249" t="str">
        <f>Invoer_periode_3!I111</f>
        <v/>
      </c>
      <c r="J48" s="249" t="str">
        <f>IF(ISBLANK(Invoer_periode_3!J111),"",Invoer_periode_3!J111)</f>
        <v/>
      </c>
      <c r="K48" s="249" t="str">
        <f>IF(ISBLANK(Invoer_periode_3!K111),"",Invoer_periode_3!K111)</f>
        <v/>
      </c>
      <c r="L48" s="249" t="str">
        <f>IF(ISBLANK(Invoer_periode_3!L111),"",Invoer_periode_3!L111)</f>
        <v/>
      </c>
      <c r="M48" s="249" t="str">
        <f>IF(ISBLANK(Invoer_periode_3!M111),"",Invoer_periode_3!M111)</f>
        <v/>
      </c>
      <c r="N48" s="249" t="str">
        <f>IF(ISBLANK(Invoer_periode_3!N111),"",Invoer_periode_3!N111)</f>
        <v/>
      </c>
    </row>
    <row r="49" spans="1:14" ht="13.5" customHeight="1">
      <c r="A49" s="456" t="str">
        <f>IF(ISBLANK(Invoer_periode_3!A112),"",Invoer_periode_3!A112)</f>
        <v/>
      </c>
      <c r="B49" s="284" t="str">
        <f>Invoer_periode_3!B112</f>
        <v>Piepers Arnold</v>
      </c>
      <c r="C49" s="249" t="str">
        <f>IF(ISBLANK(Invoer_periode_3!C112),"",Invoer_periode_3!C112)</f>
        <v/>
      </c>
      <c r="D49" s="249" t="str">
        <f>IF(ISBLANK(Invoer_periode_3!D112),"",Invoer_periode_3!D112)</f>
        <v/>
      </c>
      <c r="E49" s="249" t="str">
        <f>IF(ISBLANK(Invoer_periode_3!E112),"",Invoer_periode_3!E112)</f>
        <v/>
      </c>
      <c r="F49" s="249" t="str">
        <f>IF(ISBLANK(Invoer_periode_3!F112),"",Invoer_periode_3!F112)</f>
        <v/>
      </c>
      <c r="G49" s="249" t="str">
        <f>IF(ISBLANK(Invoer_periode_3!G112),"",Invoer_periode_3!G112)</f>
        <v/>
      </c>
      <c r="H49" s="249" t="str">
        <f>IF(ISBLANK(Invoer_periode_3!H112),"",Invoer_periode_3!H112)</f>
        <v/>
      </c>
      <c r="I49" s="249" t="str">
        <f>Invoer_periode_3!I112</f>
        <v/>
      </c>
      <c r="J49" s="249" t="str">
        <f>IF(ISBLANK(Invoer_periode_3!J112),"",Invoer_periode_3!J112)</f>
        <v/>
      </c>
      <c r="K49" s="249" t="str">
        <f>IF(ISBLANK(Invoer_periode_3!K112),"",Invoer_periode_3!K112)</f>
        <v/>
      </c>
      <c r="L49" s="249" t="str">
        <f>IF(ISBLANK(Invoer_periode_3!L112),"",Invoer_periode_3!L112)</f>
        <v/>
      </c>
      <c r="M49" s="249" t="str">
        <f>IF(ISBLANK(Invoer_periode_3!M112),"",Invoer_periode_3!M112)</f>
        <v/>
      </c>
      <c r="N49" s="249" t="str">
        <f>IF(ISBLANK(Invoer_periode_3!N112),"",Invoer_periode_3!N112)</f>
        <v/>
      </c>
    </row>
    <row r="50" spans="1:14" ht="13.5" customHeight="1">
      <c r="A50" s="459" t="str">
        <f>IF(ISBLANK(Invoer_periode_3!A113),"",Invoer_periode_3!A113)</f>
        <v/>
      </c>
      <c r="B50" s="284" t="str">
        <f>Invoer_periode_3!B113</f>
        <v>Jos Stortelder</v>
      </c>
      <c r="C50" s="255" t="str">
        <f>IF(ISBLANK(Invoer_periode_3!C113),"",Invoer_periode_3!C113)</f>
        <v/>
      </c>
      <c r="D50" s="255" t="str">
        <f>IF(ISBLANK(Invoer_periode_3!D113),"",Invoer_periode_3!D113)</f>
        <v/>
      </c>
      <c r="E50" s="255" t="str">
        <f>IF(ISBLANK(Invoer_periode_3!E113),"",Invoer_periode_3!E113)</f>
        <v/>
      </c>
      <c r="F50" s="255" t="str">
        <f>IF(ISBLANK(Invoer_periode_3!F113),"",Invoer_periode_3!F113)</f>
        <v/>
      </c>
      <c r="G50" s="256" t="str">
        <f>IF(ISBLANK(Invoer_periode_3!G113),"",Invoer_periode_3!G113)</f>
        <v/>
      </c>
      <c r="H50" s="255" t="str">
        <f>IF(ISBLANK(Invoer_periode_3!H113),"",Invoer_periode_3!H113)</f>
        <v/>
      </c>
      <c r="I50" s="252" t="str">
        <f>Invoer_periode_3!I113</f>
        <v/>
      </c>
      <c r="J50" s="255" t="str">
        <f>IF(ISBLANK(Invoer_periode_3!J113),"",Invoer_periode_3!J113)</f>
        <v/>
      </c>
      <c r="K50" s="255" t="str">
        <f>IF(ISBLANK(Invoer_periode_3!K113),"",Invoer_periode_3!K113)</f>
        <v/>
      </c>
      <c r="L50" s="255" t="str">
        <f>IF(ISBLANK(Invoer_periode_3!L113),"",Invoer_periode_3!L113)</f>
        <v/>
      </c>
      <c r="M50" s="255" t="str">
        <f>IF(ISBLANK(Invoer_periode_3!M113),"",Invoer_periode_3!M113)</f>
        <v/>
      </c>
      <c r="N50" s="255" t="str">
        <f>IF(ISBLANK(Invoer_periode_3!N113),"",Invoer_periode_3!N113)</f>
        <v/>
      </c>
    </row>
    <row r="51" spans="1:14" s="254" customFormat="1" ht="13.5" customHeight="1">
      <c r="A51" s="456" t="str">
        <f>IF(ISBLANK(Invoer_periode_3!A114),"",Invoer_periode_3!A114)</f>
        <v/>
      </c>
      <c r="B51" s="284" t="str">
        <f>Invoer_periode_3!B114</f>
        <v>Rots Jan</v>
      </c>
      <c r="C51" s="249" t="str">
        <f>IF(ISBLANK(Invoer_periode_3!C114),"",Invoer_periode_3!C114)</f>
        <v/>
      </c>
      <c r="D51" s="249" t="str">
        <f>IF(ISBLANK(Invoer_periode_3!D114),"",Invoer_periode_3!D114)</f>
        <v/>
      </c>
      <c r="E51" s="249" t="str">
        <f>IF(ISBLANK(Invoer_periode_3!E114),"",Invoer_periode_3!E114)</f>
        <v/>
      </c>
      <c r="F51" s="249" t="str">
        <f>IF(ISBLANK(Invoer_periode_3!F114),"",Invoer_periode_3!F114)</f>
        <v/>
      </c>
      <c r="G51" s="249" t="str">
        <f>IF(ISBLANK(Invoer_periode_3!G114),"",Invoer_periode_3!G114)</f>
        <v/>
      </c>
      <c r="H51" s="249" t="str">
        <f>IF(ISBLANK(Invoer_periode_3!H114),"",Invoer_periode_3!H114)</f>
        <v/>
      </c>
      <c r="I51" s="249" t="str">
        <f>Invoer_periode_3!I114</f>
        <v/>
      </c>
      <c r="J51" s="249" t="str">
        <f>IF(ISBLANK(Invoer_periode_3!J114),"",Invoer_periode_3!J114)</f>
        <v/>
      </c>
      <c r="K51" s="249" t="str">
        <f>IF(ISBLANK(Invoer_periode_3!K114),"",Invoer_periode_3!K114)</f>
        <v/>
      </c>
      <c r="L51" s="249" t="str">
        <f>IF(ISBLANK(Invoer_periode_3!L114),"",Invoer_periode_3!L114)</f>
        <v/>
      </c>
      <c r="M51" s="249" t="str">
        <f>IF(ISBLANK(Invoer_periode_3!M114),"",Invoer_periode_3!M114)</f>
        <v/>
      </c>
      <c r="N51" s="249" t="str">
        <f>IF(ISBLANK(Invoer_periode_3!N114),"",Invoer_periode_3!N114)</f>
        <v/>
      </c>
    </row>
    <row r="52" spans="1:14" s="254" customFormat="1" ht="13.5" customHeight="1">
      <c r="A52" s="456" t="str">
        <f>IF(ISBLANK(Invoer_periode_3!A115),"",Invoer_periode_3!A115)</f>
        <v/>
      </c>
      <c r="B52" s="284" t="str">
        <f>Invoer_periode_3!B115</f>
        <v>Rouwhorst Bennie</v>
      </c>
      <c r="C52" s="249" t="str">
        <f>IF(ISBLANK(Invoer_periode_3!C115),"",Invoer_periode_3!C115)</f>
        <v/>
      </c>
      <c r="D52" s="249" t="str">
        <f>IF(ISBLANK(Invoer_periode_3!D115),"",Invoer_periode_3!D115)</f>
        <v/>
      </c>
      <c r="E52" s="249" t="str">
        <f>IF(ISBLANK(Invoer_periode_3!E115),"",Invoer_periode_3!E115)</f>
        <v/>
      </c>
      <c r="F52" s="249" t="str">
        <f>IF(ISBLANK(Invoer_periode_3!F115),"",Invoer_periode_3!F115)</f>
        <v/>
      </c>
      <c r="G52" s="249" t="str">
        <f>IF(ISBLANK(Invoer_periode_3!G115),"",Invoer_periode_3!G115)</f>
        <v/>
      </c>
      <c r="H52" s="249" t="str">
        <f>IF(ISBLANK(Invoer_periode_3!H115),"",Invoer_periode_3!H115)</f>
        <v/>
      </c>
      <c r="I52" s="249" t="str">
        <f>Invoer_periode_3!I115</f>
        <v/>
      </c>
      <c r="J52" s="249" t="str">
        <f>IF(ISBLANK(Invoer_periode_3!J115),"",Invoer_periode_3!J115)</f>
        <v/>
      </c>
      <c r="K52" s="249" t="str">
        <f>IF(ISBLANK(Invoer_periode_3!K115),"",Invoer_periode_3!K115)</f>
        <v/>
      </c>
      <c r="L52" s="249" t="str">
        <f>IF(ISBLANK(Invoer_periode_3!L115),"",Invoer_periode_3!L115)</f>
        <v/>
      </c>
      <c r="M52" s="249" t="str">
        <f>IF(ISBLANK(Invoer_periode_3!M115),"",Invoer_periode_3!M115)</f>
        <v/>
      </c>
      <c r="N52" s="249" t="str">
        <f>IF(ISBLANK(Invoer_periode_3!N115),"",Invoer_periode_3!N115)</f>
        <v/>
      </c>
    </row>
    <row r="53" spans="1:14" ht="13.5" customHeight="1">
      <c r="A53" s="456" t="str">
        <f>IF(ISBLANK(Invoer_periode_3!A116),"",Invoer_periode_3!A116)</f>
        <v/>
      </c>
      <c r="B53" s="284" t="str">
        <f>Invoer_periode_3!B116</f>
        <v>Wittenbernds B</v>
      </c>
      <c r="C53" s="249" t="str">
        <f>IF(ISBLANK(Invoer_periode_3!C116),"",Invoer_periode_3!C116)</f>
        <v/>
      </c>
      <c r="D53" s="249" t="str">
        <f>IF(ISBLANK(Invoer_periode_3!D116),"",Invoer_periode_3!D116)</f>
        <v/>
      </c>
      <c r="E53" s="249" t="str">
        <f>IF(ISBLANK(Invoer_periode_3!E116),"",Invoer_periode_3!E116)</f>
        <v/>
      </c>
      <c r="F53" s="249" t="str">
        <f>IF(ISBLANK(Invoer_periode_3!F116),"",Invoer_periode_3!F116)</f>
        <v/>
      </c>
      <c r="G53" s="249" t="str">
        <f>IF(ISBLANK(Invoer_periode_3!G116),"",Invoer_periode_3!G116)</f>
        <v/>
      </c>
      <c r="H53" s="249" t="str">
        <f>IF(ISBLANK(Invoer_periode_3!H116),"",Invoer_periode_3!H116)</f>
        <v/>
      </c>
      <c r="I53" s="249" t="str">
        <f>Invoer_periode_3!I116</f>
        <v/>
      </c>
      <c r="J53" s="249" t="str">
        <f>IF(ISBLANK(Invoer_periode_3!J116),"",Invoer_periode_3!J116)</f>
        <v/>
      </c>
      <c r="K53" s="249" t="str">
        <f>IF(ISBLANK(Invoer_periode_3!K116),"",Invoer_periode_3!K116)</f>
        <v/>
      </c>
      <c r="L53" s="249" t="str">
        <f>IF(ISBLANK(Invoer_periode_3!L116),"",Invoer_periode_3!L116)</f>
        <v/>
      </c>
      <c r="M53" s="249" t="str">
        <f>IF(ISBLANK(Invoer_periode_3!M116),"",Invoer_periode_3!M116)</f>
        <v/>
      </c>
      <c r="N53" s="249" t="str">
        <f>IF(ISBLANK(Invoer_periode_3!N116),"",Invoer_periode_3!N116)</f>
        <v/>
      </c>
    </row>
    <row r="54" spans="1:14" ht="13.5" customHeight="1">
      <c r="A54" s="459" t="str">
        <f>IF(ISBLANK(Invoer_periode_3!A117),"",Invoer_periode_3!A117)</f>
        <v/>
      </c>
      <c r="B54" s="284" t="str">
        <f>Invoer_periode_3!B117</f>
        <v>Spieker Leo</v>
      </c>
      <c r="C54" s="255" t="str">
        <f>IF(ISBLANK(Invoer_periode_3!C117),"",Invoer_periode_3!C117)</f>
        <v/>
      </c>
      <c r="D54" s="255" t="str">
        <f>IF(ISBLANK(Invoer_periode_3!D117),"",Invoer_periode_3!D117)</f>
        <v/>
      </c>
      <c r="E54" s="255" t="str">
        <f>IF(ISBLANK(Invoer_periode_3!E117),"",Invoer_periode_3!E117)</f>
        <v/>
      </c>
      <c r="F54" s="255" t="str">
        <f>IF(ISBLANK(Invoer_periode_3!F117),"",Invoer_periode_3!F117)</f>
        <v/>
      </c>
      <c r="G54" s="256" t="str">
        <f>IF(ISBLANK(Invoer_periode_3!G117),"",Invoer_periode_3!G117)</f>
        <v/>
      </c>
      <c r="H54" s="255" t="str">
        <f>IF(ISBLANK(Invoer_periode_3!H117),"",Invoer_periode_3!H117)</f>
        <v/>
      </c>
      <c r="I54" s="252" t="str">
        <f>Invoer_periode_3!I117</f>
        <v/>
      </c>
      <c r="J54" s="255" t="str">
        <f>IF(ISBLANK(Invoer_periode_3!J117),"",Invoer_periode_3!J117)</f>
        <v/>
      </c>
      <c r="K54" s="255" t="str">
        <f>IF(ISBLANK(Invoer_periode_3!K117),"",Invoer_periode_3!K117)</f>
        <v/>
      </c>
      <c r="L54" s="255" t="str">
        <f>IF(ISBLANK(Invoer_periode_3!L117),"",Invoer_periode_3!L117)</f>
        <v/>
      </c>
      <c r="M54" s="255" t="str">
        <f>IF(ISBLANK(Invoer_periode_3!M117),"",Invoer_periode_3!M117)</f>
        <v/>
      </c>
      <c r="N54" s="255" t="str">
        <f>IF(ISBLANK(Invoer_periode_3!N117),"",Invoer_periode_3!N117)</f>
        <v/>
      </c>
    </row>
    <row r="55" spans="1:14" ht="13.5" customHeight="1">
      <c r="A55" s="456" t="str">
        <f>IF(ISBLANK(Invoer_periode_3!A118),"",Invoer_periode_3!A118)</f>
        <v/>
      </c>
      <c r="B55" s="284" t="str">
        <f>Invoer_periode_3!B118</f>
        <v>v.Schie Leo</v>
      </c>
      <c r="C55" s="249" t="str">
        <f>IF(ISBLANK(Invoer_periode_3!C118),"",Invoer_periode_3!C118)</f>
        <v/>
      </c>
      <c r="D55" s="249" t="str">
        <f>IF(ISBLANK(Invoer_periode_3!D118),"",Invoer_periode_3!D118)</f>
        <v/>
      </c>
      <c r="E55" s="249" t="str">
        <f>IF(ISBLANK(Invoer_periode_3!E118),"",Invoer_periode_3!E118)</f>
        <v/>
      </c>
      <c r="F55" s="249" t="str">
        <f>IF(ISBLANK(Invoer_periode_3!F118),"",Invoer_periode_3!F118)</f>
        <v/>
      </c>
      <c r="G55" s="249" t="str">
        <f>IF(ISBLANK(Invoer_periode_3!G118),"",Invoer_periode_3!G118)</f>
        <v/>
      </c>
      <c r="H55" s="249" t="str">
        <f>IF(ISBLANK(Invoer_periode_3!H118),"",Invoer_periode_3!H118)</f>
        <v/>
      </c>
      <c r="I55" s="249" t="str">
        <f>Invoer_periode_3!I118</f>
        <v/>
      </c>
      <c r="J55" s="249" t="str">
        <f>IF(ISBLANK(Invoer_periode_3!J118),"",Invoer_periode_3!J118)</f>
        <v/>
      </c>
      <c r="K55" s="249" t="str">
        <f>IF(ISBLANK(Invoer_periode_3!K118),"",Invoer_periode_3!K118)</f>
        <v/>
      </c>
      <c r="L55" s="249" t="str">
        <f>IF(ISBLANK(Invoer_periode_3!L118),"",Invoer_periode_3!L118)</f>
        <v/>
      </c>
      <c r="M55" s="249" t="str">
        <f>IF(ISBLANK(Invoer_periode_3!M118),"",Invoer_periode_3!M118)</f>
        <v/>
      </c>
      <c r="N55" s="249" t="str">
        <f>IF(ISBLANK(Invoer_periode_3!N118),"",Invoer_periode_3!N118)</f>
        <v/>
      </c>
    </row>
    <row r="56" spans="1:14" ht="13.5" customHeight="1">
      <c r="A56" s="459" t="str">
        <f>IF(ISBLANK(Invoer_periode_3!A119),"",Invoer_periode_3!A119)</f>
        <v/>
      </c>
      <c r="B56" s="284" t="str">
        <f>Invoer_periode_3!B119</f>
        <v>Wolterink Harrie</v>
      </c>
      <c r="C56" s="255" t="str">
        <f>IF(ISBLANK(Invoer_periode_3!C119),"",Invoer_periode_3!C119)</f>
        <v/>
      </c>
      <c r="D56" s="255" t="str">
        <f>IF(ISBLANK(Invoer_periode_3!D119),"",Invoer_periode_3!D119)</f>
        <v/>
      </c>
      <c r="E56" s="255" t="str">
        <f>IF(ISBLANK(Invoer_periode_3!E119),"",Invoer_periode_3!E119)</f>
        <v/>
      </c>
      <c r="F56" s="255" t="str">
        <f>IF(ISBLANK(Invoer_periode_3!F119),"",Invoer_periode_3!F119)</f>
        <v/>
      </c>
      <c r="G56" s="256" t="str">
        <f>IF(ISBLANK(Invoer_periode_3!G119),"",Invoer_periode_3!G119)</f>
        <v/>
      </c>
      <c r="H56" s="255" t="str">
        <f>IF(ISBLANK(Invoer_periode_3!H119),"",Invoer_periode_3!H119)</f>
        <v/>
      </c>
      <c r="I56" s="252" t="str">
        <f>Invoer_periode_3!I119</f>
        <v/>
      </c>
      <c r="J56" s="255" t="str">
        <f>IF(ISBLANK(Invoer_periode_3!J119),"",Invoer_periode_3!J119)</f>
        <v/>
      </c>
      <c r="K56" s="255" t="str">
        <f>IF(ISBLANK(Invoer_periode_3!K119),"",Invoer_periode_3!K119)</f>
        <v/>
      </c>
      <c r="L56" s="255" t="str">
        <f>IF(ISBLANK(Invoer_periode_3!L119),"",Invoer_periode_3!L119)</f>
        <v/>
      </c>
      <c r="M56" s="255" t="str">
        <f>IF(ISBLANK(Invoer_periode_3!M119),"",Invoer_periode_3!M119)</f>
        <v/>
      </c>
      <c r="N56" s="255" t="str">
        <f>IF(ISBLANK(Invoer_periode_3!N119),"",Invoer_periode_3!N119)</f>
        <v/>
      </c>
    </row>
    <row r="57" spans="1:14" ht="13.5" customHeight="1">
      <c r="A57" s="459" t="str">
        <f>IF(ISBLANK(Invoer_periode_3!A120),"",Invoer_periode_3!A120)</f>
        <v/>
      </c>
      <c r="B57" s="284" t="str">
        <f>Invoer_periode_3!B120</f>
        <v>Vermue Jack</v>
      </c>
      <c r="C57" s="255" t="str">
        <f>IF(ISBLANK(Invoer_periode_3!C120),"",Invoer_periode_3!C120)</f>
        <v/>
      </c>
      <c r="D57" s="255" t="str">
        <f>IF(ISBLANK(Invoer_periode_3!D120),"",Invoer_periode_3!D120)</f>
        <v/>
      </c>
      <c r="E57" s="255" t="str">
        <f>IF(ISBLANK(Invoer_periode_3!E120),"",Invoer_periode_3!E120)</f>
        <v/>
      </c>
      <c r="F57" s="255" t="str">
        <f>IF(ISBLANK(Invoer_periode_3!F120),"",Invoer_periode_3!F120)</f>
        <v/>
      </c>
      <c r="G57" s="256" t="str">
        <f>IF(ISBLANK(Invoer_periode_3!G120),"",Invoer_periode_3!G120)</f>
        <v/>
      </c>
      <c r="H57" s="255" t="str">
        <f>IF(ISBLANK(Invoer_periode_3!H120),"",Invoer_periode_3!H120)</f>
        <v/>
      </c>
      <c r="I57" s="252">
        <f>Invoer_periode_3!I120</f>
        <v>0</v>
      </c>
      <c r="J57" s="255" t="str">
        <f>IF(ISBLANK(Invoer_periode_3!J120),"",Invoer_periode_3!J120)</f>
        <v/>
      </c>
      <c r="K57" s="255" t="str">
        <f>IF(ISBLANK(Invoer_periode_3!K120),"",Invoer_periode_3!K120)</f>
        <v/>
      </c>
      <c r="L57" s="255" t="str">
        <f>IF(ISBLANK(Invoer_periode_3!L120),"",Invoer_periode_3!L120)</f>
        <v/>
      </c>
      <c r="M57" s="255" t="str">
        <f>IF(ISBLANK(Invoer_periode_3!M120),"",Invoer_periode_3!M120)</f>
        <v/>
      </c>
      <c r="N57" s="255" t="str">
        <f>IF(ISBLANK(Invoer_periode_3!N120),"",Invoer_periode_3!N120)</f>
        <v/>
      </c>
    </row>
    <row r="58" spans="1:14" ht="13.5" customHeight="1">
      <c r="A58" s="456" t="str">
        <f>IF(ISBLANK(Invoer_periode_3!A121),"",Invoer_periode_3!A121)</f>
        <v/>
      </c>
      <c r="B58" s="284" t="str">
        <f>Invoer_periode_3!B121</f>
        <v>Slot Guus</v>
      </c>
      <c r="C58" s="249" t="str">
        <f>IF(ISBLANK(Invoer_periode_3!C121),"",Invoer_periode_3!C121)</f>
        <v/>
      </c>
      <c r="D58" s="249" t="str">
        <f>IF(ISBLANK(Invoer_periode_3!D121),"",Invoer_periode_3!D121)</f>
        <v/>
      </c>
      <c r="E58" s="249" t="str">
        <f>IF(ISBLANK(Invoer_periode_3!E121),"",Invoer_periode_3!E121)</f>
        <v/>
      </c>
      <c r="F58" s="249" t="str">
        <f>IF(ISBLANK(Invoer_periode_3!F121),"",Invoer_periode_3!F121)</f>
        <v/>
      </c>
      <c r="G58" s="249" t="str">
        <f>IF(ISBLANK(Invoer_periode_3!G121),"",Invoer_periode_3!G121)</f>
        <v/>
      </c>
      <c r="H58" s="249" t="str">
        <f>IF(ISBLANK(Invoer_periode_3!H121),"",Invoer_periode_3!H121)</f>
        <v/>
      </c>
      <c r="I58" s="249" t="str">
        <f>Invoer_periode_3!I121</f>
        <v/>
      </c>
      <c r="J58" s="249" t="str">
        <f>IF(ISBLANK(Invoer_periode_3!J121),"",Invoer_periode_3!J121)</f>
        <v/>
      </c>
      <c r="K58" s="249" t="str">
        <f>IF(ISBLANK(Invoer_periode_3!K121),"",Invoer_periode_3!K121)</f>
        <v/>
      </c>
      <c r="L58" s="249" t="str">
        <f>IF(ISBLANK(Invoer_periode_3!L121),"",Invoer_periode_3!L121)</f>
        <v/>
      </c>
      <c r="M58" s="249" t="str">
        <f>IF(ISBLANK(Invoer_periode_3!M121),"",Invoer_periode_3!M121)</f>
        <v/>
      </c>
      <c r="N58" s="249" t="str">
        <f>IF(ISBLANK(Invoer_periode_3!N121),"",Invoer_periode_3!N121)</f>
        <v/>
      </c>
    </row>
    <row r="59" spans="1:14" ht="13.5" customHeight="1">
      <c r="A59" s="456" t="str">
        <f>IF(ISBLANK(Invoer_periode_3!A122),"",Invoer_periode_3!A122)</f>
        <v/>
      </c>
      <c r="B59" s="284" t="str">
        <f>Invoer_periode_3!B122</f>
        <v>Bennie Beerten Z</v>
      </c>
      <c r="C59" s="249" t="str">
        <f>IF(ISBLANK(Invoer_periode_3!C122),"",Invoer_periode_3!C122)</f>
        <v/>
      </c>
      <c r="D59" s="249" t="str">
        <f>IF(ISBLANK(Invoer_periode_3!D122),"",Invoer_periode_3!D122)</f>
        <v/>
      </c>
      <c r="E59" s="249" t="str">
        <f>IF(ISBLANK(Invoer_periode_3!E122),"",Invoer_periode_3!E122)</f>
        <v/>
      </c>
      <c r="F59" s="249" t="str">
        <f>IF(ISBLANK(Invoer_periode_3!F122),"",Invoer_periode_3!F122)</f>
        <v/>
      </c>
      <c r="G59" s="249" t="str">
        <f>IF(ISBLANK(Invoer_periode_3!G122),"",Invoer_periode_3!G122)</f>
        <v/>
      </c>
      <c r="H59" s="249" t="str">
        <f>IF(ISBLANK(Invoer_periode_3!H122),"",Invoer_periode_3!H122)</f>
        <v/>
      </c>
      <c r="I59" s="249" t="str">
        <f>Invoer_periode_3!I122</f>
        <v/>
      </c>
      <c r="J59" s="249" t="str">
        <f>IF(ISBLANK(Invoer_periode_3!J122),"",Invoer_periode_3!J122)</f>
        <v/>
      </c>
      <c r="K59" s="249" t="str">
        <f>IF(ISBLANK(Invoer_periode_3!K122),"",Invoer_periode_3!K122)</f>
        <v/>
      </c>
      <c r="L59" s="249" t="str">
        <f>IF(ISBLANK(Invoer_periode_3!L122),"",Invoer_periode_3!L122)</f>
        <v/>
      </c>
      <c r="M59" s="249" t="str">
        <f>IF(ISBLANK(Invoer_periode_3!M122),"",Invoer_periode_3!M122)</f>
        <v/>
      </c>
      <c r="N59" s="249" t="str">
        <f>IF(ISBLANK(Invoer_periode_3!N122),"",Invoer_periode_3!N122)</f>
        <v/>
      </c>
    </row>
    <row r="60" spans="1:14" ht="13.5" customHeight="1">
      <c r="A60" s="457" t="str">
        <f>Invoer_periode_3!A124</f>
        <v/>
      </c>
      <c r="B60" s="1085" t="str">
        <f>Invoer_periode_3!B124</f>
        <v>BouwmeesterJohan</v>
      </c>
      <c r="C60" s="263" t="str">
        <f>Invoer_periode_3!C124</f>
        <v/>
      </c>
      <c r="D60" s="263" t="str">
        <f>Invoer_periode_3!D124</f>
        <v/>
      </c>
      <c r="E60" s="249" t="str">
        <f>IF(ISBLANK(Invoer_periode_3!E123),"",Invoer_periode_3!E123)</f>
        <v/>
      </c>
      <c r="F60" s="263" t="str">
        <f>Invoer_periode_3!F124</f>
        <v/>
      </c>
      <c r="G60" s="266" t="str">
        <f>Invoer_periode_3!G124</f>
        <v/>
      </c>
      <c r="H60" s="263">
        <f>Invoer_periode_3!H124</f>
        <v>0</v>
      </c>
      <c r="I60" s="267" t="str">
        <f>Invoer_periode_3!I124</f>
        <v/>
      </c>
      <c r="J60" s="268" t="str">
        <f>Invoer_periode_3!J124</f>
        <v/>
      </c>
      <c r="K60" s="263" t="str">
        <f>Invoer_periode_3!K124</f>
        <v/>
      </c>
      <c r="L60" s="263" t="str">
        <f>Invoer_periode_3!L124</f>
        <v/>
      </c>
      <c r="M60" s="263" t="str">
        <f>Invoer_periode_3!M124</f>
        <v/>
      </c>
      <c r="N60" s="263">
        <f>Invoer_periode_3!N124</f>
        <v>0</v>
      </c>
    </row>
    <row r="61" spans="1:14" ht="13.5" customHeight="1">
      <c r="G61" s="251"/>
      <c r="H61" s="249"/>
      <c r="I61" s="252"/>
      <c r="J61" s="253"/>
    </row>
    <row r="62" spans="1:14" ht="13.5" customHeight="1">
      <c r="A62" s="457"/>
      <c r="B62" s="276"/>
      <c r="C62" s="263"/>
      <c r="D62" s="263"/>
      <c r="E62" s="263"/>
      <c r="F62" s="263"/>
      <c r="G62" s="266"/>
      <c r="H62" s="263"/>
      <c r="I62" s="267"/>
      <c r="J62" s="268"/>
      <c r="K62" s="263"/>
      <c r="L62" s="263"/>
      <c r="M62" s="263"/>
      <c r="N62" s="263"/>
    </row>
    <row r="63" spans="1:14" ht="13.5" customHeight="1">
      <c r="A63" s="455"/>
      <c r="B63" s="276"/>
      <c r="C63" s="263"/>
      <c r="D63" s="263"/>
      <c r="E63" s="263"/>
      <c r="F63" s="263"/>
      <c r="G63" s="266"/>
      <c r="H63" s="263"/>
      <c r="I63" s="267"/>
      <c r="J63" s="268"/>
      <c r="K63" s="263"/>
      <c r="L63" s="263"/>
      <c r="M63" s="263"/>
      <c r="N63" s="263"/>
    </row>
    <row r="64" spans="1:14" ht="13.5" customHeight="1">
      <c r="A64" s="457" t="str">
        <f>Invoer_per__4!A107</f>
        <v>Car.Bol</v>
      </c>
      <c r="B64" s="276" t="str">
        <f>Invoer_per__4!B107</f>
        <v>Periode 4</v>
      </c>
      <c r="C64" s="263">
        <f>Invoer_per__4!C107</f>
        <v>0</v>
      </c>
      <c r="D64" s="263">
        <f>Invoer_per__4!D107</f>
        <v>0</v>
      </c>
      <c r="E64" s="263">
        <f>Invoer_per__4!E107</f>
        <v>0</v>
      </c>
      <c r="F64" s="263">
        <f>Invoer_per__4!F107</f>
        <v>0</v>
      </c>
      <c r="G64" s="266">
        <f>Invoer_per__4!G107</f>
        <v>0</v>
      </c>
      <c r="H64" s="263">
        <f>Invoer_per__4!H107</f>
        <v>0</v>
      </c>
      <c r="I64" s="267">
        <f>Invoer_per__4!I107</f>
        <v>0</v>
      </c>
      <c r="J64" s="268">
        <f>Invoer_per__4!J107</f>
        <v>0</v>
      </c>
      <c r="K64" s="263"/>
      <c r="L64" s="263"/>
      <c r="M64" s="263"/>
      <c r="N64" s="263">
        <f>Invoer_per__4!N107</f>
        <v>0</v>
      </c>
    </row>
    <row r="65" spans="1:14" ht="13.5" customHeight="1">
      <c r="A65" s="456">
        <f>IF(ISBLANK(Invoer_per__4!A108),"",Invoer_per__4!A108)</f>
        <v>65</v>
      </c>
      <c r="B65" s="284" t="str">
        <f>Invoer_per__4!B108</f>
        <v>Naam</v>
      </c>
      <c r="C65" s="249" t="str">
        <f>IF(ISBLANK(Invoer_per__4!C108),"",Invoer_per__4!C108)</f>
        <v>Aantal</v>
      </c>
      <c r="D65" s="249" t="str">
        <f>IF(ISBLANK(Invoer_per__4!D108),"",Invoer_per__4!D108)</f>
        <v>Te maken</v>
      </c>
      <c r="E65" s="249" t="str">
        <f>IF(ISBLANK(Invoer_per__4!E108),"",Invoer_per__4!E108)</f>
        <v>Aantal</v>
      </c>
      <c r="F65" s="249" t="str">
        <f>IF(ISBLANK(Invoer_per__4!F108),"",Invoer_per__4!F108)</f>
        <v xml:space="preserve">Aantal  </v>
      </c>
      <c r="G65" s="249" t="str">
        <f>IF(ISBLANK(Invoer_per__4!G108),"",Invoer_per__4!G108)</f>
        <v xml:space="preserve">Week       </v>
      </c>
      <c r="H65" s="249" t="str">
        <f>IF(ISBLANK(Invoer_per__4!H108),"",Invoer_per__4!H108)</f>
        <v>Hoogste</v>
      </c>
      <c r="I65" s="249" t="str">
        <f>Invoer_per__4!I108</f>
        <v>%</v>
      </c>
      <c r="J65" s="249">
        <f>IF(ISBLANK(Invoer_per__4!J108),"",Invoer_per__4!J108)</f>
        <v>10</v>
      </c>
      <c r="K65" s="249" t="str">
        <f>IF(ISBLANK(Invoer_per__4!K108),"",Invoer_per__4!K108)</f>
        <v>W</v>
      </c>
      <c r="L65" s="249" t="str">
        <f>IF(ISBLANK(Invoer_per__4!L108),"",Invoer_per__4!L108)</f>
        <v>V</v>
      </c>
      <c r="M65" s="249" t="str">
        <f>IF(ISBLANK(Invoer_per__4!M108),"",Invoer_per__4!M108)</f>
        <v>R</v>
      </c>
      <c r="N65" s="249" t="str">
        <f>IF(ISBLANK(Invoer_per__4!N108),"",Invoer_per__4!N108)</f>
        <v>Nieuwe</v>
      </c>
    </row>
    <row r="66" spans="1:14" ht="13.5" customHeight="1">
      <c r="A66" s="456" t="str">
        <f>IF(ISBLANK(Invoer_per__4!A109),"",Invoer_per__4!A109)</f>
        <v>Datum</v>
      </c>
      <c r="B66" s="284" t="str">
        <f>Invoer_per__4!B109</f>
        <v>Huinink Jan</v>
      </c>
      <c r="C66" s="249" t="str">
        <f>IF(ISBLANK(Invoer_per__4!C109),"",Invoer_per__4!C109)</f>
        <v>Wedstrijden</v>
      </c>
      <c r="D66" s="249" t="str">
        <f>IF(ISBLANK(Invoer_per__4!D109),"",Invoer_per__4!D109)</f>
        <v>Car.boles</v>
      </c>
      <c r="E66" s="249" t="str">
        <f>IF(ISBLANK(Invoer_per__4!E109),"",Invoer_per__4!E109)</f>
        <v>Car.boles</v>
      </c>
      <c r="F66" s="249" t="str">
        <f>IF(ISBLANK(Invoer_per__4!F109),"",Invoer_per__4!F109)</f>
        <v>Beurten</v>
      </c>
      <c r="G66" s="249" t="str">
        <f>IF(ISBLANK(Invoer_per__4!G109),"",Invoer_per__4!G109)</f>
        <v>Moyenne</v>
      </c>
      <c r="H66" s="249" t="str">
        <f>IF(ISBLANK(Invoer_per__4!H109),"",Invoer_per__4!H109)</f>
        <v>H Score</v>
      </c>
      <c r="I66" s="249" t="str">
        <f>Invoer_per__4!I109</f>
        <v>Car.boles</v>
      </c>
      <c r="J66" s="249" t="str">
        <f>IF(ISBLANK(Invoer_per__4!J109),"",Invoer_per__4!J109)</f>
        <v>Punten</v>
      </c>
      <c r="K66" s="249" t="str">
        <f>IF(ISBLANK(Invoer_per__4!K109),"",Invoer_per__4!K109)</f>
        <v/>
      </c>
      <c r="L66" s="249" t="str">
        <f>IF(ISBLANK(Invoer_per__4!L109),"",Invoer_per__4!L109)</f>
        <v/>
      </c>
      <c r="M66" s="249" t="str">
        <f>IF(ISBLANK(Invoer_per__4!M109),"",Invoer_per__4!M109)</f>
        <v/>
      </c>
      <c r="N66" s="249" t="str">
        <f>IF(ISBLANK(Invoer_per__4!N109),"",Invoer_per__4!N109)</f>
        <v>Caramb</v>
      </c>
    </row>
    <row r="67" spans="1:14" ht="13.5" customHeight="1">
      <c r="A67" s="456" t="str">
        <f>IF(ISBLANK(Invoer_per__4!A110),"",Invoer_per__4!A110)</f>
        <v/>
      </c>
      <c r="B67" s="284" t="str">
        <f>Invoer_per__4!B110</f>
        <v>Koppele Theo</v>
      </c>
      <c r="C67" s="249" t="str">
        <f>IF(ISBLANK(Invoer_per__4!C110),"",Invoer_per__4!C110)</f>
        <v/>
      </c>
      <c r="D67" s="249" t="str">
        <f>IF(ISBLANK(Invoer_per__4!D110),"",Invoer_per__4!D110)</f>
        <v/>
      </c>
      <c r="E67" s="249" t="str">
        <f>IF(ISBLANK(Invoer_per__4!E110),"",Invoer_per__4!E110)</f>
        <v/>
      </c>
      <c r="F67" s="249" t="str">
        <f>IF(ISBLANK(Invoer_per__4!F110),"",Invoer_per__4!F110)</f>
        <v/>
      </c>
      <c r="G67" s="249" t="str">
        <f>IF(ISBLANK(Invoer_per__4!G110),"",Invoer_per__4!G110)</f>
        <v/>
      </c>
      <c r="H67" s="249" t="str">
        <f>IF(ISBLANK(Invoer_per__4!H110),"",Invoer_per__4!H110)</f>
        <v/>
      </c>
      <c r="I67" s="249" t="str">
        <f>Invoer_per__4!I110</f>
        <v/>
      </c>
      <c r="J67" s="249" t="str">
        <f>IF(ISBLANK(Invoer_per__4!J110),"",Invoer_per__4!J110)</f>
        <v/>
      </c>
      <c r="K67" s="249" t="str">
        <f>IF(ISBLANK(Invoer_per__4!K110),"",Invoer_per__4!K110)</f>
        <v/>
      </c>
      <c r="L67" s="249" t="str">
        <f>IF(ISBLANK(Invoer_per__4!L110),"",Invoer_per__4!L110)</f>
        <v/>
      </c>
      <c r="M67" s="249" t="str">
        <f>IF(ISBLANK(Invoer_per__4!M110),"",Invoer_per__4!M110)</f>
        <v/>
      </c>
      <c r="N67" s="249" t="str">
        <f>IF(ISBLANK(Invoer_per__4!N110),"",Invoer_per__4!N110)</f>
        <v/>
      </c>
    </row>
    <row r="68" spans="1:14" ht="13.5" customHeight="1">
      <c r="A68" s="456" t="str">
        <f>IF(ISBLANK(Invoer_per__4!A111),"",Invoer_per__4!A111)</f>
        <v/>
      </c>
      <c r="B68" s="284" t="str">
        <f>Invoer_per__4!B111</f>
        <v>Melgers Willy</v>
      </c>
      <c r="C68" s="249" t="str">
        <f>IF(ISBLANK(Invoer_per__4!C111),"",Invoer_per__4!C111)</f>
        <v/>
      </c>
      <c r="D68" s="249" t="str">
        <f>IF(ISBLANK(Invoer_per__4!D111),"",Invoer_per__4!D111)</f>
        <v/>
      </c>
      <c r="E68" s="249" t="str">
        <f>IF(ISBLANK(Invoer_per__4!E111),"",Invoer_per__4!E111)</f>
        <v/>
      </c>
      <c r="F68" s="249" t="str">
        <f>IF(ISBLANK(Invoer_per__4!F111),"",Invoer_per__4!F111)</f>
        <v/>
      </c>
      <c r="G68" s="249" t="str">
        <f>IF(ISBLANK(Invoer_per__4!G111),"",Invoer_per__4!G111)</f>
        <v/>
      </c>
      <c r="H68" s="249" t="str">
        <f>IF(ISBLANK(Invoer_per__4!H111),"",Invoer_per__4!H111)</f>
        <v/>
      </c>
      <c r="I68" s="249" t="str">
        <f>Invoer_per__4!I111</f>
        <v/>
      </c>
      <c r="J68" s="249" t="str">
        <f>IF(ISBLANK(Invoer_per__4!J111),"",Invoer_per__4!J111)</f>
        <v/>
      </c>
      <c r="K68" s="249" t="str">
        <f>IF(ISBLANK(Invoer_per__4!K111),"",Invoer_per__4!K111)</f>
        <v/>
      </c>
      <c r="L68" s="249" t="str">
        <f>IF(ISBLANK(Invoer_per__4!L111),"",Invoer_per__4!L111)</f>
        <v/>
      </c>
      <c r="M68" s="249" t="str">
        <f>IF(ISBLANK(Invoer_per__4!M111),"",Invoer_per__4!M111)</f>
        <v/>
      </c>
      <c r="N68" s="249" t="str">
        <f>IF(ISBLANK(Invoer_per__4!N111),"",Invoer_per__4!N111)</f>
        <v/>
      </c>
    </row>
    <row r="69" spans="1:14" s="264" customFormat="1" ht="13.5" customHeight="1">
      <c r="A69" s="456" t="str">
        <f>IF(ISBLANK(Invoer_per__4!A112),"",Invoer_per__4!A112)</f>
        <v/>
      </c>
      <c r="B69" s="284" t="str">
        <f>Invoer_per__4!B112</f>
        <v>Piepers Arnold</v>
      </c>
      <c r="C69" s="249" t="str">
        <f>IF(ISBLANK(Invoer_per__4!C112),"",Invoer_per__4!C112)</f>
        <v/>
      </c>
      <c r="D69" s="249" t="str">
        <f>IF(ISBLANK(Invoer_per__4!D112),"",Invoer_per__4!D112)</f>
        <v/>
      </c>
      <c r="E69" s="249" t="str">
        <f>IF(ISBLANK(Invoer_per__4!E112),"",Invoer_per__4!E112)</f>
        <v/>
      </c>
      <c r="F69" s="249" t="str">
        <f>IF(ISBLANK(Invoer_per__4!F112),"",Invoer_per__4!F112)</f>
        <v/>
      </c>
      <c r="G69" s="249" t="str">
        <f>IF(ISBLANK(Invoer_per__4!G112),"",Invoer_per__4!G112)</f>
        <v/>
      </c>
      <c r="H69" s="249" t="str">
        <f>IF(ISBLANK(Invoer_per__4!H112),"",Invoer_per__4!H112)</f>
        <v/>
      </c>
      <c r="I69" s="249" t="str">
        <f>Invoer_per__4!I112</f>
        <v/>
      </c>
      <c r="J69" s="249" t="str">
        <f>IF(ISBLANK(Invoer_per__4!J112),"",Invoer_per__4!J112)</f>
        <v/>
      </c>
      <c r="K69" s="249" t="str">
        <f>IF(ISBLANK(Invoer_per__4!K112),"",Invoer_per__4!K112)</f>
        <v/>
      </c>
      <c r="L69" s="249" t="str">
        <f>IF(ISBLANK(Invoer_per__4!L112),"",Invoer_per__4!L112)</f>
        <v/>
      </c>
      <c r="M69" s="249" t="str">
        <f>IF(ISBLANK(Invoer_per__4!M112),"",Invoer_per__4!M112)</f>
        <v/>
      </c>
      <c r="N69" s="249" t="str">
        <f>IF(ISBLANK(Invoer_per__4!N112),"",Invoer_per__4!N112)</f>
        <v/>
      </c>
    </row>
    <row r="70" spans="1:14" ht="13.5" customHeight="1">
      <c r="A70" s="456" t="str">
        <f>IF(ISBLANK(Invoer_per__4!A113),"",Invoer_per__4!A113)</f>
        <v/>
      </c>
      <c r="B70" s="284" t="str">
        <f>Invoer_per__4!B113</f>
        <v>Jos Stortelder</v>
      </c>
      <c r="C70" s="249" t="str">
        <f>IF(ISBLANK(Invoer_per__4!C113),"",Invoer_per__4!C113)</f>
        <v/>
      </c>
      <c r="D70" s="249" t="str">
        <f>IF(ISBLANK(Invoer_per__4!D113),"",Invoer_per__4!D113)</f>
        <v/>
      </c>
      <c r="E70" s="249" t="str">
        <f>IF(ISBLANK(Invoer_per__4!E113),"",Invoer_per__4!E113)</f>
        <v/>
      </c>
      <c r="F70" s="249" t="str">
        <f>IF(ISBLANK(Invoer_per__4!F113),"",Invoer_per__4!F113)</f>
        <v/>
      </c>
      <c r="G70" s="249" t="str">
        <f>IF(ISBLANK(Invoer_per__4!G113),"",Invoer_per__4!G113)</f>
        <v/>
      </c>
      <c r="H70" s="249" t="str">
        <f>IF(ISBLANK(Invoer_per__4!H113),"",Invoer_per__4!H113)</f>
        <v/>
      </c>
      <c r="I70" s="249" t="str">
        <f>Invoer_per__4!I113</f>
        <v/>
      </c>
      <c r="J70" s="249" t="str">
        <f>IF(ISBLANK(Invoer_per__4!J113),"",Invoer_per__4!J113)</f>
        <v/>
      </c>
      <c r="K70" s="249" t="str">
        <f>IF(ISBLANK(Invoer_per__4!K113),"",Invoer_per__4!K113)</f>
        <v/>
      </c>
      <c r="L70" s="249" t="str">
        <f>IF(ISBLANK(Invoer_per__4!L113),"",Invoer_per__4!L113)</f>
        <v/>
      </c>
      <c r="M70" s="249" t="str">
        <f>IF(ISBLANK(Invoer_per__4!M113),"",Invoer_per__4!M113)</f>
        <v/>
      </c>
      <c r="N70" s="249" t="str">
        <f>IF(ISBLANK(Invoer_per__4!N113),"",Invoer_per__4!N113)</f>
        <v/>
      </c>
    </row>
    <row r="71" spans="1:14" ht="13.5" customHeight="1">
      <c r="A71" s="456" t="str">
        <f>IF(ISBLANK(Invoer_per__4!A114),"",Invoer_per__4!A114)</f>
        <v/>
      </c>
      <c r="B71" s="284" t="str">
        <f>Invoer_per__4!B114</f>
        <v>Rots Jan</v>
      </c>
      <c r="C71" s="249" t="str">
        <f>IF(ISBLANK(Invoer_per__4!C114),"",Invoer_per__4!C114)</f>
        <v/>
      </c>
      <c r="D71" s="249" t="str">
        <f>IF(ISBLANK(Invoer_per__4!D114),"",Invoer_per__4!D114)</f>
        <v/>
      </c>
      <c r="E71" s="249" t="str">
        <f>IF(ISBLANK(Invoer_per__4!E114),"",Invoer_per__4!E114)</f>
        <v/>
      </c>
      <c r="F71" s="249" t="str">
        <f>IF(ISBLANK(Invoer_per__4!F114),"",Invoer_per__4!F114)</f>
        <v/>
      </c>
      <c r="G71" s="249" t="str">
        <f>IF(ISBLANK(Invoer_per__4!G114),"",Invoer_per__4!G114)</f>
        <v/>
      </c>
      <c r="H71" s="249" t="str">
        <f>IF(ISBLANK(Invoer_per__4!H114),"",Invoer_per__4!H114)</f>
        <v/>
      </c>
      <c r="I71" s="249" t="str">
        <f>Invoer_per__4!I114</f>
        <v/>
      </c>
      <c r="J71" s="249" t="str">
        <f>IF(ISBLANK(Invoer_per__4!J114),"",Invoer_per__4!J114)</f>
        <v/>
      </c>
      <c r="K71" s="249" t="str">
        <f>IF(ISBLANK(Invoer_per__4!K114),"",Invoer_per__4!K114)</f>
        <v/>
      </c>
      <c r="L71" s="249" t="str">
        <f>IF(ISBLANK(Invoer_per__4!L114),"",Invoer_per__4!L114)</f>
        <v/>
      </c>
      <c r="M71" s="249" t="str">
        <f>IF(ISBLANK(Invoer_per__4!M114),"",Invoer_per__4!M114)</f>
        <v/>
      </c>
      <c r="N71" s="249" t="str">
        <f>IF(ISBLANK(Invoer_per__4!N114),"",Invoer_per__4!N114)</f>
        <v/>
      </c>
    </row>
    <row r="72" spans="1:14" ht="13.5" customHeight="1">
      <c r="A72" s="456" t="str">
        <f>IF(ISBLANK(Invoer_per__4!A115),"",Invoer_per__4!A115)</f>
        <v/>
      </c>
      <c r="B72" s="284" t="str">
        <f>Invoer_per__4!B115</f>
        <v>Rouwhorst Bennie</v>
      </c>
      <c r="C72" s="249" t="str">
        <f>IF(ISBLANK(Invoer_per__4!C115),"",Invoer_per__4!C115)</f>
        <v/>
      </c>
      <c r="D72" s="249" t="str">
        <f>IF(ISBLANK(Invoer_per__4!D115),"",Invoer_per__4!D115)</f>
        <v/>
      </c>
      <c r="E72" s="249" t="str">
        <f>IF(ISBLANK(Invoer_per__4!E115),"",Invoer_per__4!E115)</f>
        <v/>
      </c>
      <c r="F72" s="249" t="str">
        <f>IF(ISBLANK(Invoer_per__4!F115),"",Invoer_per__4!F115)</f>
        <v/>
      </c>
      <c r="G72" s="249" t="str">
        <f>IF(ISBLANK(Invoer_per__4!G115),"",Invoer_per__4!G115)</f>
        <v/>
      </c>
      <c r="H72" s="249" t="str">
        <f>IF(ISBLANK(Invoer_per__4!H115),"",Invoer_per__4!H115)</f>
        <v/>
      </c>
      <c r="I72" s="249" t="str">
        <f>Invoer_per__4!I115</f>
        <v/>
      </c>
      <c r="J72" s="249" t="str">
        <f>IF(ISBLANK(Invoer_per__4!J115),"",Invoer_per__4!J115)</f>
        <v/>
      </c>
      <c r="K72" s="249" t="str">
        <f>IF(ISBLANK(Invoer_per__4!K115),"",Invoer_per__4!K115)</f>
        <v/>
      </c>
      <c r="L72" s="249" t="str">
        <f>IF(ISBLANK(Invoer_per__4!L115),"",Invoer_per__4!L115)</f>
        <v/>
      </c>
      <c r="M72" s="249" t="str">
        <f>IF(ISBLANK(Invoer_per__4!M115),"",Invoer_per__4!M115)</f>
        <v/>
      </c>
      <c r="N72" s="249" t="str">
        <f>IF(ISBLANK(Invoer_per__4!N115),"",Invoer_per__4!N115)</f>
        <v/>
      </c>
    </row>
    <row r="73" spans="1:14" ht="13.5" customHeight="1">
      <c r="A73" s="456" t="str">
        <f>IF(ISBLANK(Invoer_per__4!A116),"",Invoer_per__4!A116)</f>
        <v/>
      </c>
      <c r="B73" s="284" t="str">
        <f>Invoer_per__4!B116</f>
        <v>Wittenbernds B</v>
      </c>
      <c r="C73" s="249" t="str">
        <f>IF(ISBLANK(Invoer_per__4!C116),"",Invoer_per__4!C116)</f>
        <v/>
      </c>
      <c r="D73" s="249" t="str">
        <f>IF(ISBLANK(Invoer_per__4!D116),"",Invoer_per__4!D116)</f>
        <v/>
      </c>
      <c r="E73" s="249" t="str">
        <f>IF(ISBLANK(Invoer_per__4!E116),"",Invoer_per__4!E116)</f>
        <v/>
      </c>
      <c r="F73" s="249" t="str">
        <f>IF(ISBLANK(Invoer_per__4!F116),"",Invoer_per__4!F116)</f>
        <v/>
      </c>
      <c r="G73" s="249" t="str">
        <f>IF(ISBLANK(Invoer_per__4!G116),"",Invoer_per__4!G116)</f>
        <v/>
      </c>
      <c r="H73" s="249" t="str">
        <f>IF(ISBLANK(Invoer_per__4!H116),"",Invoer_per__4!H116)</f>
        <v/>
      </c>
      <c r="I73" s="249" t="str">
        <f>Invoer_per__4!I116</f>
        <v/>
      </c>
      <c r="J73" s="249" t="str">
        <f>IF(ISBLANK(Invoer_per__4!J116),"",Invoer_per__4!J116)</f>
        <v/>
      </c>
      <c r="K73" s="249" t="str">
        <f>IF(ISBLANK(Invoer_per__4!K116),"",Invoer_per__4!K116)</f>
        <v/>
      </c>
      <c r="L73" s="249" t="str">
        <f>IF(ISBLANK(Invoer_per__4!L116),"",Invoer_per__4!L116)</f>
        <v/>
      </c>
      <c r="M73" s="249" t="str">
        <f>IF(ISBLANK(Invoer_per__4!M116),"",Invoer_per__4!M116)</f>
        <v/>
      </c>
      <c r="N73" s="249" t="str">
        <f>IF(ISBLANK(Invoer_per__4!N116),"",Invoer_per__4!N116)</f>
        <v/>
      </c>
    </row>
    <row r="74" spans="1:14" s="254" customFormat="1" ht="13.5" customHeight="1">
      <c r="A74" s="456" t="str">
        <f>IF(ISBLANK(Invoer_per__4!A117),"",Invoer_per__4!A117)</f>
        <v/>
      </c>
      <c r="B74" s="284" t="str">
        <f>Invoer_per__4!B117</f>
        <v>Spieker Leo</v>
      </c>
      <c r="C74" s="249" t="str">
        <f>IF(ISBLANK(Invoer_per__4!C117),"",Invoer_per__4!C117)</f>
        <v/>
      </c>
      <c r="D74" s="249" t="str">
        <f>IF(ISBLANK(Invoer_per__4!D117),"",Invoer_per__4!D117)</f>
        <v/>
      </c>
      <c r="E74" s="249" t="str">
        <f>IF(ISBLANK(Invoer_per__4!E117),"",Invoer_per__4!E117)</f>
        <v/>
      </c>
      <c r="F74" s="249" t="str">
        <f>IF(ISBLANK(Invoer_per__4!F117),"",Invoer_per__4!F117)</f>
        <v/>
      </c>
      <c r="G74" s="249" t="str">
        <f>IF(ISBLANK(Invoer_per__4!G117),"",Invoer_per__4!G117)</f>
        <v/>
      </c>
      <c r="H74" s="249" t="str">
        <f>IF(ISBLANK(Invoer_per__4!H117),"",Invoer_per__4!H117)</f>
        <v/>
      </c>
      <c r="I74" s="249" t="str">
        <f>Invoer_per__4!I117</f>
        <v/>
      </c>
      <c r="J74" s="249" t="str">
        <f>IF(ISBLANK(Invoer_per__4!J117),"",Invoer_per__4!J117)</f>
        <v/>
      </c>
      <c r="K74" s="249" t="str">
        <f>IF(ISBLANK(Invoer_per__4!K117),"",Invoer_per__4!K117)</f>
        <v/>
      </c>
      <c r="L74" s="249" t="str">
        <f>IF(ISBLANK(Invoer_per__4!L117),"",Invoer_per__4!L117)</f>
        <v/>
      </c>
      <c r="M74" s="249" t="str">
        <f>IF(ISBLANK(Invoer_per__4!M117),"",Invoer_per__4!M117)</f>
        <v/>
      </c>
      <c r="N74" s="249" t="str">
        <f>IF(ISBLANK(Invoer_per__4!N117),"",Invoer_per__4!N117)</f>
        <v/>
      </c>
    </row>
    <row r="75" spans="1:14" s="254" customFormat="1" ht="13.5" customHeight="1">
      <c r="A75" s="456" t="str">
        <f>IF(ISBLANK(Invoer_per__4!A118),"",Invoer_per__4!A118)</f>
        <v/>
      </c>
      <c r="B75" s="284" t="str">
        <f>Invoer_per__4!B118</f>
        <v>v.Schie Leo</v>
      </c>
      <c r="C75" s="249" t="str">
        <f>IF(ISBLANK(Invoer_per__4!C118),"",Invoer_per__4!C118)</f>
        <v/>
      </c>
      <c r="D75" s="249" t="str">
        <f>IF(ISBLANK(Invoer_per__4!D118),"",Invoer_per__4!D118)</f>
        <v/>
      </c>
      <c r="E75" s="249" t="str">
        <f>IF(ISBLANK(Invoer_per__4!E118),"",Invoer_per__4!E118)</f>
        <v/>
      </c>
      <c r="F75" s="249" t="str">
        <f>IF(ISBLANK(Invoer_per__4!F118),"",Invoer_per__4!F118)</f>
        <v/>
      </c>
      <c r="G75" s="249" t="str">
        <f>IF(ISBLANK(Invoer_per__4!G118),"",Invoer_per__4!G118)</f>
        <v/>
      </c>
      <c r="H75" s="249" t="str">
        <f>IF(ISBLANK(Invoer_per__4!H118),"",Invoer_per__4!H118)</f>
        <v/>
      </c>
      <c r="I75" s="249" t="str">
        <f>Invoer_per__4!I118</f>
        <v/>
      </c>
      <c r="J75" s="249" t="str">
        <f>IF(ISBLANK(Invoer_per__4!J118),"",Invoer_per__4!J118)</f>
        <v/>
      </c>
      <c r="K75" s="249" t="str">
        <f>IF(ISBLANK(Invoer_per__4!K118),"",Invoer_per__4!K118)</f>
        <v/>
      </c>
      <c r="L75" s="249" t="str">
        <f>IF(ISBLANK(Invoer_per__4!L118),"",Invoer_per__4!L118)</f>
        <v/>
      </c>
      <c r="M75" s="249" t="str">
        <f>IF(ISBLANK(Invoer_per__4!M118),"",Invoer_per__4!M118)</f>
        <v/>
      </c>
      <c r="N75" s="249" t="str">
        <f>IF(ISBLANK(Invoer_per__4!N118),"",Invoer_per__4!N118)</f>
        <v/>
      </c>
    </row>
    <row r="76" spans="1:14" ht="13.5" customHeight="1">
      <c r="A76" s="456" t="str">
        <f>IF(ISBLANK(Invoer_per__4!A119),"",Invoer_per__4!A119)</f>
        <v/>
      </c>
      <c r="B76" s="284" t="str">
        <f>Invoer_per__4!B119</f>
        <v>Wolterink Harrie</v>
      </c>
      <c r="C76" s="249" t="str">
        <f>IF(ISBLANK(Invoer_per__4!C119),"",Invoer_per__4!C119)</f>
        <v/>
      </c>
      <c r="D76" s="249" t="str">
        <f>IF(ISBLANK(Invoer_per__4!D119),"",Invoer_per__4!D119)</f>
        <v/>
      </c>
      <c r="E76" s="249" t="str">
        <f>IF(ISBLANK(Invoer_per__4!E119),"",Invoer_per__4!E119)</f>
        <v/>
      </c>
      <c r="F76" s="249" t="str">
        <f>IF(ISBLANK(Invoer_per__4!F119),"",Invoer_per__4!F119)</f>
        <v/>
      </c>
      <c r="G76" s="249" t="str">
        <f>IF(ISBLANK(Invoer_per__4!G119),"",Invoer_per__4!G119)</f>
        <v/>
      </c>
      <c r="H76" s="249" t="str">
        <f>IF(ISBLANK(Invoer_per__4!H119),"",Invoer_per__4!H119)</f>
        <v/>
      </c>
      <c r="I76" s="249" t="str">
        <f>Invoer_per__4!I119</f>
        <v/>
      </c>
      <c r="J76" s="249" t="str">
        <f>IF(ISBLANK(Invoer_per__4!J119),"",Invoer_per__4!J119)</f>
        <v/>
      </c>
      <c r="K76" s="249" t="str">
        <f>IF(ISBLANK(Invoer_per__4!K119),"",Invoer_per__4!K119)</f>
        <v/>
      </c>
      <c r="L76" s="249" t="str">
        <f>IF(ISBLANK(Invoer_per__4!L119),"",Invoer_per__4!L119)</f>
        <v/>
      </c>
      <c r="M76" s="249" t="str">
        <f>IF(ISBLANK(Invoer_per__4!M119),"",Invoer_per__4!M119)</f>
        <v/>
      </c>
      <c r="N76" s="249" t="str">
        <f>IF(ISBLANK(Invoer_per__4!N119),"",Invoer_per__4!N119)</f>
        <v/>
      </c>
    </row>
    <row r="77" spans="1:14" ht="13.5" customHeight="1">
      <c r="A77" s="456" t="str">
        <f>IF(ISBLANK(Invoer_per__4!A120),"",Invoer_per__4!A120)</f>
        <v/>
      </c>
      <c r="B77" s="284" t="str">
        <f>Invoer_per__4!B120</f>
        <v>Vermue Jack</v>
      </c>
      <c r="C77" s="249" t="str">
        <f>IF(ISBLANK(Invoer_per__4!C120),"",Invoer_per__4!C120)</f>
        <v/>
      </c>
      <c r="D77" s="249" t="str">
        <f>IF(ISBLANK(Invoer_per__4!D120),"",Invoer_per__4!D120)</f>
        <v/>
      </c>
      <c r="E77" s="249" t="str">
        <f>IF(ISBLANK(Invoer_per__4!E120),"",Invoer_per__4!E120)</f>
        <v/>
      </c>
      <c r="F77" s="249" t="str">
        <f>IF(ISBLANK(Invoer_per__4!F120),"",Invoer_per__4!F120)</f>
        <v/>
      </c>
      <c r="G77" s="249" t="str">
        <f>IF(ISBLANK(Invoer_per__4!G120),"",Invoer_per__4!G120)</f>
        <v/>
      </c>
      <c r="H77" s="249" t="str">
        <f>IF(ISBLANK(Invoer_per__4!H120),"",Invoer_per__4!H120)</f>
        <v/>
      </c>
      <c r="I77" s="249">
        <f>Invoer_per__4!I120</f>
        <v>0</v>
      </c>
      <c r="J77" s="249" t="str">
        <f>IF(ISBLANK(Invoer_per__4!J120),"",Invoer_per__4!J120)</f>
        <v/>
      </c>
      <c r="K77" s="249" t="str">
        <f>IF(ISBLANK(Invoer_per__4!K120),"",Invoer_per__4!K120)</f>
        <v/>
      </c>
      <c r="L77" s="249" t="str">
        <f>IF(ISBLANK(Invoer_per__4!L120),"",Invoer_per__4!L120)</f>
        <v/>
      </c>
      <c r="M77" s="249" t="str">
        <f>IF(ISBLANK(Invoer_per__4!M120),"",Invoer_per__4!M120)</f>
        <v/>
      </c>
      <c r="N77" s="249" t="str">
        <f>IF(ISBLANK(Invoer_per__4!N120),"",Invoer_per__4!N120)</f>
        <v/>
      </c>
    </row>
    <row r="78" spans="1:14" ht="13.5" customHeight="1">
      <c r="A78" s="456" t="str">
        <f>IF(ISBLANK(Invoer_per__4!A121),"",Invoer_per__4!A121)</f>
        <v/>
      </c>
      <c r="B78" s="284" t="str">
        <f>Invoer_per__4!B121</f>
        <v>Slot Guus</v>
      </c>
      <c r="C78" s="249" t="str">
        <f>IF(ISBLANK(Invoer_per__4!C121),"",Invoer_per__4!C121)</f>
        <v/>
      </c>
      <c r="D78" s="249" t="str">
        <f>IF(ISBLANK(Invoer_per__4!D121),"",Invoer_per__4!D121)</f>
        <v/>
      </c>
      <c r="E78" s="249" t="str">
        <f>IF(ISBLANK(Invoer_per__4!E121),"",Invoer_per__4!E121)</f>
        <v/>
      </c>
      <c r="F78" s="249" t="str">
        <f>IF(ISBLANK(Invoer_per__4!F121),"",Invoer_per__4!F121)</f>
        <v/>
      </c>
      <c r="G78" s="249" t="str">
        <f>IF(ISBLANK(Invoer_per__4!G121),"",Invoer_per__4!G121)</f>
        <v/>
      </c>
      <c r="H78" s="249" t="str">
        <f>IF(ISBLANK(Invoer_per__4!H121),"",Invoer_per__4!H121)</f>
        <v/>
      </c>
      <c r="I78" s="249" t="str">
        <f>Invoer_per__4!I121</f>
        <v/>
      </c>
      <c r="J78" s="249" t="str">
        <f>IF(ISBLANK(Invoer_per__4!J121),"",Invoer_per__4!J121)</f>
        <v/>
      </c>
      <c r="K78" s="249" t="str">
        <f>IF(ISBLANK(Invoer_per__4!K121),"",Invoer_per__4!K121)</f>
        <v/>
      </c>
      <c r="L78" s="249" t="str">
        <f>IF(ISBLANK(Invoer_per__4!L121),"",Invoer_per__4!L121)</f>
        <v/>
      </c>
      <c r="M78" s="249" t="str">
        <f>IF(ISBLANK(Invoer_per__4!M121),"",Invoer_per__4!M121)</f>
        <v/>
      </c>
      <c r="N78" s="249" t="str">
        <f>IF(ISBLANK(Invoer_per__4!N121),"",Invoer_per__4!N121)</f>
        <v/>
      </c>
    </row>
    <row r="79" spans="1:14" ht="13.5" customHeight="1">
      <c r="A79" s="456" t="str">
        <f>IF(ISBLANK(Invoer_per__4!A122),"",Invoer_per__4!A122)</f>
        <v/>
      </c>
      <c r="B79" s="284" t="str">
        <f>Invoer_per__4!B122</f>
        <v>Bennie Beerten Z</v>
      </c>
      <c r="C79" s="249" t="str">
        <f>IF(ISBLANK(Invoer_per__4!C122),"",Invoer_per__4!C122)</f>
        <v/>
      </c>
      <c r="D79" s="249" t="str">
        <f>IF(ISBLANK(Invoer_per__4!D122),"",Invoer_per__4!D122)</f>
        <v/>
      </c>
      <c r="E79" s="249" t="str">
        <f>IF(ISBLANK(Invoer_per__4!E122),"",Invoer_per__4!E122)</f>
        <v/>
      </c>
      <c r="F79" s="249" t="str">
        <f>IF(ISBLANK(Invoer_per__4!F122),"",Invoer_per__4!F122)</f>
        <v/>
      </c>
      <c r="G79" s="249" t="str">
        <f>IF(ISBLANK(Invoer_per__4!G122),"",Invoer_per__4!G122)</f>
        <v/>
      </c>
      <c r="H79" s="249" t="str">
        <f>IF(ISBLANK(Invoer_per__4!H122),"",Invoer_per__4!H122)</f>
        <v/>
      </c>
      <c r="I79" s="249" t="str">
        <f>Invoer_per__4!I122</f>
        <v/>
      </c>
      <c r="J79" s="249" t="str">
        <f>IF(ISBLANK(Invoer_per__4!J122),"",Invoer_per__4!J122)</f>
        <v/>
      </c>
      <c r="K79" s="249" t="str">
        <f>IF(ISBLANK(Invoer_per__4!K122),"",Invoer_per__4!K122)</f>
        <v/>
      </c>
      <c r="L79" s="249" t="str">
        <f>IF(ISBLANK(Invoer_per__4!L122),"",Invoer_per__4!L122)</f>
        <v/>
      </c>
      <c r="M79" s="249" t="str">
        <f>IF(ISBLANK(Invoer_per__4!M122),"",Invoer_per__4!M122)</f>
        <v/>
      </c>
      <c r="N79" s="249" t="str">
        <f>IF(ISBLANK(Invoer_per__4!N122),"",Invoer_per__4!N122)</f>
        <v/>
      </c>
    </row>
    <row r="80" spans="1:14" ht="13.5" customHeight="1">
      <c r="A80" s="457" t="str">
        <f>Invoer_per__4!A124</f>
        <v/>
      </c>
      <c r="B80" s="281" t="str">
        <f>Invoer_per__4!B124</f>
        <v>BouwmeesterJohan</v>
      </c>
      <c r="C80" s="263" t="str">
        <f>Invoer_per__4!C124</f>
        <v/>
      </c>
      <c r="D80" s="263" t="str">
        <f>Invoer_per__4!D124</f>
        <v/>
      </c>
      <c r="E80" s="263">
        <f>Invoer_per__4!E124</f>
        <v>0</v>
      </c>
      <c r="F80" s="263" t="str">
        <f>Invoer_per__4!F124</f>
        <v/>
      </c>
      <c r="G80" s="266" t="str">
        <f>Invoer_per__4!G124</f>
        <v/>
      </c>
      <c r="H80" s="263">
        <f>Invoer_per__4!H124</f>
        <v>0</v>
      </c>
      <c r="I80" s="267" t="str">
        <f>Invoer_per__4!I124</f>
        <v/>
      </c>
      <c r="J80" s="268" t="str">
        <f>Invoer_per__4!J124</f>
        <v/>
      </c>
      <c r="K80" s="263" t="str">
        <f>Invoer_per__4!K124</f>
        <v/>
      </c>
      <c r="L80" s="263" t="str">
        <f>Invoer_per__4!L124</f>
        <v/>
      </c>
      <c r="M80" s="263" t="str">
        <f>Invoer_per__4!M124</f>
        <v/>
      </c>
      <c r="N80" s="263">
        <f>Invoer_per__4!N124</f>
        <v>0</v>
      </c>
    </row>
    <row r="81" spans="1:14" ht="12.75" customHeight="1">
      <c r="G81" s="251"/>
      <c r="H81" s="249"/>
      <c r="I81" s="252"/>
      <c r="J81" s="253"/>
    </row>
    <row r="82" spans="1:14" ht="12.75" customHeight="1">
      <c r="G82" s="251"/>
      <c r="H82" s="249"/>
      <c r="I82" s="252"/>
      <c r="J82" s="253"/>
    </row>
    <row r="83" spans="1:14" ht="31.5" customHeight="1">
      <c r="A83" s="1316" t="s">
        <v>0</v>
      </c>
      <c r="B83" s="1316"/>
      <c r="G83" s="251"/>
      <c r="H83" s="249"/>
      <c r="I83" s="252"/>
      <c r="J83" s="253"/>
    </row>
    <row r="84" spans="1:14" ht="12.75" customHeight="1">
      <c r="G84" s="251"/>
      <c r="H84" s="249"/>
      <c r="I84" s="252"/>
      <c r="J84" s="253"/>
    </row>
    <row r="85" spans="1:14" ht="12.75" customHeight="1">
      <c r="G85" s="251"/>
      <c r="H85" s="249"/>
      <c r="I85" s="252"/>
      <c r="J85" s="253"/>
    </row>
    <row r="86" spans="1:14" ht="12.75" customHeight="1">
      <c r="G86" s="251"/>
      <c r="H86" s="249"/>
      <c r="I86" s="252"/>
      <c r="J86" s="253"/>
    </row>
    <row r="87" spans="1:14" ht="12.75" customHeight="1">
      <c r="G87" s="251"/>
      <c r="H87" s="249"/>
      <c r="I87" s="252"/>
      <c r="J87" s="253"/>
    </row>
    <row r="88" spans="1:14" ht="12.75" customHeight="1">
      <c r="G88" s="251"/>
      <c r="H88" s="249"/>
      <c r="I88" s="252"/>
      <c r="J88" s="253"/>
    </row>
    <row r="89" spans="1:14" ht="12.75" customHeight="1">
      <c r="G89" s="251"/>
      <c r="H89" s="249"/>
      <c r="I89" s="252"/>
      <c r="J89" s="253"/>
    </row>
    <row r="90" spans="1:14" ht="12.75" customHeight="1">
      <c r="G90" s="251"/>
      <c r="H90" s="249"/>
      <c r="I90" s="252"/>
      <c r="J90" s="253"/>
    </row>
    <row r="91" spans="1:14" ht="12.75" customHeight="1">
      <c r="G91" s="251"/>
      <c r="H91" s="249"/>
      <c r="I91" s="252"/>
      <c r="J91" s="253"/>
    </row>
    <row r="92" spans="1:14" s="264" customFormat="1" ht="12.75" customHeight="1">
      <c r="A92" s="457"/>
      <c r="B92" s="276"/>
      <c r="C92" s="263"/>
      <c r="D92" s="263"/>
      <c r="E92" s="263"/>
      <c r="F92" s="263"/>
      <c r="G92" s="266"/>
      <c r="H92" s="263"/>
      <c r="I92" s="267"/>
      <c r="J92" s="268"/>
      <c r="K92" s="263"/>
      <c r="L92" s="263"/>
      <c r="M92" s="263"/>
      <c r="N92" s="263"/>
    </row>
    <row r="94" spans="1:14" ht="12.75" customHeight="1">
      <c r="B94" s="276"/>
      <c r="C94" s="263"/>
      <c r="D94" s="263"/>
      <c r="E94" s="263"/>
      <c r="F94" s="263"/>
      <c r="G94" s="263"/>
      <c r="H94" s="266"/>
      <c r="I94" s="263"/>
      <c r="J94" s="267"/>
      <c r="K94" s="263"/>
      <c r="L94" s="263"/>
    </row>
  </sheetData>
  <mergeCells count="4">
    <mergeCell ref="K3:K4"/>
    <mergeCell ref="L3:L4"/>
    <mergeCell ref="M3:M4"/>
    <mergeCell ref="A83:B83"/>
  </mergeCells>
  <hyperlinks>
    <hyperlink ref="A83" location="Hoofdmenu!A1" display="Hoofdmenu" xr:uid="{00000000-0004-0000-1B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69"/>
  <sheetViews>
    <sheetView topLeftCell="A19" workbookViewId="0">
      <selection activeCell="B23" sqref="B23:C23"/>
    </sheetView>
  </sheetViews>
  <sheetFormatPr defaultRowHeight="12.75" customHeight="1"/>
  <cols>
    <col min="1" max="1" width="6.85546875" style="703" customWidth="1"/>
    <col min="2" max="2" width="23" style="326" customWidth="1"/>
    <col min="3" max="3" width="11.42578125" style="957" customWidth="1"/>
    <col min="4" max="4" width="9.42578125" style="326" customWidth="1"/>
    <col min="5" max="5" width="21.5703125" style="326" customWidth="1"/>
    <col min="6" max="6" width="11.42578125" style="326" customWidth="1"/>
    <col min="7" max="7" width="8.28515625" style="326" customWidth="1"/>
    <col min="8" max="8" width="22.42578125" style="326" customWidth="1"/>
    <col min="9" max="9" width="11.42578125" style="326" customWidth="1"/>
    <col min="10" max="10" width="7.7109375" style="326" customWidth="1"/>
    <col min="11" max="11" width="22.42578125" style="326" customWidth="1"/>
    <col min="12" max="12" width="11.42578125" style="326" customWidth="1"/>
    <col min="13" max="13" width="8.28515625" style="326" customWidth="1"/>
    <col min="14" max="64" width="11.42578125" style="326" customWidth="1"/>
    <col min="65" max="65" width="9.140625" style="326" customWidth="1"/>
    <col min="66" max="16384" width="9.140625" style="326"/>
  </cols>
  <sheetData>
    <row r="2" spans="1:13" ht="25.5" customHeight="1">
      <c r="B2" s="943"/>
      <c r="C2" s="1183" t="s">
        <v>75</v>
      </c>
      <c r="D2" s="1183"/>
      <c r="E2" s="944"/>
      <c r="F2" s="1178" t="s">
        <v>76</v>
      </c>
      <c r="G2" s="1178"/>
      <c r="H2" s="945"/>
      <c r="I2" s="1178" t="s">
        <v>77</v>
      </c>
      <c r="J2" s="1178"/>
      <c r="K2" s="945"/>
      <c r="L2" s="1178" t="s">
        <v>78</v>
      </c>
      <c r="M2" s="1178"/>
    </row>
    <row r="3" spans="1:13" ht="23.25" customHeight="1">
      <c r="A3" s="578"/>
      <c r="B3" s="581" t="s">
        <v>37</v>
      </c>
      <c r="C3" s="946" t="s">
        <v>79</v>
      </c>
      <c r="D3" s="581" t="s">
        <v>80</v>
      </c>
      <c r="E3" s="581" t="s">
        <v>37</v>
      </c>
      <c r="F3" s="946" t="s">
        <v>79</v>
      </c>
      <c r="G3" s="581" t="s">
        <v>80</v>
      </c>
      <c r="H3" s="581" t="s">
        <v>37</v>
      </c>
      <c r="I3" s="946" t="s">
        <v>79</v>
      </c>
      <c r="J3" s="581" t="s">
        <v>80</v>
      </c>
      <c r="K3" s="581" t="s">
        <v>37</v>
      </c>
      <c r="L3" s="946" t="s">
        <v>79</v>
      </c>
      <c r="M3" s="581" t="s">
        <v>80</v>
      </c>
    </row>
    <row r="4" spans="1:13" ht="28.5" customHeight="1">
      <c r="A4" s="947">
        <v>1</v>
      </c>
      <c r="B4" s="581" t="str">
        <f>Deelnemers!B2</f>
        <v>Slot Guus</v>
      </c>
      <c r="C4" s="948">
        <v>3</v>
      </c>
      <c r="D4" s="606">
        <f>IF(ISBLANK(C4),"",VLOOKUP(C4,Tabellen!$D$6:$E$44,2))</f>
        <v>85</v>
      </c>
      <c r="E4" s="581" t="str">
        <f>$B$4</f>
        <v>Slot Guus</v>
      </c>
      <c r="F4" s="948">
        <v>3</v>
      </c>
      <c r="G4" s="606">
        <f>IF(ISBLANK(F4),"",VLOOKUP(F4,Tabellen!$D$6:$E$44,2))</f>
        <v>85</v>
      </c>
      <c r="H4" s="675" t="str">
        <f>$B$4</f>
        <v>Slot Guus</v>
      </c>
      <c r="I4" s="948">
        <v>3.5</v>
      </c>
      <c r="J4" s="606">
        <f>IF(ISBLANK(I4),"",VLOOKUP(I4,Tabellen!$D$6:$E$44,2))</f>
        <v>100</v>
      </c>
      <c r="K4" s="675" t="str">
        <f>$B$4</f>
        <v>Slot Guus</v>
      </c>
      <c r="L4" s="948">
        <v>3.5</v>
      </c>
      <c r="M4" s="606">
        <f>IF(ISBLANK(L4),"",VLOOKUP(L4,Tabellen!$D$6:$E$44,2))</f>
        <v>100</v>
      </c>
    </row>
    <row r="5" spans="1:13" ht="28.5" customHeight="1">
      <c r="A5" s="947">
        <v>2</v>
      </c>
      <c r="B5" s="581" t="str">
        <f>Deelnemers!B3</f>
        <v>Bennie Beerten Z</v>
      </c>
      <c r="C5" s="949">
        <v>2.8</v>
      </c>
      <c r="D5" s="62">
        <f>IF(ISBLANK(C5),"",VLOOKUP(C5,Tabellen!$D$6:$E$44,2))</f>
        <v>80</v>
      </c>
      <c r="E5" s="581" t="str">
        <f>Deelnemers!B3</f>
        <v>Bennie Beerten Z</v>
      </c>
      <c r="F5" s="949">
        <v>2.8</v>
      </c>
      <c r="G5" s="62">
        <f>IF(ISBLANK(F5),"",VLOOKUP(F5,Tabellen!$D$6:$E$44,2))</f>
        <v>80</v>
      </c>
      <c r="H5" s="581" t="str">
        <f>Deelnemers!B3</f>
        <v>Bennie Beerten Z</v>
      </c>
      <c r="I5" s="949">
        <v>2.85</v>
      </c>
      <c r="J5" s="62">
        <f>IF(ISBLANK(I5),"",VLOOKUP(I5,Tabellen!$D$6:$E$44,2))</f>
        <v>80</v>
      </c>
      <c r="K5" s="581" t="str">
        <f>Deelnemers!B3</f>
        <v>Bennie Beerten Z</v>
      </c>
      <c r="L5" s="949">
        <v>2.85</v>
      </c>
      <c r="M5" s="62">
        <f>IF(ISBLANK(L5),"",VLOOKUP(L5,Tabellen!$D$6:$E$44,2))</f>
        <v>80</v>
      </c>
    </row>
    <row r="6" spans="1:13" ht="28.5" customHeight="1">
      <c r="A6" s="947">
        <v>3</v>
      </c>
      <c r="B6" s="581" t="str">
        <f>Deelnemers!B4</f>
        <v>Cuppers Jan</v>
      </c>
      <c r="C6" s="949">
        <v>1.55</v>
      </c>
      <c r="D6" s="62">
        <f>IF(ISBLANK(C6),"",VLOOKUP(C6,Tabellen!$D$6:$E$44,2))</f>
        <v>50</v>
      </c>
      <c r="E6" s="581" t="str">
        <f>Deelnemers!B4</f>
        <v>Cuppers Jan</v>
      </c>
      <c r="F6" s="949">
        <v>1.55</v>
      </c>
      <c r="G6" s="62">
        <f>IF(ISBLANK(F6),"",VLOOKUP(F6,Tabellen!$D$6:$E$44,2))</f>
        <v>50</v>
      </c>
      <c r="H6" s="581" t="str">
        <f>Deelnemers!B4</f>
        <v>Cuppers Jan</v>
      </c>
      <c r="I6" s="949">
        <v>1.55</v>
      </c>
      <c r="J6" s="62">
        <f>IF(ISBLANK(I6),"",VLOOKUP(I6,Tabellen!$D$6:$E$44,2))</f>
        <v>50</v>
      </c>
      <c r="K6" s="581" t="str">
        <f>Deelnemers!B4</f>
        <v>Cuppers Jan</v>
      </c>
      <c r="L6" s="949">
        <v>1.55</v>
      </c>
      <c r="M6" s="62">
        <f>IF(ISBLANK(L6),"",VLOOKUP(L6,Tabellen!$D$6:$E$44,2))</f>
        <v>50</v>
      </c>
    </row>
    <row r="7" spans="1:13" ht="28.5" customHeight="1">
      <c r="A7" s="947">
        <v>4</v>
      </c>
      <c r="B7" s="581" t="str">
        <f>Deelnemers!B5</f>
        <v>BouwmeesterJohan</v>
      </c>
      <c r="C7" s="949">
        <v>2.1</v>
      </c>
      <c r="D7" s="62">
        <f>IF(ISBLANK(C7),"",VLOOKUP(C7,Tabellen!$D$6:$E$44,2))</f>
        <v>65</v>
      </c>
      <c r="E7" s="581" t="str">
        <f>Deelnemers!B5</f>
        <v>BouwmeesterJohan</v>
      </c>
      <c r="F7" s="949">
        <v>2.1</v>
      </c>
      <c r="G7" s="62">
        <f>IF(ISBLANK(F7),"",VLOOKUP(F7,Tabellen!$D$6:$E$44,2))</f>
        <v>65</v>
      </c>
      <c r="H7" s="581" t="str">
        <f>Deelnemers!B5</f>
        <v>BouwmeesterJohan</v>
      </c>
      <c r="I7" s="949">
        <v>2.25</v>
      </c>
      <c r="J7" s="62">
        <f>IF(ISBLANK(I7),"",VLOOKUP(I7,Tabellen!$D$6:$E$44,2))</f>
        <v>70</v>
      </c>
      <c r="K7" s="581" t="str">
        <f>Deelnemers!B5</f>
        <v>BouwmeesterJohan</v>
      </c>
      <c r="L7" s="949">
        <v>2.25</v>
      </c>
      <c r="M7" s="62">
        <f>IF(ISBLANK(L7),"",VLOOKUP(L7,Tabellen!$D$6:$E$44,2))</f>
        <v>70</v>
      </c>
    </row>
    <row r="8" spans="1:13" ht="28.5" customHeight="1">
      <c r="A8" s="947">
        <v>5</v>
      </c>
      <c r="B8" s="581" t="str">
        <f>Deelnemers!B6</f>
        <v>Cattier Theo</v>
      </c>
      <c r="C8" s="949">
        <v>1.55</v>
      </c>
      <c r="D8" s="62">
        <f>IF(ISBLANK(C8),"",VLOOKUP(C8,Tabellen!$D$6:$E$44,2))</f>
        <v>50</v>
      </c>
      <c r="E8" s="581" t="str">
        <f>Deelnemers!B6</f>
        <v>Cattier Theo</v>
      </c>
      <c r="F8" s="949">
        <v>1.55</v>
      </c>
      <c r="G8" s="62">
        <f>IF(ISBLANK(F8),"",VLOOKUP(F8,Tabellen!$D$6:$E$44,2))</f>
        <v>50</v>
      </c>
      <c r="H8" s="581" t="str">
        <f>Deelnemers!B6</f>
        <v>Cattier Theo</v>
      </c>
      <c r="I8" s="949">
        <v>1.75</v>
      </c>
      <c r="J8" s="62">
        <f>IF(ISBLANK(I8),"",VLOOKUP(I8,Tabellen!$D$6:$E$44,2))</f>
        <v>56</v>
      </c>
      <c r="K8" s="581" t="str">
        <f>Deelnemers!B6</f>
        <v>Cattier Theo</v>
      </c>
      <c r="L8" s="949">
        <v>1.75</v>
      </c>
      <c r="M8" s="62">
        <f>IF(ISBLANK(L8),"",VLOOKUP(L8,Tabellen!$D$6:$E$44,2))</f>
        <v>56</v>
      </c>
    </row>
    <row r="9" spans="1:13" ht="28.5" customHeight="1">
      <c r="A9" s="947">
        <v>6</v>
      </c>
      <c r="B9" s="950" t="str">
        <f>Deelnemers!B7</f>
        <v>Huinink Jan</v>
      </c>
      <c r="C9" s="949">
        <v>1.78</v>
      </c>
      <c r="D9" s="62">
        <f>IF(ISBLANK(C9),"",VLOOKUP(C9,Tabellen!$D$6:$E$44,2))</f>
        <v>56</v>
      </c>
      <c r="E9" s="950" t="str">
        <f>Deelnemers!B7</f>
        <v>Huinink Jan</v>
      </c>
      <c r="F9" s="949">
        <v>2</v>
      </c>
      <c r="G9" s="62">
        <f>IF(ISBLANK(F9),"",VLOOKUP(F9,Tabellen!$D$6:$E$44,2))</f>
        <v>65</v>
      </c>
      <c r="H9" s="950" t="str">
        <f>Deelnemers!B7</f>
        <v>Huinink Jan</v>
      </c>
      <c r="I9" s="949">
        <v>2</v>
      </c>
      <c r="J9" s="62">
        <f>IF(ISBLANK(I9),"",VLOOKUP(I9,Tabellen!$D$6:$E$44,2))</f>
        <v>65</v>
      </c>
      <c r="K9" s="950" t="str">
        <f>Deelnemers!B7</f>
        <v>Huinink Jan</v>
      </c>
      <c r="L9" s="949">
        <v>2</v>
      </c>
      <c r="M9" s="62">
        <f>IF(ISBLANK(L9),"",VLOOKUP(L9,Tabellen!$D$6:$E$44,2))</f>
        <v>65</v>
      </c>
    </row>
    <row r="10" spans="1:13" ht="28.5" customHeight="1">
      <c r="A10" s="947">
        <v>7</v>
      </c>
      <c r="B10" s="581" t="str">
        <f>Deelnemers!B8</f>
        <v>Koppele Theo</v>
      </c>
      <c r="C10" s="949">
        <v>1.75</v>
      </c>
      <c r="D10" s="62">
        <f>IF(ISBLANK(C10),"",VLOOKUP(C10,Tabellen!$D$6:$E$44,2))</f>
        <v>56</v>
      </c>
      <c r="E10" s="581" t="str">
        <f>Deelnemers!B8</f>
        <v>Koppele Theo</v>
      </c>
      <c r="F10" s="949">
        <v>1.75</v>
      </c>
      <c r="G10" s="62">
        <f>IF(ISBLANK(F10),"",VLOOKUP(F10,Tabellen!$D$6:$E$44,2))</f>
        <v>56</v>
      </c>
      <c r="H10" s="581" t="str">
        <f>Deelnemers!B8</f>
        <v>Koppele Theo</v>
      </c>
      <c r="I10" s="949">
        <v>1.75</v>
      </c>
      <c r="J10" s="62">
        <f>IF(ISBLANK(I10),"",VLOOKUP(I10,Tabellen!$D$6:$E$44,2))</f>
        <v>56</v>
      </c>
      <c r="K10" s="581" t="str">
        <f>Deelnemers!B8</f>
        <v>Koppele Theo</v>
      </c>
      <c r="L10" s="949">
        <v>1.75</v>
      </c>
      <c r="M10" s="62">
        <f>IF(ISBLANK(L10),"",VLOOKUP(L10,Tabellen!$D$6:$E$44,2))</f>
        <v>56</v>
      </c>
    </row>
    <row r="11" spans="1:13" ht="28.5" customHeight="1">
      <c r="A11" s="947">
        <v>8</v>
      </c>
      <c r="B11" s="581" t="str">
        <f>Deelnemers!B9</f>
        <v>Melgers Willy</v>
      </c>
      <c r="C11" s="949">
        <v>2.65</v>
      </c>
      <c r="D11" s="62">
        <f>IF(ISBLANK(C11),"",VLOOKUP(C11,Tabellen!$D$6:$E$44,2))</f>
        <v>75</v>
      </c>
      <c r="E11" s="581" t="str">
        <f>Deelnemers!B9</f>
        <v>Melgers Willy</v>
      </c>
      <c r="F11" s="949">
        <v>2.65</v>
      </c>
      <c r="G11" s="62">
        <f>IF(ISBLANK(F11),"",VLOOKUP(F11,Tabellen!$D$6:$E$44,2))</f>
        <v>75</v>
      </c>
      <c r="H11" s="581" t="str">
        <f>Deelnemers!B9</f>
        <v>Melgers Willy</v>
      </c>
      <c r="I11" s="949">
        <v>3</v>
      </c>
      <c r="J11" s="62">
        <f>IF(ISBLANK(I11),"",VLOOKUP(I11,Tabellen!$D$6:$E$44,2))</f>
        <v>85</v>
      </c>
      <c r="K11" s="581" t="str">
        <f>Deelnemers!B9</f>
        <v>Melgers Willy</v>
      </c>
      <c r="L11" s="949">
        <v>3</v>
      </c>
      <c r="M11" s="62">
        <f>IF(ISBLANK(L11),"",VLOOKUP(L11,Tabellen!$D$6:$E$44,2))</f>
        <v>85</v>
      </c>
    </row>
    <row r="12" spans="1:13" ht="28.5" customHeight="1">
      <c r="A12" s="947">
        <v>9</v>
      </c>
      <c r="B12" s="581" t="str">
        <f>Deelnemers!B10</f>
        <v>Piepers Arnold</v>
      </c>
      <c r="C12" s="949">
        <v>1.9</v>
      </c>
      <c r="D12" s="62">
        <f>IF(ISBLANK(C12),"",VLOOKUP(C12,Tabellen!$D$6:$E$44,2))</f>
        <v>62</v>
      </c>
      <c r="E12" s="581" t="str">
        <f>Deelnemers!B10</f>
        <v>Piepers Arnold</v>
      </c>
      <c r="F12" s="949">
        <v>2</v>
      </c>
      <c r="G12" s="62">
        <f>IF(ISBLANK(F12),"",VLOOKUP(F12,Tabellen!$D$6:$E$44,2))</f>
        <v>65</v>
      </c>
      <c r="H12" s="581" t="str">
        <f>Deelnemers!B10</f>
        <v>Piepers Arnold</v>
      </c>
      <c r="I12" s="949">
        <v>2</v>
      </c>
      <c r="J12" s="62">
        <f>IF(ISBLANK(I12),"",VLOOKUP(I12,Tabellen!$D$6:$E$44,2))</f>
        <v>65</v>
      </c>
      <c r="K12" s="581" t="str">
        <f>Deelnemers!B10</f>
        <v>Piepers Arnold</v>
      </c>
      <c r="L12" s="949">
        <v>2</v>
      </c>
      <c r="M12" s="62">
        <f>IF(ISBLANK(L12),"",VLOOKUP(L12,Tabellen!$D$6:$E$44,2))</f>
        <v>65</v>
      </c>
    </row>
    <row r="13" spans="1:13" ht="28.5" customHeight="1">
      <c r="A13" s="947">
        <v>10</v>
      </c>
      <c r="B13" s="581" t="str">
        <f>Deelnemers!B11</f>
        <v>Jos Stortelder</v>
      </c>
      <c r="C13" s="949">
        <v>4.5</v>
      </c>
      <c r="D13" s="62">
        <f>IF(ISBLANK(C13),"",VLOOKUP(C13,Tabellen!$D$6:$E$44,2))</f>
        <v>120</v>
      </c>
      <c r="E13" s="581" t="str">
        <f>Deelnemers!B11</f>
        <v>Jos Stortelder</v>
      </c>
      <c r="F13" s="949">
        <v>4.5</v>
      </c>
      <c r="G13" s="62">
        <f>IF(ISBLANK(F13),"",VLOOKUP(F13,Tabellen!$D$6:$E$44,2))</f>
        <v>120</v>
      </c>
      <c r="H13" s="581" t="str">
        <f>Deelnemers!B11</f>
        <v>Jos Stortelder</v>
      </c>
      <c r="I13" s="949">
        <v>4.8</v>
      </c>
      <c r="J13" s="62">
        <f>IF(ISBLANK(I13),"",VLOOKUP(I13,Tabellen!$D$6:$E$44,2))</f>
        <v>120</v>
      </c>
      <c r="K13" s="581" t="str">
        <f>Deelnemers!B11</f>
        <v>Jos Stortelder</v>
      </c>
      <c r="L13" s="949">
        <v>4.8</v>
      </c>
      <c r="M13" s="62">
        <f>IF(ISBLANK(L13),"",VLOOKUP(L13,Tabellen!$D$6:$E$44,2))</f>
        <v>120</v>
      </c>
    </row>
    <row r="14" spans="1:13" ht="28.5" customHeight="1">
      <c r="A14" s="947">
        <v>11</v>
      </c>
      <c r="B14" s="581" t="str">
        <f>Deelnemers!B12</f>
        <v>Rots Jan</v>
      </c>
      <c r="C14" s="949">
        <v>1.55</v>
      </c>
      <c r="D14" s="62">
        <f>IF(ISBLANK(C14),"",VLOOKUP(C14,Tabellen!$D$6:$E$44,2))</f>
        <v>50</v>
      </c>
      <c r="E14" s="581" t="str">
        <f>Deelnemers!B12</f>
        <v>Rots Jan</v>
      </c>
      <c r="F14" s="949">
        <v>1.55</v>
      </c>
      <c r="G14" s="62">
        <f>IF(ISBLANK(F14),"",VLOOKUP(F14,Tabellen!$D$6:$E$44,2))</f>
        <v>50</v>
      </c>
      <c r="H14" s="581" t="str">
        <f>Deelnemers!B12</f>
        <v>Rots Jan</v>
      </c>
      <c r="I14" s="949">
        <v>1.55</v>
      </c>
      <c r="J14" s="62">
        <f>IF(ISBLANK(I14),"",VLOOKUP(I14,Tabellen!$D$6:$E$44,2))</f>
        <v>50</v>
      </c>
      <c r="K14" s="581" t="str">
        <f>Deelnemers!B12</f>
        <v>Rots Jan</v>
      </c>
      <c r="L14" s="949">
        <v>1.65</v>
      </c>
      <c r="M14" s="62">
        <f>IF(ISBLANK(L14),"",VLOOKUP(L14,Tabellen!$D$6:$E$44,2))</f>
        <v>53</v>
      </c>
    </row>
    <row r="15" spans="1:13" ht="28.5" customHeight="1">
      <c r="A15" s="947">
        <v>12</v>
      </c>
      <c r="B15" s="581" t="str">
        <f>Deelnemers!B13</f>
        <v>Rouwhorst Bennie</v>
      </c>
      <c r="C15" s="949">
        <v>1.76</v>
      </c>
      <c r="D15" s="62">
        <f>IF(ISBLANK(C15),"",VLOOKUP(C15,Tabellen!$D$6:$E$44,2))</f>
        <v>56</v>
      </c>
      <c r="E15" s="581" t="str">
        <f>Deelnemers!B13</f>
        <v>Rouwhorst Bennie</v>
      </c>
      <c r="F15" s="949">
        <v>1.76</v>
      </c>
      <c r="G15" s="62">
        <f>IF(ISBLANK(F15),"",VLOOKUP(F15,Tabellen!$D$6:$E$44,2))</f>
        <v>56</v>
      </c>
      <c r="H15" s="581" t="str">
        <f>Deelnemers!B13</f>
        <v>Rouwhorst Bennie</v>
      </c>
      <c r="I15" s="949">
        <v>1.85</v>
      </c>
      <c r="J15" s="62">
        <f>IF(ISBLANK(I15),"",VLOOKUP(I15,Tabellen!$D$6:$E$44,2))</f>
        <v>59</v>
      </c>
      <c r="K15" s="581" t="str">
        <f>Deelnemers!B13</f>
        <v>Rouwhorst Bennie</v>
      </c>
      <c r="L15" s="949">
        <v>1.85</v>
      </c>
      <c r="M15" s="62">
        <f>IF(ISBLANK(L15),"",VLOOKUP(L15,Tabellen!$D$6:$E$44,2))</f>
        <v>59</v>
      </c>
    </row>
    <row r="16" spans="1:13" ht="28.5" customHeight="1">
      <c r="A16" s="947">
        <v>13</v>
      </c>
      <c r="B16" s="581" t="str">
        <f>Deelnemers!B14</f>
        <v>Wittenbernds B</v>
      </c>
      <c r="C16" s="949">
        <v>1.55</v>
      </c>
      <c r="D16" s="62">
        <f>IF(ISBLANK(C16),"",VLOOKUP(C16,Tabellen!$D$6:$E$44,2))</f>
        <v>50</v>
      </c>
      <c r="E16" s="581" t="str">
        <f>Deelnemers!B14</f>
        <v>Wittenbernds B</v>
      </c>
      <c r="F16" s="949">
        <v>1.55</v>
      </c>
      <c r="G16" s="62">
        <f>IF(ISBLANK(F16),"",VLOOKUP(F16,Tabellen!$D$6:$E$44,2))</f>
        <v>50</v>
      </c>
      <c r="H16" s="581" t="str">
        <f>Deelnemers!B14</f>
        <v>Wittenbernds B</v>
      </c>
      <c r="I16" s="949">
        <v>1.75</v>
      </c>
      <c r="J16" s="62">
        <f>IF(ISBLANK(I16),"",VLOOKUP(I16,Tabellen!$D$6:$E$44,2))</f>
        <v>56</v>
      </c>
      <c r="K16" s="581" t="str">
        <f>Deelnemers!B14</f>
        <v>Wittenbernds B</v>
      </c>
      <c r="L16" s="949">
        <v>1.75</v>
      </c>
      <c r="M16" s="62">
        <f>IF(ISBLANK(L16),"",VLOOKUP(L16,Tabellen!$D$6:$E$44,2))</f>
        <v>56</v>
      </c>
    </row>
    <row r="17" spans="1:13" ht="28.5" customHeight="1">
      <c r="A17" s="947">
        <v>14</v>
      </c>
      <c r="B17" s="581" t="str">
        <f>Deelnemers!B15</f>
        <v>Spieker Leo</v>
      </c>
      <c r="C17" s="949">
        <v>3</v>
      </c>
      <c r="D17" s="62">
        <f>IF(ISBLANK(C17),"",VLOOKUP(C17,Tabellen!$D$6:$E$44,2))</f>
        <v>85</v>
      </c>
      <c r="E17" s="581" t="str">
        <f>Deelnemers!B15</f>
        <v>Spieker Leo</v>
      </c>
      <c r="F17" s="949">
        <v>3</v>
      </c>
      <c r="G17" s="62">
        <f>IF(ISBLANK(F17),"",VLOOKUP(F17,Tabellen!$D$6:$E$44,2))</f>
        <v>85</v>
      </c>
      <c r="H17" s="581" t="str">
        <f>Deelnemers!B15</f>
        <v>Spieker Leo</v>
      </c>
      <c r="I17" s="949">
        <v>3.95</v>
      </c>
      <c r="J17" s="62">
        <f>IF(ISBLANK(I17),"",VLOOKUP(I17,Tabellen!$D$6:$E$44,2))</f>
        <v>100</v>
      </c>
      <c r="K17" s="581" t="str">
        <f>Deelnemers!B15</f>
        <v>Spieker Leo</v>
      </c>
      <c r="L17" s="949">
        <v>3.95</v>
      </c>
      <c r="M17" s="62">
        <f>IF(ISBLANK(L17),"",VLOOKUP(L17,Tabellen!$D$6:$E$44,2))</f>
        <v>100</v>
      </c>
    </row>
    <row r="18" spans="1:13" ht="28.5" customHeight="1">
      <c r="A18" s="947">
        <v>15</v>
      </c>
      <c r="B18" s="581" t="str">
        <f>Deelnemers!B16</f>
        <v>v.Schie Leo</v>
      </c>
      <c r="C18" s="949">
        <v>2.8</v>
      </c>
      <c r="D18" s="62">
        <f>IF(ISBLANK(C18),"",VLOOKUP(C18,Tabellen!$D$6:$E$44,2))</f>
        <v>80</v>
      </c>
      <c r="E18" s="581" t="str">
        <f>Deelnemers!B16</f>
        <v>v.Schie Leo</v>
      </c>
      <c r="F18" s="949">
        <v>2.8</v>
      </c>
      <c r="G18" s="62">
        <f>IF(ISBLANK(F18),"",VLOOKUP(F18,Tabellen!$D$6:$E$44,2))</f>
        <v>80</v>
      </c>
      <c r="H18" s="581" t="str">
        <f>Deelnemers!B16</f>
        <v>v.Schie Leo</v>
      </c>
      <c r="I18" s="949">
        <v>2.6</v>
      </c>
      <c r="J18" s="62">
        <f>IF(ISBLANK(I18),"",VLOOKUP(I18,Tabellen!$D$6:$E$44,2))</f>
        <v>75</v>
      </c>
      <c r="K18" s="581" t="str">
        <f>Deelnemers!B16</f>
        <v>v.Schie Leo</v>
      </c>
      <c r="L18" s="949">
        <v>2.7</v>
      </c>
      <c r="M18" s="62">
        <f>IF(ISBLANK(L18),"",VLOOKUP(L18,Tabellen!$D$6:$E$44,2))</f>
        <v>75</v>
      </c>
    </row>
    <row r="19" spans="1:13" ht="28.5" customHeight="1">
      <c r="A19" s="947">
        <v>16</v>
      </c>
      <c r="B19" s="581" t="str">
        <f>Deelnemers!B17</f>
        <v>Wolterink Harrie</v>
      </c>
      <c r="C19" s="573">
        <v>3.4</v>
      </c>
      <c r="D19" s="61">
        <f>IF(ISBLANK(C19),"",VLOOKUP(C19,Tabellen!$D$6:$E$44,2))</f>
        <v>90</v>
      </c>
      <c r="E19" s="951" t="str">
        <f>Deelnemers!B17</f>
        <v>Wolterink Harrie</v>
      </c>
      <c r="F19" s="573">
        <v>3.4</v>
      </c>
      <c r="G19" s="61">
        <f>IF(ISBLANK(F19),"",VLOOKUP(F19,Tabellen!$D$6:$E$44,2))</f>
        <v>90</v>
      </c>
      <c r="H19" s="581" t="str">
        <f>Deelnemers!B17</f>
        <v>Wolterink Harrie</v>
      </c>
      <c r="I19" s="687">
        <v>3.25</v>
      </c>
      <c r="J19" s="62">
        <f>IF(ISBLANK(I19),"",VLOOKUP(I19,Tabellen!$D$6:$E$44,2))</f>
        <v>90</v>
      </c>
      <c r="K19" s="581" t="str">
        <f>Deelnemers!B17</f>
        <v>Wolterink Harrie</v>
      </c>
      <c r="L19" s="687">
        <v>3.5</v>
      </c>
      <c r="M19" s="62">
        <f>IF(ISBLANK(L19),"",VLOOKUP(L19,Tabellen!$D$6:$E$44,2))</f>
        <v>100</v>
      </c>
    </row>
    <row r="20" spans="1:13" ht="28.5" customHeight="1">
      <c r="A20" s="947">
        <v>17</v>
      </c>
      <c r="B20" s="581" t="s">
        <v>221</v>
      </c>
      <c r="C20" s="573">
        <v>2.65</v>
      </c>
      <c r="D20" s="61">
        <f>IF(ISBLANK(C20),"",VLOOKUP(C20,Tabellen!$D$6:$E$44,2))</f>
        <v>75</v>
      </c>
      <c r="E20" s="581" t="s">
        <v>221</v>
      </c>
      <c r="F20" s="573">
        <v>2.65</v>
      </c>
      <c r="G20" s="61">
        <f>IF(ISBLANK(F20),"",VLOOKUP(F20,Tabellen!$D$6:$E$44,2))</f>
        <v>75</v>
      </c>
      <c r="H20" s="581" t="s">
        <v>221</v>
      </c>
      <c r="I20" s="573">
        <v>3</v>
      </c>
      <c r="J20" s="61">
        <f>IF(ISBLANK(I20),"",VLOOKUP(I20,Tabellen!$D$6:$E$44,2))</f>
        <v>85</v>
      </c>
      <c r="K20" s="581" t="s">
        <v>221</v>
      </c>
      <c r="L20" s="573">
        <v>3</v>
      </c>
      <c r="M20" s="61">
        <f>IF(ISBLANK(L20),"",VLOOKUP(L20,Tabellen!$D$6:$E$44,2))</f>
        <v>85</v>
      </c>
    </row>
    <row r="21" spans="1:13" ht="28.5" customHeight="1">
      <c r="A21" s="947"/>
      <c r="B21" s="1179" t="s">
        <v>81</v>
      </c>
      <c r="C21" s="1179"/>
      <c r="D21" s="1179"/>
      <c r="E21" s="1179"/>
      <c r="F21" s="1179"/>
      <c r="G21" s="1179"/>
    </row>
    <row r="22" spans="1:13" ht="28.5" customHeight="1">
      <c r="A22" s="947"/>
      <c r="B22" s="1186" t="s">
        <v>228</v>
      </c>
      <c r="C22" s="1186"/>
      <c r="D22" s="1186"/>
      <c r="E22" s="1186"/>
    </row>
    <row r="23" spans="1:13" ht="24.75" customHeight="1">
      <c r="B23" s="1180" t="s">
        <v>0</v>
      </c>
      <c r="C23" s="1180"/>
    </row>
    <row r="26" spans="1:13" ht="29.25" customHeight="1">
      <c r="A26" s="1184" t="s">
        <v>82</v>
      </c>
      <c r="B26" s="1184"/>
      <c r="C26" s="1184"/>
      <c r="D26" s="1184"/>
      <c r="E26" s="1184"/>
      <c r="F26" s="1184"/>
      <c r="G26" s="1184"/>
      <c r="H26" s="1184"/>
      <c r="I26" s="1184"/>
      <c r="J26" s="1184"/>
      <c r="K26" s="1184"/>
      <c r="L26" s="1184"/>
    </row>
    <row r="27" spans="1:13" ht="32.25" customHeight="1">
      <c r="A27" s="578" t="s">
        <v>83</v>
      </c>
      <c r="B27" s="952" t="s">
        <v>37</v>
      </c>
      <c r="C27" s="687"/>
      <c r="D27" s="578" t="s">
        <v>83</v>
      </c>
      <c r="E27" s="953" t="s">
        <v>37</v>
      </c>
      <c r="F27" s="953"/>
      <c r="G27" s="578" t="s">
        <v>83</v>
      </c>
      <c r="H27" s="952" t="s">
        <v>37</v>
      </c>
      <c r="I27" s="687"/>
      <c r="J27" s="578" t="s">
        <v>83</v>
      </c>
      <c r="K27" s="952" t="s">
        <v>37</v>
      </c>
      <c r="L27" s="64"/>
    </row>
    <row r="28" spans="1:13" ht="22.5" customHeight="1">
      <c r="A28" s="578">
        <v>1</v>
      </c>
      <c r="B28" s="64" t="str">
        <f>B4</f>
        <v>Slot Guus</v>
      </c>
      <c r="C28" s="687"/>
      <c r="D28" s="578">
        <v>1</v>
      </c>
      <c r="E28" s="64" t="str">
        <f>E5</f>
        <v>Bennie Beerten Z</v>
      </c>
      <c r="F28" s="687"/>
      <c r="G28" s="578">
        <v>1</v>
      </c>
      <c r="H28" s="64" t="str">
        <f>B4</f>
        <v>Slot Guus</v>
      </c>
      <c r="I28" s="687"/>
      <c r="J28" s="578">
        <v>1</v>
      </c>
      <c r="K28" s="64" t="str">
        <f>B4</f>
        <v>Slot Guus</v>
      </c>
      <c r="L28" s="64"/>
    </row>
    <row r="29" spans="1:13" ht="22.5" customHeight="1">
      <c r="A29" s="578">
        <v>2</v>
      </c>
      <c r="B29" s="64" t="str">
        <f>B5</f>
        <v>Bennie Beerten Z</v>
      </c>
      <c r="C29" s="687"/>
      <c r="D29" s="578">
        <v>2</v>
      </c>
      <c r="E29" s="64" t="str">
        <f>E6</f>
        <v>Cuppers Jan</v>
      </c>
      <c r="F29" s="687"/>
      <c r="G29" s="578">
        <v>2</v>
      </c>
      <c r="H29" s="64" t="str">
        <f>B5</f>
        <v>Bennie Beerten Z</v>
      </c>
      <c r="I29" s="687"/>
      <c r="J29" s="578">
        <v>2</v>
      </c>
      <c r="K29" s="64" t="str">
        <f>B5</f>
        <v>Bennie Beerten Z</v>
      </c>
      <c r="L29" s="64"/>
    </row>
    <row r="30" spans="1:13" ht="22.5" customHeight="1">
      <c r="A30" s="578">
        <v>3</v>
      </c>
      <c r="B30" s="64" t="str">
        <f>B6</f>
        <v>Cuppers Jan</v>
      </c>
      <c r="C30" s="687"/>
      <c r="D30" s="578">
        <v>3</v>
      </c>
      <c r="E30" s="64" t="str">
        <f>E7</f>
        <v>BouwmeesterJohan</v>
      </c>
      <c r="F30" s="687"/>
      <c r="G30" s="578">
        <v>3</v>
      </c>
      <c r="H30" s="64" t="str">
        <f>B6</f>
        <v>Cuppers Jan</v>
      </c>
      <c r="I30" s="687"/>
      <c r="J30" s="578">
        <v>3</v>
      </c>
      <c r="K30" s="64" t="str">
        <f>B6</f>
        <v>Cuppers Jan</v>
      </c>
      <c r="L30" s="64"/>
    </row>
    <row r="31" spans="1:13" ht="22.5" customHeight="1">
      <c r="A31" s="578">
        <v>4</v>
      </c>
      <c r="B31" s="64" t="str">
        <f>B4</f>
        <v>Slot Guus</v>
      </c>
      <c r="C31" s="687"/>
      <c r="D31" s="578">
        <v>4</v>
      </c>
      <c r="E31" s="64" t="str">
        <f>E8</f>
        <v>Cattier Theo</v>
      </c>
      <c r="F31" s="687"/>
      <c r="G31" s="578">
        <v>4</v>
      </c>
      <c r="H31" s="64" t="str">
        <f>B4</f>
        <v>Slot Guus</v>
      </c>
      <c r="I31" s="687"/>
      <c r="J31" s="578">
        <v>4</v>
      </c>
      <c r="K31" s="64" t="str">
        <f>B4</f>
        <v>Slot Guus</v>
      </c>
      <c r="L31" s="64"/>
    </row>
    <row r="32" spans="1:13" ht="22.5" customHeight="1">
      <c r="A32" s="578">
        <v>5</v>
      </c>
      <c r="B32" s="64" t="str">
        <f>B8</f>
        <v>Cattier Theo</v>
      </c>
      <c r="C32" s="687"/>
      <c r="D32" s="578">
        <v>5</v>
      </c>
      <c r="E32" s="64" t="str">
        <f>E9</f>
        <v>Huinink Jan</v>
      </c>
      <c r="F32" s="687"/>
      <c r="G32" s="578">
        <v>5</v>
      </c>
      <c r="H32" s="64" t="str">
        <f>B8</f>
        <v>Cattier Theo</v>
      </c>
      <c r="I32" s="687"/>
      <c r="J32" s="578">
        <v>5</v>
      </c>
      <c r="K32" s="64" t="str">
        <f t="shared" ref="K32:K43" si="0">B8</f>
        <v>Cattier Theo</v>
      </c>
      <c r="L32" s="64"/>
    </row>
    <row r="33" spans="1:12" ht="22.5" customHeight="1">
      <c r="A33" s="578">
        <v>6</v>
      </c>
      <c r="B33" s="64" t="str">
        <f>B9</f>
        <v>Huinink Jan</v>
      </c>
      <c r="C33" s="687"/>
      <c r="D33" s="578">
        <v>6</v>
      </c>
      <c r="E33" s="64" t="str">
        <f t="shared" ref="E33:E41" si="1">E11</f>
        <v>Melgers Willy</v>
      </c>
      <c r="F33" s="687"/>
      <c r="G33" s="578">
        <v>6</v>
      </c>
      <c r="H33" s="64" t="str">
        <f>B9</f>
        <v>Huinink Jan</v>
      </c>
      <c r="I33" s="687"/>
      <c r="J33" s="578">
        <v>6</v>
      </c>
      <c r="K33" s="64" t="str">
        <f t="shared" si="0"/>
        <v>Huinink Jan</v>
      </c>
      <c r="L33" s="64"/>
    </row>
    <row r="34" spans="1:12" ht="22.5" customHeight="1">
      <c r="A34" s="578">
        <v>7</v>
      </c>
      <c r="B34" s="64" t="str">
        <f>B11</f>
        <v>Melgers Willy</v>
      </c>
      <c r="C34" s="687"/>
      <c r="D34" s="578">
        <v>7</v>
      </c>
      <c r="E34" s="64" t="str">
        <f t="shared" si="1"/>
        <v>Piepers Arnold</v>
      </c>
      <c r="F34" s="687"/>
      <c r="G34" s="578">
        <v>7</v>
      </c>
      <c r="H34" s="64" t="str">
        <f>B10</f>
        <v>Koppele Theo</v>
      </c>
      <c r="I34" s="687"/>
      <c r="J34" s="578">
        <v>7</v>
      </c>
      <c r="K34" s="64" t="str">
        <f t="shared" si="0"/>
        <v>Koppele Theo</v>
      </c>
      <c r="L34" s="64"/>
    </row>
    <row r="35" spans="1:12" ht="22.5" customHeight="1">
      <c r="A35" s="578">
        <v>8</v>
      </c>
      <c r="B35" s="64" t="str">
        <f>B12</f>
        <v>Piepers Arnold</v>
      </c>
      <c r="C35" s="687"/>
      <c r="D35" s="578">
        <v>8</v>
      </c>
      <c r="E35" s="64" t="str">
        <f t="shared" si="1"/>
        <v>Jos Stortelder</v>
      </c>
      <c r="F35" s="687"/>
      <c r="G35" s="578">
        <v>8</v>
      </c>
      <c r="H35" s="64" t="str">
        <f t="shared" ref="H35:H42" si="2">B12</f>
        <v>Piepers Arnold</v>
      </c>
      <c r="I35" s="687"/>
      <c r="J35" s="578">
        <v>8</v>
      </c>
      <c r="K35" s="64" t="str">
        <f t="shared" si="0"/>
        <v>Melgers Willy</v>
      </c>
      <c r="L35" s="64"/>
    </row>
    <row r="36" spans="1:12" ht="22.5" customHeight="1">
      <c r="A36" s="578">
        <v>9</v>
      </c>
      <c r="B36" s="64" t="str">
        <f>B15</f>
        <v>Rouwhorst Bennie</v>
      </c>
      <c r="C36" s="687"/>
      <c r="D36" s="578">
        <v>9</v>
      </c>
      <c r="E36" s="64" t="str">
        <f t="shared" si="1"/>
        <v>Rots Jan</v>
      </c>
      <c r="F36" s="687"/>
      <c r="G36" s="578">
        <v>9</v>
      </c>
      <c r="H36" s="64" t="str">
        <f t="shared" si="2"/>
        <v>Jos Stortelder</v>
      </c>
      <c r="I36" s="687"/>
      <c r="J36" s="578">
        <v>9</v>
      </c>
      <c r="K36" s="64" t="str">
        <f t="shared" si="0"/>
        <v>Piepers Arnold</v>
      </c>
      <c r="L36" s="64"/>
    </row>
    <row r="37" spans="1:12" ht="22.5" customHeight="1">
      <c r="A37" s="578">
        <v>10</v>
      </c>
      <c r="B37" s="64" t="str">
        <f>B16</f>
        <v>Wittenbernds B</v>
      </c>
      <c r="C37" s="687"/>
      <c r="D37" s="578">
        <v>10</v>
      </c>
      <c r="E37" s="64" t="str">
        <f t="shared" si="1"/>
        <v>Rouwhorst Bennie</v>
      </c>
      <c r="F37" s="687"/>
      <c r="G37" s="578">
        <v>10</v>
      </c>
      <c r="H37" s="64" t="str">
        <f t="shared" si="2"/>
        <v>Rots Jan</v>
      </c>
      <c r="I37" s="687"/>
      <c r="J37" s="578">
        <v>10</v>
      </c>
      <c r="K37" s="64" t="str">
        <f t="shared" si="0"/>
        <v>Jos Stortelder</v>
      </c>
      <c r="L37" s="64"/>
    </row>
    <row r="38" spans="1:12" ht="22.5" customHeight="1">
      <c r="A38" s="578">
        <v>11</v>
      </c>
      <c r="B38" s="64" t="str">
        <f>B17</f>
        <v>Spieker Leo</v>
      </c>
      <c r="C38" s="687"/>
      <c r="D38" s="578">
        <v>11</v>
      </c>
      <c r="E38" s="64" t="str">
        <f t="shared" si="1"/>
        <v>Wittenbernds B</v>
      </c>
      <c r="F38" s="687"/>
      <c r="G38" s="578">
        <v>11</v>
      </c>
      <c r="H38" s="64" t="str">
        <f t="shared" si="2"/>
        <v>Rouwhorst Bennie</v>
      </c>
      <c r="I38" s="687"/>
      <c r="J38" s="578">
        <v>11</v>
      </c>
      <c r="K38" s="64" t="str">
        <f t="shared" si="0"/>
        <v>Rots Jan</v>
      </c>
      <c r="L38" s="64"/>
    </row>
    <row r="39" spans="1:12" ht="22.5" customHeight="1">
      <c r="A39" s="578">
        <v>12</v>
      </c>
      <c r="B39" s="64" t="str">
        <f>B18</f>
        <v>v.Schie Leo</v>
      </c>
      <c r="C39" s="687"/>
      <c r="D39" s="578">
        <v>12</v>
      </c>
      <c r="E39" s="64" t="str">
        <f t="shared" si="1"/>
        <v>Spieker Leo</v>
      </c>
      <c r="F39" s="687"/>
      <c r="G39" s="578">
        <v>12</v>
      </c>
      <c r="H39" s="64" t="str">
        <f t="shared" si="2"/>
        <v>Wittenbernds B</v>
      </c>
      <c r="I39" s="687"/>
      <c r="J39" s="578">
        <v>12</v>
      </c>
      <c r="K39" s="64" t="str">
        <f t="shared" si="0"/>
        <v>Rouwhorst Bennie</v>
      </c>
      <c r="L39" s="64"/>
    </row>
    <row r="40" spans="1:12" ht="22.5" customHeight="1">
      <c r="A40" s="578">
        <v>13</v>
      </c>
      <c r="B40" s="64" t="str">
        <f>$B$19</f>
        <v>Wolterink Harrie</v>
      </c>
      <c r="C40" s="687"/>
      <c r="D40" s="578">
        <v>13</v>
      </c>
      <c r="E40" s="64" t="str">
        <f t="shared" si="1"/>
        <v>v.Schie Leo</v>
      </c>
      <c r="F40" s="687"/>
      <c r="G40" s="578">
        <v>13</v>
      </c>
      <c r="H40" s="64" t="str">
        <f t="shared" si="2"/>
        <v>Spieker Leo</v>
      </c>
      <c r="I40" s="687"/>
      <c r="J40" s="578">
        <v>13</v>
      </c>
      <c r="K40" s="64" t="str">
        <f t="shared" si="0"/>
        <v>Wittenbernds B</v>
      </c>
      <c r="L40" s="64"/>
    </row>
    <row r="41" spans="1:12" ht="21.75" customHeight="1">
      <c r="A41" s="578"/>
      <c r="B41" s="64"/>
      <c r="C41" s="687"/>
      <c r="D41" s="578">
        <v>14</v>
      </c>
      <c r="E41" s="64" t="str">
        <f t="shared" si="1"/>
        <v>Wolterink Harrie</v>
      </c>
      <c r="F41" s="687"/>
      <c r="G41" s="578">
        <v>14</v>
      </c>
      <c r="H41" s="64" t="str">
        <f t="shared" si="2"/>
        <v>v.Schie Leo</v>
      </c>
      <c r="I41" s="687"/>
      <c r="J41" s="578">
        <v>14</v>
      </c>
      <c r="K41" s="64" t="str">
        <f t="shared" si="0"/>
        <v>Spieker Leo</v>
      </c>
      <c r="L41" s="64"/>
    </row>
    <row r="42" spans="1:12" ht="22.5" customHeight="1">
      <c r="A42" s="578"/>
      <c r="B42" s="64"/>
      <c r="C42" s="687"/>
      <c r="D42" s="578"/>
      <c r="F42" s="687"/>
      <c r="G42" s="578">
        <v>15</v>
      </c>
      <c r="H42" s="64" t="str">
        <f t="shared" si="2"/>
        <v>Wolterink Harrie</v>
      </c>
      <c r="I42" s="687"/>
      <c r="J42" s="578">
        <v>15</v>
      </c>
      <c r="K42" s="64" t="str">
        <f t="shared" si="0"/>
        <v>v.Schie Leo</v>
      </c>
      <c r="L42" s="64"/>
    </row>
    <row r="43" spans="1:12" ht="22.5" customHeight="1">
      <c r="A43" s="578"/>
      <c r="B43" s="64"/>
      <c r="C43" s="687"/>
      <c r="D43" s="578"/>
      <c r="E43" s="64"/>
      <c r="F43" s="687"/>
      <c r="G43" s="578"/>
      <c r="H43" s="64"/>
      <c r="I43" s="687"/>
      <c r="J43" s="578">
        <v>16</v>
      </c>
      <c r="K43" s="64" t="str">
        <f t="shared" si="0"/>
        <v>Wolterink Harrie</v>
      </c>
      <c r="L43" s="64"/>
    </row>
    <row r="44" spans="1:12" ht="22.5" customHeight="1">
      <c r="A44" s="578"/>
      <c r="B44" s="64"/>
      <c r="C44" s="687"/>
      <c r="D44" s="578"/>
      <c r="E44" s="64"/>
      <c r="F44" s="687"/>
      <c r="G44" s="578"/>
      <c r="H44" s="64"/>
      <c r="I44" s="687"/>
      <c r="J44" s="64"/>
      <c r="K44" s="64"/>
      <c r="L44" s="64"/>
    </row>
    <row r="45" spans="1:12" ht="22.5" customHeight="1">
      <c r="A45" s="578"/>
      <c r="B45" s="64"/>
      <c r="C45" s="578"/>
      <c r="D45" s="64"/>
      <c r="E45" s="687"/>
      <c r="F45" s="578"/>
      <c r="G45" s="64"/>
      <c r="H45" s="687"/>
      <c r="I45" s="64"/>
      <c r="J45" s="64"/>
      <c r="K45" s="64"/>
      <c r="L45" s="64"/>
    </row>
    <row r="46" spans="1:12" ht="28.5" customHeight="1">
      <c r="A46" s="1185" t="s">
        <v>84</v>
      </c>
      <c r="B46" s="1185"/>
      <c r="C46" s="954"/>
      <c r="D46" s="1181" t="s">
        <v>85</v>
      </c>
      <c r="E46" s="1181"/>
      <c r="F46" s="955"/>
      <c r="G46" s="1185" t="s">
        <v>86</v>
      </c>
      <c r="H46" s="1185"/>
      <c r="I46" s="956"/>
      <c r="J46" s="1185" t="s">
        <v>87</v>
      </c>
      <c r="K46" s="1185"/>
      <c r="L46" s="956"/>
    </row>
    <row r="48" spans="1:12" ht="15" customHeight="1">
      <c r="D48" s="825"/>
    </row>
    <row r="49" spans="1:8" ht="15" customHeight="1">
      <c r="C49" s="958"/>
      <c r="D49" s="958"/>
      <c r="E49" s="958"/>
      <c r="F49" s="958"/>
      <c r="G49" s="958"/>
      <c r="H49" s="959"/>
    </row>
    <row r="50" spans="1:8" ht="21.75" customHeight="1">
      <c r="A50" s="578" t="s">
        <v>83</v>
      </c>
      <c r="B50" s="952" t="s">
        <v>37</v>
      </c>
      <c r="C50" s="64"/>
      <c r="D50" s="578" t="s">
        <v>83</v>
      </c>
      <c r="E50" s="953" t="s">
        <v>37</v>
      </c>
      <c r="F50" s="64"/>
    </row>
    <row r="51" spans="1:8" ht="21.75" customHeight="1">
      <c r="A51" s="578">
        <v>1</v>
      </c>
      <c r="B51" s="64" t="str">
        <f>B4</f>
        <v>Slot Guus</v>
      </c>
      <c r="C51" s="64"/>
      <c r="D51" s="578">
        <v>1</v>
      </c>
      <c r="E51" s="661" t="str">
        <f>B4</f>
        <v>Slot Guus</v>
      </c>
      <c r="F51" s="661"/>
    </row>
    <row r="52" spans="1:8" ht="21.75" customHeight="1">
      <c r="A52" s="578">
        <v>2</v>
      </c>
      <c r="B52" s="64" t="str">
        <f>B5</f>
        <v>Bennie Beerten Z</v>
      </c>
      <c r="C52" s="64"/>
      <c r="D52" s="578">
        <v>2</v>
      </c>
      <c r="E52" s="661" t="str">
        <f>B5</f>
        <v>Bennie Beerten Z</v>
      </c>
      <c r="F52" s="661"/>
    </row>
    <row r="53" spans="1:8" ht="21.75" customHeight="1">
      <c r="A53" s="578">
        <v>3</v>
      </c>
      <c r="B53" s="64" t="str">
        <f>B6</f>
        <v>Cuppers Jan</v>
      </c>
      <c r="C53" s="64"/>
      <c r="D53" s="578">
        <v>3</v>
      </c>
      <c r="E53" s="661" t="str">
        <f>B6</f>
        <v>Cuppers Jan</v>
      </c>
      <c r="F53" s="661"/>
    </row>
    <row r="54" spans="1:8" ht="21.75" customHeight="1">
      <c r="A54" s="578">
        <v>4</v>
      </c>
      <c r="B54" s="64" t="str">
        <f>B4</f>
        <v>Slot Guus</v>
      </c>
      <c r="C54" s="64"/>
      <c r="D54" s="578">
        <v>4</v>
      </c>
      <c r="E54" s="661" t="str">
        <f>B4</f>
        <v>Slot Guus</v>
      </c>
      <c r="F54" s="661"/>
    </row>
    <row r="55" spans="1:8" ht="21.75" customHeight="1">
      <c r="A55" s="578">
        <v>5</v>
      </c>
      <c r="B55" s="64" t="str">
        <f t="shared" ref="B55:B67" si="3">B8</f>
        <v>Cattier Theo</v>
      </c>
      <c r="C55" s="64"/>
      <c r="D55" s="578">
        <v>5</v>
      </c>
      <c r="E55" s="661" t="str">
        <f t="shared" ref="E55:E66" si="4">B8</f>
        <v>Cattier Theo</v>
      </c>
      <c r="F55" s="661"/>
    </row>
    <row r="56" spans="1:8" ht="21.75" customHeight="1">
      <c r="A56" s="578">
        <v>6</v>
      </c>
      <c r="B56" s="64" t="str">
        <f t="shared" si="3"/>
        <v>Huinink Jan</v>
      </c>
      <c r="C56" s="64"/>
      <c r="D56" s="578">
        <v>6</v>
      </c>
      <c r="E56" s="661" t="str">
        <f t="shared" si="4"/>
        <v>Huinink Jan</v>
      </c>
      <c r="F56" s="661"/>
    </row>
    <row r="57" spans="1:8" ht="21.75" customHeight="1">
      <c r="A57" s="578">
        <v>7</v>
      </c>
      <c r="B57" s="64" t="str">
        <f t="shared" si="3"/>
        <v>Koppele Theo</v>
      </c>
      <c r="C57" s="64"/>
      <c r="D57" s="578">
        <v>7</v>
      </c>
      <c r="E57" s="661" t="str">
        <f t="shared" si="4"/>
        <v>Koppele Theo</v>
      </c>
      <c r="F57" s="661"/>
    </row>
    <row r="58" spans="1:8" ht="21.75" customHeight="1">
      <c r="A58" s="578">
        <v>8</v>
      </c>
      <c r="B58" s="64" t="str">
        <f t="shared" si="3"/>
        <v>Melgers Willy</v>
      </c>
      <c r="C58" s="64"/>
      <c r="D58" s="578">
        <v>8</v>
      </c>
      <c r="E58" s="661" t="str">
        <f t="shared" si="4"/>
        <v>Melgers Willy</v>
      </c>
      <c r="F58" s="661"/>
    </row>
    <row r="59" spans="1:8" ht="21.75" customHeight="1">
      <c r="A59" s="578">
        <v>9</v>
      </c>
      <c r="B59" s="64" t="str">
        <f t="shared" si="3"/>
        <v>Piepers Arnold</v>
      </c>
      <c r="C59" s="64"/>
      <c r="D59" s="578">
        <v>9</v>
      </c>
      <c r="E59" s="661" t="str">
        <f t="shared" si="4"/>
        <v>Piepers Arnold</v>
      </c>
      <c r="F59" s="661"/>
    </row>
    <row r="60" spans="1:8" ht="21.75" customHeight="1">
      <c r="A60" s="578">
        <v>10</v>
      </c>
      <c r="B60" s="64" t="str">
        <f t="shared" si="3"/>
        <v>Jos Stortelder</v>
      </c>
      <c r="C60" s="64"/>
      <c r="D60" s="578">
        <v>10</v>
      </c>
      <c r="E60" s="661" t="str">
        <f t="shared" si="4"/>
        <v>Jos Stortelder</v>
      </c>
      <c r="F60" s="661"/>
    </row>
    <row r="61" spans="1:8" ht="21.75" customHeight="1">
      <c r="A61" s="578">
        <v>11</v>
      </c>
      <c r="B61" s="64" t="str">
        <f t="shared" si="3"/>
        <v>Rots Jan</v>
      </c>
      <c r="C61" s="64"/>
      <c r="D61" s="578">
        <v>11</v>
      </c>
      <c r="E61" s="661" t="str">
        <f t="shared" si="4"/>
        <v>Rots Jan</v>
      </c>
      <c r="F61" s="661"/>
    </row>
    <row r="62" spans="1:8" ht="21.75" customHeight="1">
      <c r="A62" s="578">
        <v>12</v>
      </c>
      <c r="B62" s="64" t="str">
        <f t="shared" si="3"/>
        <v>Rouwhorst Bennie</v>
      </c>
      <c r="C62" s="64"/>
      <c r="D62" s="578">
        <v>12</v>
      </c>
      <c r="E62" s="661" t="str">
        <f t="shared" si="4"/>
        <v>Rouwhorst Bennie</v>
      </c>
      <c r="F62" s="661"/>
    </row>
    <row r="63" spans="1:8" ht="21.75" customHeight="1">
      <c r="A63" s="578">
        <v>13</v>
      </c>
      <c r="B63" s="64" t="str">
        <f t="shared" si="3"/>
        <v>Wittenbernds B</v>
      </c>
      <c r="C63" s="64"/>
      <c r="D63" s="578">
        <v>13</v>
      </c>
      <c r="E63" s="661" t="str">
        <f t="shared" si="4"/>
        <v>Wittenbernds B</v>
      </c>
      <c r="F63" s="661"/>
    </row>
    <row r="64" spans="1:8" ht="21.75" customHeight="1">
      <c r="A64" s="578">
        <v>14</v>
      </c>
      <c r="B64" s="64" t="str">
        <f t="shared" si="3"/>
        <v>Spieker Leo</v>
      </c>
      <c r="C64" s="64"/>
      <c r="D64" s="578">
        <v>14</v>
      </c>
      <c r="E64" s="661" t="str">
        <f t="shared" si="4"/>
        <v>Spieker Leo</v>
      </c>
      <c r="F64" s="661"/>
    </row>
    <row r="65" spans="1:6" ht="21.75" customHeight="1">
      <c r="A65" s="578">
        <v>15</v>
      </c>
      <c r="B65" s="64" t="str">
        <f t="shared" si="3"/>
        <v>v.Schie Leo</v>
      </c>
      <c r="C65" s="64"/>
      <c r="D65" s="578">
        <v>15</v>
      </c>
      <c r="E65" s="661" t="str">
        <f t="shared" si="4"/>
        <v>v.Schie Leo</v>
      </c>
      <c r="F65" s="661"/>
    </row>
    <row r="66" spans="1:6" ht="21.75" customHeight="1">
      <c r="A66" s="578">
        <v>16</v>
      </c>
      <c r="B66" s="64" t="str">
        <f t="shared" si="3"/>
        <v>Wolterink Harrie</v>
      </c>
      <c r="C66" s="64"/>
      <c r="D66" s="578">
        <v>16</v>
      </c>
      <c r="E66" s="661" t="str">
        <f t="shared" si="4"/>
        <v>Wolterink Harrie</v>
      </c>
      <c r="F66" s="661"/>
    </row>
    <row r="67" spans="1:6" ht="21.75" customHeight="1">
      <c r="A67" s="578">
        <v>17</v>
      </c>
      <c r="B67" s="64" t="str">
        <f t="shared" si="3"/>
        <v>Vermue Jack</v>
      </c>
      <c r="C67" s="64"/>
      <c r="D67" s="578">
        <v>17</v>
      </c>
      <c r="E67" s="661" t="s">
        <v>88</v>
      </c>
      <c r="F67" s="661"/>
    </row>
    <row r="68" spans="1:6" ht="21.75" customHeight="1">
      <c r="A68" s="64"/>
      <c r="B68" s="64"/>
      <c r="C68" s="64"/>
      <c r="D68" s="578">
        <v>18</v>
      </c>
      <c r="E68" s="661" t="s">
        <v>89</v>
      </c>
      <c r="F68" s="661"/>
    </row>
    <row r="69" spans="1:6" ht="21.75" customHeight="1">
      <c r="A69" s="1181" t="s">
        <v>90</v>
      </c>
      <c r="B69" s="1181"/>
      <c r="C69" s="960"/>
      <c r="D69" s="1182" t="s">
        <v>91</v>
      </c>
      <c r="E69" s="1182"/>
      <c r="F69" s="961"/>
    </row>
  </sheetData>
  <mergeCells count="14">
    <mergeCell ref="L2:M2"/>
    <mergeCell ref="B21:G21"/>
    <mergeCell ref="B23:C23"/>
    <mergeCell ref="A69:B69"/>
    <mergeCell ref="D69:E69"/>
    <mergeCell ref="C2:D2"/>
    <mergeCell ref="F2:G2"/>
    <mergeCell ref="I2:J2"/>
    <mergeCell ref="A26:L26"/>
    <mergeCell ref="A46:B46"/>
    <mergeCell ref="D46:E46"/>
    <mergeCell ref="G46:H46"/>
    <mergeCell ref="J46:K46"/>
    <mergeCell ref="B22:E22"/>
  </mergeCells>
  <hyperlinks>
    <hyperlink ref="B23" r:id="rId1" location="Hoofdmenu.A1" xr:uid="{00000000-0004-0000-0200-000000000000}"/>
    <hyperlink ref="A46" location="13 deelnemers!Afdrukbereik" display="Naar 13 deelnemers" xr:uid="{00000000-0004-0000-0200-000001000000}"/>
    <hyperlink ref="D46" location="Ronde 14 deelnemers!A1" display="Naar 14 deelnemers" xr:uid="{00000000-0004-0000-0200-000002000000}"/>
    <hyperlink ref="G46" location="ronde 15 deelnemers!A1" display="Naar 15 deelnemers" xr:uid="{00000000-0004-0000-0200-000003000000}"/>
    <hyperlink ref="J46" location="Ronde 16 Deelnemers!A1" display="Naar 16 deelnemers" xr:uid="{00000000-0004-0000-0200-000004000000}"/>
    <hyperlink ref="A69" location="Ronde 17 deelnemers!A1" display="Naar 17 deelnemers" xr:uid="{00000000-0004-0000-0200-000005000000}"/>
    <hyperlink ref="D69" location="Ronde 18 deelnemers!A1" display="Naar 18 deelnemers" xr:uid="{00000000-0004-0000-0200-000006000000}"/>
    <hyperlink ref="B23:C23" location="Hoofdmenu!A1" display="Hoofdmenu" xr:uid="{5A42E7F6-46F6-4CA0-BC4B-55430C699CC8}"/>
    <hyperlink ref="D46:E46" location="Ronde_14_deelnemers!Excel_BuiltIn_Print_Area" display="Naar 14 deelnemers" xr:uid="{13D3DF9E-4771-4D89-9B94-E9ABCF30C5EE}"/>
    <hyperlink ref="G46:H46" location="ronde_15_deelnemers!Afdrukbereik" display="Naar 15 deelnemers" xr:uid="{866EA219-8070-4757-9C14-D907636B1ED2}"/>
    <hyperlink ref="J46:K46" location="Ronde_16_Deelnemers!Afdrukbereik" display="Naar 16 deelnemers" xr:uid="{1B27D09F-F736-406D-89FE-3A381C916056}"/>
    <hyperlink ref="A69:B69" location="Ronde_17_deelnemers!Afdrukbereik" display="Naar 17 deelnemers" xr:uid="{FFF75DEC-36C8-43D8-AA33-50381DC17428}"/>
    <hyperlink ref="D69:E69" location="Ronde_18_deelnemers!Excel_BuiltIn_Print_Area" display="Naar 18 deelnemers" xr:uid="{40444DE0-6F3E-4B54-94F8-8DD2B3DFF50C}"/>
    <hyperlink ref="A46:B46" location="'13_deelnemers'!Excel_BuiltIn_Print_Area" display="Naar 13 deelnemers" xr:uid="{78459E09-0BFE-40F5-A4D7-FBAF79F9C559}"/>
  </hyperlinks>
  <printOptions horizontalCentered="1"/>
  <pageMargins left="0" right="0" top="1.4366141732283451" bottom="1.4366141732283451" header="1.0429133858267701" footer="1.0429133858267701"/>
  <pageSetup paperSize="0" scale="85" fitToWidth="0" fitToHeight="0" pageOrder="overThenDown" orientation="landscape" horizontalDpi="0" verticalDpi="0" copie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N92"/>
  <sheetViews>
    <sheetView workbookViewId="0">
      <selection activeCell="Q27" sqref="Q27:Q28"/>
    </sheetView>
  </sheetViews>
  <sheetFormatPr defaultRowHeight="12.75" customHeight="1"/>
  <cols>
    <col min="1" max="1" width="16.5703125" style="456" customWidth="1"/>
    <col min="2" max="2" width="23.85546875" style="279" customWidth="1"/>
    <col min="3" max="3" width="14" style="249" customWidth="1"/>
    <col min="4" max="9" width="11.42578125" style="249" customWidth="1"/>
    <col min="10" max="10" width="11.42578125" style="252" customWidth="1"/>
    <col min="11" max="13" width="5.14062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5" customHeight="1">
      <c r="A2" s="457" t="str">
        <f>Invoer_Periode1_!A128</f>
        <v>Car.Bol</v>
      </c>
      <c r="B2" s="276" t="str">
        <f>Invoer_Periode1_!B128</f>
        <v>Periode 1</v>
      </c>
      <c r="C2" s="263"/>
      <c r="D2" s="263"/>
      <c r="E2" s="263"/>
      <c r="F2" s="263"/>
      <c r="G2" s="263"/>
      <c r="H2" s="263"/>
      <c r="I2" s="263"/>
      <c r="J2" s="267"/>
      <c r="K2" s="263"/>
      <c r="L2" s="263"/>
      <c r="M2" s="263"/>
      <c r="N2" s="263"/>
    </row>
    <row r="3" spans="1:14" ht="15" customHeight="1">
      <c r="A3" s="455">
        <f>Invoer_Periode1_!A129</f>
        <v>56</v>
      </c>
      <c r="B3" s="276" t="str">
        <f>Invoer_Periode1_!B129</f>
        <v>Naam</v>
      </c>
      <c r="C3" s="263" t="str">
        <f>Invoer_Periode1_!C129</f>
        <v>Aantal</v>
      </c>
      <c r="D3" s="263" t="str">
        <f>Invoer_Periode1_!D129</f>
        <v>Te maken</v>
      </c>
      <c r="E3" s="263" t="str">
        <f>Invoer_Periode1_!E129</f>
        <v>Aantal</v>
      </c>
      <c r="F3" s="263" t="str">
        <f>Invoer_Periode1_!F129</f>
        <v xml:space="preserve">Aantal  </v>
      </c>
      <c r="G3" s="263" t="str">
        <f>Invoer_Periode1_!G129</f>
        <v xml:space="preserve">Week       </v>
      </c>
      <c r="H3" s="263" t="str">
        <f>Invoer_Periode1_!H129</f>
        <v>Hoogste</v>
      </c>
      <c r="I3" s="263" t="str">
        <f>Invoer_Periode1_!I129</f>
        <v>%</v>
      </c>
      <c r="J3" s="268">
        <f>Invoer_Periode1_!J129</f>
        <v>10</v>
      </c>
      <c r="K3" s="1313" t="str">
        <f>Invoer_Periode1_!K129</f>
        <v>W</v>
      </c>
      <c r="L3" s="1313" t="str">
        <f>Invoer_Periode1_!L129</f>
        <v>V</v>
      </c>
      <c r="M3" s="1313" t="str">
        <f>Invoer_Periode1_!M129</f>
        <v>R</v>
      </c>
      <c r="N3" s="263" t="str">
        <f>Invoer_Periode1_!N129</f>
        <v>Nieuwe</v>
      </c>
    </row>
    <row r="4" spans="1:14" ht="15" customHeight="1">
      <c r="A4" s="457" t="str">
        <f>Invoer_Periode1_!A130</f>
        <v>Datum</v>
      </c>
      <c r="B4" s="276" t="str">
        <f>Invoer_Periode1_!B130</f>
        <v>Koppele Theo</v>
      </c>
      <c r="C4" s="263" t="str">
        <f>Invoer_Periode1_!C130</f>
        <v>Wedstrijden</v>
      </c>
      <c r="D4" s="263" t="str">
        <f>Invoer_Periode1_!D130</f>
        <v>Car.boles</v>
      </c>
      <c r="E4" s="263" t="str">
        <f>Invoer_Periode1_!E130</f>
        <v>Car.boles</v>
      </c>
      <c r="F4" s="263" t="str">
        <f>Invoer_Periode1_!F130</f>
        <v>Beurten</v>
      </c>
      <c r="G4" s="263" t="str">
        <f>Invoer_Periode1_!G130</f>
        <v>Moyenne</v>
      </c>
      <c r="H4" s="263" t="str">
        <f>Invoer_Periode1_!H130</f>
        <v>H Score</v>
      </c>
      <c r="I4" s="263" t="str">
        <f>Invoer_Periode1_!I130</f>
        <v>Car.boles</v>
      </c>
      <c r="J4" s="267" t="str">
        <f>Invoer_Periode1_!J130</f>
        <v>Punten</v>
      </c>
      <c r="K4" s="1313"/>
      <c r="L4" s="1313"/>
      <c r="M4" s="1313"/>
      <c r="N4" s="263" t="str">
        <f>Invoer_Periode1_!N130</f>
        <v>Caramb</v>
      </c>
    </row>
    <row r="5" spans="1:14" ht="15" customHeight="1">
      <c r="A5" s="456">
        <f>IF(ISBLANK(Invoer_Periode1_!A131),"",Invoer_Periode1_!A131)</f>
        <v>45216</v>
      </c>
      <c r="B5" s="279" t="str">
        <f>Invoer_Periode1_!B131</f>
        <v>Melgers Willy</v>
      </c>
      <c r="C5" s="249">
        <f>IF(ISBLANK(Invoer_Periode1_!C131),"",Invoer_Periode1_!C131)</f>
        <v>1</v>
      </c>
      <c r="D5" s="249">
        <f>IF(ISBLANK(Invoer_Periode1_!D131),"",Invoer_Periode1_!D131)</f>
        <v>56</v>
      </c>
      <c r="E5" s="249">
        <f>IF(ISBLANK(Invoer_Periode1_!E131),"",Invoer_Periode1_!E131)</f>
        <v>56</v>
      </c>
      <c r="F5" s="249">
        <f>IF(ISBLANK(Invoer_Periode1_!F131),"",Invoer_Periode1_!F131)</f>
        <v>18</v>
      </c>
      <c r="G5" s="251">
        <f>Invoer_Periode1_!G131</f>
        <v>3.1111111111111112</v>
      </c>
      <c r="H5" s="249">
        <f>IF(ISBLANK(Invoer_Periode1_!H131),"",Invoer_Periode1_!H131)</f>
        <v>12</v>
      </c>
      <c r="I5" s="458">
        <f>Invoer_Periode1_!I131</f>
        <v>1</v>
      </c>
      <c r="J5" s="249">
        <f>Invoer_Periode1_!J131</f>
        <v>10</v>
      </c>
      <c r="K5" s="249">
        <f>Invoer_Periode1_!K131</f>
        <v>1</v>
      </c>
      <c r="L5" s="249">
        <f>Invoer_Periode1_!L131</f>
        <v>0</v>
      </c>
      <c r="M5" s="249">
        <f>Invoer_Periode1_!M131</f>
        <v>0</v>
      </c>
      <c r="N5" s="249">
        <f>Invoer_Periode1_!N131</f>
        <v>0</v>
      </c>
    </row>
    <row r="6" spans="1:14" ht="15" customHeight="1">
      <c r="A6" s="456">
        <f>IF(ISBLANK(Invoer_Periode1_!A132),"",Invoer_Periode1_!A132)</f>
        <v>45202</v>
      </c>
      <c r="B6" s="279" t="str">
        <f>Invoer_Periode1_!B132</f>
        <v>Piepers Arnold</v>
      </c>
      <c r="C6" s="249">
        <f>IF(ISBLANK(Invoer_Periode1_!C132),"",Invoer_Periode1_!C132)</f>
        <v>1</v>
      </c>
      <c r="D6" s="249">
        <f>IF(ISBLANK(Invoer_Periode1_!D132),"",Invoer_Periode1_!D132)</f>
        <v>56</v>
      </c>
      <c r="E6" s="249">
        <f>IF(ISBLANK(Invoer_Periode1_!E132),"",Invoer_Periode1_!E132)</f>
        <v>56</v>
      </c>
      <c r="F6" s="249">
        <f>IF(ISBLANK(Invoer_Periode1_!F132),"",Invoer_Periode1_!F132)</f>
        <v>33</v>
      </c>
      <c r="G6" s="251">
        <f>Invoer_Periode1_!G132</f>
        <v>1.696969696969697</v>
      </c>
      <c r="H6" s="249">
        <f>IF(ISBLANK(Invoer_Periode1_!H132),"",Invoer_Periode1_!H132)</f>
        <v>6</v>
      </c>
      <c r="I6" s="458">
        <f>Invoer_Periode1_!I132</f>
        <v>1</v>
      </c>
      <c r="J6" s="249">
        <f>Invoer_Periode1_!J132</f>
        <v>10</v>
      </c>
      <c r="K6" s="249">
        <f>Invoer_Periode1_!K132</f>
        <v>1</v>
      </c>
      <c r="L6" s="249">
        <f>Invoer_Periode1_!L132</f>
        <v>0</v>
      </c>
      <c r="M6" s="249">
        <f>Invoer_Periode1_!M132</f>
        <v>0</v>
      </c>
      <c r="N6" s="249">
        <f>Invoer_Periode1_!N132</f>
        <v>0</v>
      </c>
    </row>
    <row r="7" spans="1:14" ht="15" customHeight="1">
      <c r="A7" s="456">
        <f>IF(ISBLANK(Invoer_Periode1_!A133),"",Invoer_Periode1_!A133)</f>
        <v>45202</v>
      </c>
      <c r="B7" s="279" t="str">
        <f>Invoer_Periode1_!B133</f>
        <v>Jos Stortelder</v>
      </c>
      <c r="C7" s="249">
        <f>IF(ISBLANK(Invoer_Periode1_!C133),"",Invoer_Periode1_!C133)</f>
        <v>1</v>
      </c>
      <c r="D7" s="249">
        <f>IF(ISBLANK(Invoer_Periode1_!D133),"",Invoer_Periode1_!D133)</f>
        <v>56</v>
      </c>
      <c r="E7" s="249">
        <f>IF(ISBLANK(Invoer_Periode1_!E133),"",Invoer_Periode1_!E133)</f>
        <v>56</v>
      </c>
      <c r="F7" s="249">
        <f>IF(ISBLANK(Invoer_Periode1_!F133),"",Invoer_Periode1_!F133)</f>
        <v>30</v>
      </c>
      <c r="G7" s="251">
        <f>Invoer_Periode1_!G133</f>
        <v>1.8666666666666667</v>
      </c>
      <c r="H7" s="249">
        <f>IF(ISBLANK(Invoer_Periode1_!H133),"",Invoer_Periode1_!H133)</f>
        <v>10</v>
      </c>
      <c r="I7" s="458">
        <f>Invoer_Periode1_!I133</f>
        <v>1</v>
      </c>
      <c r="J7" s="249">
        <f>Invoer_Periode1_!J133</f>
        <v>10</v>
      </c>
      <c r="K7" s="249">
        <f>Invoer_Periode1_!K133</f>
        <v>1</v>
      </c>
      <c r="L7" s="249">
        <f>Invoer_Periode1_!L133</f>
        <v>0</v>
      </c>
      <c r="M7" s="249">
        <f>Invoer_Periode1_!M133</f>
        <v>0</v>
      </c>
      <c r="N7" s="249">
        <f>Invoer_Periode1_!N133</f>
        <v>0</v>
      </c>
    </row>
    <row r="8" spans="1:14" ht="15" customHeight="1">
      <c r="A8" s="456" t="str">
        <f>IF(ISBLANK(Invoer_Periode1_!A134),"",Invoer_Periode1_!A134)</f>
        <v/>
      </c>
      <c r="B8" s="279" t="str">
        <f>Invoer_Periode1_!B134</f>
        <v>Rots Jan</v>
      </c>
      <c r="C8" s="249" t="str">
        <f>IF(ISBLANK(Invoer_Periode1_!C134),"",Invoer_Periode1_!C134)</f>
        <v/>
      </c>
      <c r="D8" s="249" t="str">
        <f>IF(ISBLANK(Invoer_Periode1_!D134),"",Invoer_Periode1_!D134)</f>
        <v/>
      </c>
      <c r="E8" s="249" t="str">
        <f>IF(ISBLANK(Invoer_Periode1_!E134),"",Invoer_Periode1_!E134)</f>
        <v/>
      </c>
      <c r="F8" s="249" t="str">
        <f>IF(ISBLANK(Invoer_Periode1_!F134),"",Invoer_Periode1_!F134)</f>
        <v/>
      </c>
      <c r="G8" s="251" t="str">
        <f>Invoer_Periode1_!G134</f>
        <v/>
      </c>
      <c r="H8" s="249" t="str">
        <f>IF(ISBLANK(Invoer_Periode1_!H134),"",Invoer_Periode1_!H134)</f>
        <v/>
      </c>
      <c r="I8" s="458" t="str">
        <f>Invoer_Periode1_!I134</f>
        <v/>
      </c>
      <c r="J8" s="249" t="str">
        <f>Invoer_Periode1_!J134</f>
        <v/>
      </c>
      <c r="K8" s="249" t="str">
        <f>Invoer_Periode1_!K134</f>
        <v/>
      </c>
      <c r="L8" s="249" t="str">
        <f>Invoer_Periode1_!L134</f>
        <v/>
      </c>
      <c r="M8" s="249" t="str">
        <f>Invoer_Periode1_!M134</f>
        <v/>
      </c>
      <c r="N8" s="249">
        <f>Invoer_Periode1_!N134</f>
        <v>0</v>
      </c>
    </row>
    <row r="9" spans="1:14" ht="15" customHeight="1">
      <c r="A9" s="456" t="str">
        <f>IF(ISBLANK(Invoer_Periode1_!A135),"",Invoer_Periode1_!A135)</f>
        <v/>
      </c>
      <c r="B9" s="279" t="str">
        <f>Invoer_Periode1_!B135</f>
        <v>Rouwhorst Bennie</v>
      </c>
      <c r="C9" s="249" t="str">
        <f>IF(ISBLANK(Invoer_Periode1_!C135),"",Invoer_Periode1_!C135)</f>
        <v/>
      </c>
      <c r="D9" s="249" t="str">
        <f>IF(ISBLANK(Invoer_Periode1_!D135),"",Invoer_Periode1_!D135)</f>
        <v/>
      </c>
      <c r="E9" s="249" t="str">
        <f>IF(ISBLANK(Invoer_Periode1_!E135),"",Invoer_Periode1_!E135)</f>
        <v/>
      </c>
      <c r="F9" s="249" t="str">
        <f>IF(ISBLANK(Invoer_Periode1_!F135),"",Invoer_Periode1_!F135)</f>
        <v/>
      </c>
      <c r="G9" s="251" t="str">
        <f>Invoer_Periode1_!G135</f>
        <v/>
      </c>
      <c r="H9" s="249" t="str">
        <f>IF(ISBLANK(Invoer_Periode1_!H135),"",Invoer_Periode1_!H135)</f>
        <v/>
      </c>
      <c r="I9" s="458" t="str">
        <f>Invoer_Periode1_!I135</f>
        <v/>
      </c>
      <c r="J9" s="253" t="str">
        <f>Invoer_Periode1_!J135</f>
        <v/>
      </c>
      <c r="K9" s="249" t="str">
        <f>Invoer_Periode1_!K135</f>
        <v/>
      </c>
      <c r="L9" s="249" t="str">
        <f>Invoer_Periode1_!L135</f>
        <v/>
      </c>
      <c r="M9" s="249" t="str">
        <f>Invoer_Periode1_!M135</f>
        <v/>
      </c>
      <c r="N9" s="249">
        <f>Invoer_Periode1_!N135</f>
        <v>0</v>
      </c>
    </row>
    <row r="10" spans="1:14" ht="15" customHeight="1">
      <c r="A10" s="456">
        <f>IF(ISBLANK(Invoer_Periode1_!A136),"",Invoer_Periode1_!A136)</f>
        <v>45181</v>
      </c>
      <c r="B10" s="279" t="str">
        <f>Invoer_Periode1_!B136</f>
        <v>Wittenbernds B</v>
      </c>
      <c r="C10" s="249">
        <f>IF(ISBLANK(Invoer_Periode1_!C136),"",Invoer_Periode1_!C136)</f>
        <v>1</v>
      </c>
      <c r="D10" s="249">
        <f>IF(ISBLANK(Invoer_Periode1_!D136),"",Invoer_Periode1_!D136)</f>
        <v>56</v>
      </c>
      <c r="E10" s="249">
        <f>IF(ISBLANK(Invoer_Periode1_!E136),"",Invoer_Periode1_!E136)</f>
        <v>52</v>
      </c>
      <c r="F10" s="249">
        <f>IF(ISBLANK(Invoer_Periode1_!F136),"",Invoer_Periode1_!F136)</f>
        <v>29</v>
      </c>
      <c r="G10" s="251">
        <f>Invoer_Periode1_!G136</f>
        <v>1.7931034482758621</v>
      </c>
      <c r="H10" s="249">
        <f>IF(ISBLANK(Invoer_Periode1_!H136),"",Invoer_Periode1_!H136)</f>
        <v>7</v>
      </c>
      <c r="I10" s="458">
        <f>Invoer_Periode1_!I136</f>
        <v>0.9285714285714286</v>
      </c>
      <c r="J10" s="249">
        <f>Invoer_Periode1_!J136</f>
        <v>9</v>
      </c>
      <c r="K10" s="249">
        <f>Invoer_Periode1_!K136</f>
        <v>0</v>
      </c>
      <c r="L10" s="249">
        <f>Invoer_Periode1_!L136</f>
        <v>1</v>
      </c>
      <c r="M10" s="249">
        <f>Invoer_Periode1_!M136</f>
        <v>0</v>
      </c>
      <c r="N10" s="249">
        <f>Invoer_Periode1_!N136</f>
        <v>0</v>
      </c>
    </row>
    <row r="11" spans="1:14" ht="15" customHeight="1">
      <c r="A11" s="456">
        <f>IF(ISBLANK(Invoer_Periode1_!A137),"",Invoer_Periode1_!A137)</f>
        <v>45188</v>
      </c>
      <c r="B11" s="279" t="str">
        <f>Invoer_Periode1_!B137</f>
        <v>Spieker Leo</v>
      </c>
      <c r="C11" s="249">
        <f>IF(ISBLANK(Invoer_Periode1_!C137),"",Invoer_Periode1_!C137)</f>
        <v>1</v>
      </c>
      <c r="D11" s="249">
        <f>IF(ISBLANK(Invoer_Periode1_!D137),"",Invoer_Periode1_!D137)</f>
        <v>56</v>
      </c>
      <c r="E11" s="249">
        <f>IF(ISBLANK(Invoer_Periode1_!E137),"",Invoer_Periode1_!E137)</f>
        <v>35</v>
      </c>
      <c r="F11" s="249">
        <f>IF(ISBLANK(Invoer_Periode1_!F137),"",Invoer_Periode1_!F137)</f>
        <v>29</v>
      </c>
      <c r="G11" s="251">
        <f>Invoer_Periode1_!G137</f>
        <v>1.2068965517241379</v>
      </c>
      <c r="H11" s="249">
        <f>IF(ISBLANK(Invoer_Periode1_!H137),"",Invoer_Periode1_!H137)</f>
        <v>9</v>
      </c>
      <c r="I11" s="458">
        <f>Invoer_Periode1_!I137</f>
        <v>0.625</v>
      </c>
      <c r="J11" s="249">
        <f>Invoer_Periode1_!J137</f>
        <v>6</v>
      </c>
      <c r="K11" s="249">
        <f>Invoer_Periode1_!K137</f>
        <v>0</v>
      </c>
      <c r="L11" s="249">
        <f>Invoer_Periode1_!L137</f>
        <v>1</v>
      </c>
      <c r="M11" s="249">
        <f>Invoer_Periode1_!M137</f>
        <v>0</v>
      </c>
      <c r="N11" s="249">
        <f>Invoer_Periode1_!N137</f>
        <v>0</v>
      </c>
    </row>
    <row r="12" spans="1:14" ht="15" customHeight="1">
      <c r="A12" s="456">
        <f>IF(ISBLANK(Invoer_Periode1_!A138),"",Invoer_Periode1_!A138)</f>
        <v>41522</v>
      </c>
      <c r="B12" s="279" t="str">
        <f>Invoer_Periode1_!B138</f>
        <v>v.Schie Leo</v>
      </c>
      <c r="C12" s="249">
        <f>IF(ISBLANK(Invoer_Periode1_!C138),"",Invoer_Periode1_!C138)</f>
        <v>1</v>
      </c>
      <c r="D12" s="249">
        <f>IF(ISBLANK(Invoer_Periode1_!D138),"",Invoer_Periode1_!D138)</f>
        <v>56</v>
      </c>
      <c r="E12" s="249">
        <f>IF(ISBLANK(Invoer_Periode1_!E138),"",Invoer_Periode1_!E138)</f>
        <v>56</v>
      </c>
      <c r="F12" s="249">
        <f>IF(ISBLANK(Invoer_Periode1_!F138),"",Invoer_Periode1_!F138)</f>
        <v>28</v>
      </c>
      <c r="G12" s="251">
        <f>Invoer_Periode1_!G138</f>
        <v>2</v>
      </c>
      <c r="H12" s="249">
        <f>IF(ISBLANK(Invoer_Periode1_!H138),"",Invoer_Periode1_!H138)</f>
        <v>9</v>
      </c>
      <c r="I12" s="458">
        <f>Invoer_Periode1_!I138</f>
        <v>1</v>
      </c>
      <c r="J12" s="253">
        <f>Invoer_Periode1_!J138</f>
        <v>10</v>
      </c>
      <c r="K12" s="249">
        <f>Invoer_Periode1_!K138</f>
        <v>1</v>
      </c>
      <c r="L12" s="249">
        <f>Invoer_Periode1_!L138</f>
        <v>0</v>
      </c>
      <c r="M12" s="249">
        <f>Invoer_Periode1_!M138</f>
        <v>0</v>
      </c>
      <c r="N12" s="249">
        <f>Invoer_Periode1_!N138</f>
        <v>0</v>
      </c>
    </row>
    <row r="13" spans="1:14" ht="15" customHeight="1">
      <c r="A13" s="456">
        <f>IF(ISBLANK(Invoer_Periode1_!A139),"",Invoer_Periode1_!A139)</f>
        <v>45188</v>
      </c>
      <c r="B13" s="279" t="str">
        <f>Invoer_Periode1_!B139</f>
        <v>Wolterink Harrie</v>
      </c>
      <c r="C13" s="249">
        <f>IF(ISBLANK(Invoer_Periode1_!C139),"",Invoer_Periode1_!C139)</f>
        <v>1</v>
      </c>
      <c r="D13" s="249">
        <f>IF(ISBLANK(Invoer_Periode1_!D139),"",Invoer_Periode1_!D139)</f>
        <v>56</v>
      </c>
      <c r="E13" s="249">
        <f>IF(ISBLANK(Invoer_Periode1_!E139),"",Invoer_Periode1_!E139)</f>
        <v>65</v>
      </c>
      <c r="F13" s="249">
        <f>IF(ISBLANK(Invoer_Periode1_!F139),"",Invoer_Periode1_!F139)</f>
        <v>25</v>
      </c>
      <c r="G13" s="251">
        <f>Invoer_Periode1_!G139</f>
        <v>2.6</v>
      </c>
      <c r="H13" s="249">
        <f>IF(ISBLANK(Invoer_Periode1_!H139),"",Invoer_Periode1_!H139)</f>
        <v>12</v>
      </c>
      <c r="I13" s="458">
        <f>Invoer_Periode1_!I139</f>
        <v>1.1607142857142858</v>
      </c>
      <c r="J13" s="249">
        <f>Invoer_Periode1_!J139</f>
        <v>10</v>
      </c>
      <c r="K13" s="249">
        <f>Invoer_Periode1_!K139</f>
        <v>1</v>
      </c>
      <c r="L13" s="249">
        <f>Invoer_Periode1_!L139</f>
        <v>0</v>
      </c>
      <c r="M13" s="249">
        <f>Invoer_Periode1_!M139</f>
        <v>0</v>
      </c>
      <c r="N13" s="249">
        <f>Invoer_Periode1_!N139</f>
        <v>0</v>
      </c>
    </row>
    <row r="14" spans="1:14" ht="15" customHeight="1">
      <c r="A14" s="456">
        <f>IF(ISBLANK(Invoer_Periode1_!A141),"",Invoer_Periode1_!A141)</f>
        <v>45195</v>
      </c>
      <c r="B14" s="279" t="str">
        <f>Invoer_Periode1_!B141</f>
        <v>Slot Guus</v>
      </c>
      <c r="C14" s="249">
        <f>IF(ISBLANK(Invoer_Periode1_!C141),"",Invoer_Periode1_!C141)</f>
        <v>1</v>
      </c>
      <c r="D14" s="249">
        <f>IF(ISBLANK(Invoer_Periode1_!D141),"",Invoer_Periode1_!D141)</f>
        <v>56</v>
      </c>
      <c r="E14" s="249">
        <f>IF(ISBLANK(Invoer_Periode1_!E141),"",Invoer_Periode1_!E141)</f>
        <v>29</v>
      </c>
      <c r="F14" s="249">
        <f>IF(ISBLANK(Invoer_Periode1_!F141),"",Invoer_Periode1_!F141)</f>
        <v>26</v>
      </c>
      <c r="G14" s="251">
        <f>Invoer_Periode1_!G141</f>
        <v>1.1153846153846154</v>
      </c>
      <c r="H14" s="249">
        <f>IF(ISBLANK(Invoer_Periode1_!H141),"",Invoer_Periode1_!H141)</f>
        <v>4</v>
      </c>
      <c r="I14" s="458">
        <f>Invoer_Periode1_!I141</f>
        <v>0.5178571428571429</v>
      </c>
      <c r="J14" s="249">
        <f>Invoer_Periode1_!J141</f>
        <v>5</v>
      </c>
      <c r="K14" s="249">
        <f>Invoer_Periode1_!K141</f>
        <v>0</v>
      </c>
      <c r="L14" s="249">
        <f>Invoer_Periode1_!L141</f>
        <v>1</v>
      </c>
      <c r="M14" s="249">
        <f>Invoer_Periode1_!M141</f>
        <v>0</v>
      </c>
      <c r="N14" s="249">
        <f>Invoer_Periode1_!N141</f>
        <v>0</v>
      </c>
    </row>
    <row r="15" spans="1:14" ht="15" customHeight="1">
      <c r="A15" s="456" t="str">
        <f>IF(ISBLANK(Invoer_Periode1_!A142),"",Invoer_Periode1_!A142)</f>
        <v/>
      </c>
      <c r="B15" s="279" t="str">
        <f>Invoer_Periode1_!B142</f>
        <v>Bennie Beerten Z</v>
      </c>
      <c r="C15" s="249" t="str">
        <f>IF(ISBLANK(Invoer_Periode1_!C142),"",Invoer_Periode1_!C142)</f>
        <v/>
      </c>
      <c r="D15" s="249" t="str">
        <f>IF(ISBLANK(Invoer_Periode1_!D142),"",Invoer_Periode1_!D142)</f>
        <v/>
      </c>
      <c r="E15" s="249" t="str">
        <f>IF(ISBLANK(Invoer_Periode1_!E142),"",Invoer_Periode1_!E142)</f>
        <v/>
      </c>
      <c r="F15" s="249" t="str">
        <f>IF(ISBLANK(Invoer_Periode1_!F142),"",Invoer_Periode1_!F142)</f>
        <v/>
      </c>
      <c r="G15" s="251" t="str">
        <f>Invoer_Periode1_!G142</f>
        <v/>
      </c>
      <c r="H15" s="249" t="str">
        <f>IF(ISBLANK(Invoer_Periode1_!H142),"",Invoer_Periode1_!H142)</f>
        <v/>
      </c>
      <c r="I15" s="458" t="str">
        <f>Invoer_Periode1_!I142</f>
        <v/>
      </c>
      <c r="J15" s="249" t="str">
        <f>Invoer_Periode1_!J142</f>
        <v/>
      </c>
      <c r="K15" s="249" t="str">
        <f>Invoer_Periode1_!K142</f>
        <v/>
      </c>
      <c r="L15" s="249" t="str">
        <f>Invoer_Periode1_!L142</f>
        <v/>
      </c>
      <c r="M15" s="249" t="str">
        <f>Invoer_Periode1_!M142</f>
        <v/>
      </c>
      <c r="N15" s="249">
        <f>Invoer_Periode1_!N142</f>
        <v>0</v>
      </c>
    </row>
    <row r="16" spans="1:14" ht="15" customHeight="1">
      <c r="A16" s="456">
        <f>IF(ISBLANK(Invoer_Periode1_!A143),"",Invoer_Periode1_!A143)</f>
        <v>45195</v>
      </c>
      <c r="B16" s="279" t="str">
        <f>Invoer_Periode1_!B143</f>
        <v>Cuppers Jan</v>
      </c>
      <c r="C16" s="249">
        <f>IF(ISBLANK(Invoer_Periode1_!C143),"",Invoer_Periode1_!C143)</f>
        <v>1</v>
      </c>
      <c r="D16" s="249">
        <f>IF(ISBLANK(Invoer_Periode1_!D143),"",Invoer_Periode1_!D143)</f>
        <v>56</v>
      </c>
      <c r="E16" s="249">
        <f>IF(ISBLANK(Invoer_Periode1_!E143),"",Invoer_Periode1_!E143)</f>
        <v>56</v>
      </c>
      <c r="F16" s="249">
        <f>IF(ISBLANK(Invoer_Periode1_!F143),"",Invoer_Periode1_!F143)</f>
        <v>36</v>
      </c>
      <c r="G16" s="251">
        <f>Invoer_Periode1_!G143</f>
        <v>1.5555555555555556</v>
      </c>
      <c r="H16" s="249">
        <f>IF(ISBLANK(Invoer_Periode1_!H143),"",Invoer_Periode1_!H143)</f>
        <v>10</v>
      </c>
      <c r="I16" s="458">
        <f>Invoer_Periode1_!I143</f>
        <v>1</v>
      </c>
      <c r="J16" s="249">
        <f>Invoer_Periode1_!J143</f>
        <v>10</v>
      </c>
      <c r="K16" s="249">
        <f>Invoer_Periode1_!K143</f>
        <v>1</v>
      </c>
      <c r="L16" s="249">
        <f>Invoer_Periode1_!L143</f>
        <v>0</v>
      </c>
      <c r="M16" s="249">
        <f>Invoer_Periode1_!M143</f>
        <v>0</v>
      </c>
      <c r="N16" s="249">
        <f>Invoer_Periode1_!N143</f>
        <v>0</v>
      </c>
    </row>
    <row r="17" spans="1:14" ht="15" customHeight="1">
      <c r="A17" s="456">
        <f>IF(ISBLANK(Invoer_Periode1_!A144),"",Invoer_Periode1_!A144)</f>
        <v>45209</v>
      </c>
      <c r="B17" s="279" t="str">
        <f>Invoer_Periode1_!B144</f>
        <v>BouwmeesterJohan</v>
      </c>
      <c r="C17" s="249">
        <f>IF(ISBLANK(Invoer_Periode1_!C144),"",Invoer_Periode1_!C144)</f>
        <v>1</v>
      </c>
      <c r="D17" s="249">
        <f>IF(ISBLANK(Invoer_Periode1_!D144),"",Invoer_Periode1_!D144)</f>
        <v>56</v>
      </c>
      <c r="E17" s="249">
        <f>IF(ISBLANK(Invoer_Periode1_!E144),"",Invoer_Periode1_!E144)</f>
        <v>54</v>
      </c>
      <c r="F17" s="249">
        <f>IF(ISBLANK(Invoer_Periode1_!F144),"",Invoer_Periode1_!F144)</f>
        <v>25</v>
      </c>
      <c r="G17" s="251">
        <f>Invoer_Periode1_!G144</f>
        <v>2.16</v>
      </c>
      <c r="H17" s="249">
        <f>IF(ISBLANK(Invoer_Periode1_!H144),"",Invoer_Periode1_!H144)</f>
        <v>9</v>
      </c>
      <c r="I17" s="458">
        <f>Invoer_Periode1_!I144</f>
        <v>0.9642857142857143</v>
      </c>
      <c r="J17" s="249">
        <f>Invoer_Periode1_!J144</f>
        <v>9</v>
      </c>
      <c r="K17" s="249">
        <f>Invoer_Periode1_!K144</f>
        <v>0</v>
      </c>
      <c r="L17" s="249">
        <f>Invoer_Periode1_!L144</f>
        <v>1</v>
      </c>
      <c r="M17" s="249">
        <f>Invoer_Periode1_!M144</f>
        <v>0</v>
      </c>
      <c r="N17" s="249">
        <f>Invoer_Periode1_!N144</f>
        <v>0</v>
      </c>
    </row>
    <row r="18" spans="1:14" ht="15" customHeight="1">
      <c r="A18" s="456">
        <f>IF(ISBLANK(Invoer_Periode1_!A145),"",Invoer_Periode1_!A145)</f>
        <v>45181</v>
      </c>
      <c r="B18" s="279" t="str">
        <f>Invoer_Periode1_!B145</f>
        <v>Cattier Theo</v>
      </c>
      <c r="C18" s="249">
        <f>IF(ISBLANK(Invoer_Periode1_!C145),"",Invoer_Periode1_!C145)</f>
        <v>1</v>
      </c>
      <c r="D18" s="249">
        <f>IF(ISBLANK(Invoer_Periode1_!D145),"",Invoer_Periode1_!D145)</f>
        <v>56</v>
      </c>
      <c r="E18" s="249">
        <f>IF(ISBLANK(Invoer_Periode1_!E145),"",Invoer_Periode1_!E145)</f>
        <v>32</v>
      </c>
      <c r="F18" s="249">
        <f>IF(ISBLANK(Invoer_Periode1_!F145),"",Invoer_Periode1_!F145)</f>
        <v>29</v>
      </c>
      <c r="G18" s="251">
        <f>Invoer_Periode1_!G145</f>
        <v>1.103448275862069</v>
      </c>
      <c r="H18" s="249">
        <f>IF(ISBLANK(Invoer_Periode1_!H145),"",Invoer_Periode1_!H145)</f>
        <v>5</v>
      </c>
      <c r="I18" s="458">
        <f>Invoer_Periode1_!I145</f>
        <v>0.5714285714285714</v>
      </c>
      <c r="J18" s="249">
        <f>Invoer_Periode1_!J145</f>
        <v>5</v>
      </c>
      <c r="K18" s="249">
        <f>Invoer_Periode1_!K145</f>
        <v>0</v>
      </c>
      <c r="L18" s="249">
        <f>Invoer_Periode1_!L145</f>
        <v>1</v>
      </c>
      <c r="M18" s="249">
        <f>Invoer_Periode1_!M145</f>
        <v>0</v>
      </c>
      <c r="N18" s="249">
        <f>Invoer_Periode1_!N145</f>
        <v>0</v>
      </c>
    </row>
    <row r="19" spans="1:14" ht="15" customHeight="1">
      <c r="A19" s="456">
        <f>IF(ISBLANK(Invoer_Periode1_!A146),"",Invoer_Periode1_!A146)</f>
        <v>45216</v>
      </c>
      <c r="B19" s="279" t="str">
        <f>Invoer_Periode1_!B146</f>
        <v>Huinink Jan</v>
      </c>
      <c r="C19" s="249">
        <f>IF(ISBLANK(Invoer_Periode1_!C146),"",Invoer_Periode1_!C146)</f>
        <v>1</v>
      </c>
      <c r="D19" s="249">
        <f>IF(ISBLANK(Invoer_Periode1_!D146),"",Invoer_Periode1_!D146)</f>
        <v>56</v>
      </c>
      <c r="E19" s="249">
        <f>IF(ISBLANK(Invoer_Periode1_!E146),"",Invoer_Periode1_!E146)</f>
        <v>38</v>
      </c>
      <c r="F19" s="249">
        <f>IF(ISBLANK(Invoer_Periode1_!F146),"",Invoer_Periode1_!F146)</f>
        <v>25</v>
      </c>
      <c r="G19" s="251">
        <f>Invoer_Periode1_!G146</f>
        <v>1.52</v>
      </c>
      <c r="H19" s="249">
        <f>IF(ISBLANK(Invoer_Periode1_!H146),"",Invoer_Periode1_!H146)</f>
        <v>5</v>
      </c>
      <c r="I19" s="458">
        <f>Invoer_Periode1_!I146</f>
        <v>0.6785714285714286</v>
      </c>
      <c r="J19" s="249">
        <f>Invoer_Periode1_!J146</f>
        <v>6</v>
      </c>
      <c r="K19" s="249">
        <f>Invoer_Periode1_!K146</f>
        <v>0</v>
      </c>
      <c r="L19" s="249">
        <f>Invoer_Periode1_!L146</f>
        <v>1</v>
      </c>
      <c r="M19" s="249">
        <f>Invoer_Periode1_!M146</f>
        <v>0</v>
      </c>
      <c r="N19" s="249">
        <f>Invoer_Periode1_!N146</f>
        <v>0</v>
      </c>
    </row>
    <row r="20" spans="1:14" ht="15" customHeight="1">
      <c r="A20" s="457" t="str">
        <f>Invoer_Periode1_!A147</f>
        <v>Pers. Gemid.</v>
      </c>
      <c r="B20" s="281">
        <f>Invoer_Periode1_!B147</f>
        <v>1.75</v>
      </c>
      <c r="C20" s="263">
        <f>Invoer_Periode1_!C147</f>
        <v>12</v>
      </c>
      <c r="D20" s="263">
        <f>Invoer_Periode1_!D147</f>
        <v>672</v>
      </c>
      <c r="E20" s="263">
        <f>Invoer_Periode1_!E147</f>
        <v>585</v>
      </c>
      <c r="F20" s="263">
        <f>Invoer_Periode1_!F147</f>
        <v>333</v>
      </c>
      <c r="G20" s="266">
        <f>Invoer_Periode1_!G147</f>
        <v>1.7567567567567568</v>
      </c>
      <c r="H20" s="263">
        <f>Invoer_Periode1_!H147</f>
        <v>12</v>
      </c>
      <c r="I20" s="267">
        <f>Invoer_Periode1_!I147</f>
        <v>0.8705357142857143</v>
      </c>
      <c r="J20" s="268">
        <f>Invoer_Periode1_!J147</f>
        <v>100</v>
      </c>
      <c r="K20" s="263">
        <f>Invoer_Periode1_!K147</f>
        <v>6</v>
      </c>
      <c r="L20" s="263">
        <f>Invoer_Periode1_!L147</f>
        <v>6</v>
      </c>
      <c r="M20" s="263">
        <f>Invoer_Periode1_!M147</f>
        <v>0</v>
      </c>
      <c r="N20" s="263">
        <f>Invoer_Periode1_!N147</f>
        <v>56</v>
      </c>
    </row>
    <row r="21" spans="1:14" ht="15" customHeight="1">
      <c r="G21" s="251"/>
      <c r="I21" s="252"/>
      <c r="J21" s="253"/>
    </row>
    <row r="22" spans="1:14" ht="15" customHeight="1">
      <c r="A22" s="457" t="str">
        <f>Invoer_periode_2!A126</f>
        <v>Pers. Gemid.</v>
      </c>
      <c r="B22" s="276">
        <f>Invoer_periode_2!B126</f>
        <v>1.78</v>
      </c>
      <c r="C22" s="263"/>
      <c r="D22" s="263"/>
      <c r="E22" s="263"/>
      <c r="F22" s="263"/>
      <c r="G22" s="266"/>
      <c r="H22" s="263"/>
      <c r="I22" s="267"/>
      <c r="J22" s="268"/>
      <c r="K22" s="263"/>
      <c r="L22" s="263"/>
      <c r="M22" s="263"/>
      <c r="N22" s="263"/>
    </row>
    <row r="23" spans="1:14" s="264" customFormat="1" ht="15" customHeight="1">
      <c r="A23" s="455">
        <f>Invoer_periode_2!A127</f>
        <v>0</v>
      </c>
      <c r="B23" s="276">
        <f>Invoer_periode_2!B127</f>
        <v>0</v>
      </c>
      <c r="C23" s="263">
        <f>Invoer_periode_2!C127</f>
        <v>0</v>
      </c>
      <c r="D23" s="263">
        <f>Invoer_periode_2!D127</f>
        <v>0</v>
      </c>
      <c r="E23" s="263">
        <f>Invoer_periode_2!E127</f>
        <v>0</v>
      </c>
      <c r="F23" s="263">
        <f>Invoer_periode_2!F127</f>
        <v>0</v>
      </c>
      <c r="G23" s="266">
        <f>Invoer_periode_2!G127</f>
        <v>0</v>
      </c>
      <c r="H23" s="263">
        <f>Invoer_periode_2!H127</f>
        <v>0</v>
      </c>
      <c r="I23" s="267">
        <f>Invoer_periode_2!I127</f>
        <v>0</v>
      </c>
      <c r="J23" s="268">
        <f>Invoer_periode_2!J127</f>
        <v>0</v>
      </c>
      <c r="K23" s="263">
        <f>Invoer_periode_2!K127</f>
        <v>0</v>
      </c>
      <c r="L23" s="263">
        <f>Invoer_periode_2!L127</f>
        <v>0</v>
      </c>
      <c r="M23" s="263">
        <f>Invoer_periode_2!M127</f>
        <v>0</v>
      </c>
      <c r="N23" s="263">
        <f>Invoer_periode_2!N127</f>
        <v>0</v>
      </c>
    </row>
    <row r="24" spans="1:14" ht="15" customHeight="1">
      <c r="A24" s="457" t="str">
        <f>Invoer_periode_2!A128</f>
        <v>Car.Bol</v>
      </c>
      <c r="B24" s="276" t="str">
        <f>Invoer_periode_2!B128</f>
        <v>Periode 2</v>
      </c>
      <c r="C24" s="263">
        <f>Invoer_periode_2!C128</f>
        <v>0</v>
      </c>
      <c r="D24" s="263">
        <f>Invoer_periode_2!D128</f>
        <v>0</v>
      </c>
      <c r="E24" s="263">
        <f>Invoer_periode_2!E128</f>
        <v>0</v>
      </c>
      <c r="F24" s="263">
        <f>Invoer_periode_2!F128</f>
        <v>0</v>
      </c>
      <c r="G24" s="263">
        <f>Invoer_periode_2!G128</f>
        <v>0</v>
      </c>
      <c r="H24" s="263">
        <f>Invoer_periode_2!H128</f>
        <v>0</v>
      </c>
      <c r="I24" s="263">
        <f>Invoer_periode_2!I128</f>
        <v>0</v>
      </c>
      <c r="J24" s="267">
        <f>Invoer_periode_2!J128</f>
        <v>0</v>
      </c>
      <c r="K24" s="263"/>
      <c r="L24" s="263"/>
      <c r="M24" s="263"/>
      <c r="N24" s="263">
        <f>Invoer_periode_2!N128</f>
        <v>0</v>
      </c>
    </row>
    <row r="25" spans="1:14" ht="15" customHeight="1">
      <c r="A25" s="459">
        <f>IF(ISBLANK(Invoer_periode_2!A129),"",Invoer_periode_2!A129)</f>
        <v>56</v>
      </c>
      <c r="B25" s="284" t="str">
        <f>Invoer_periode_2!B129</f>
        <v>Naam</v>
      </c>
      <c r="C25" s="255" t="str">
        <f>IF(ISBLANK(Invoer_periode_2!C129),"",Invoer_periode_2!C129)</f>
        <v>Aantal</v>
      </c>
      <c r="D25" s="255" t="str">
        <f>IF(ISBLANK(Invoer_periode_2!D129),"",Invoer_periode_2!D129)</f>
        <v>Te maken</v>
      </c>
      <c r="E25" s="255" t="str">
        <f>IF(ISBLANK(Invoer_periode_2!E129),"",Invoer_periode_2!E129)</f>
        <v>Aantal</v>
      </c>
      <c r="F25" s="255" t="str">
        <f>IF(ISBLANK(Invoer_periode_2!F129),"",Invoer_periode_2!F129)</f>
        <v xml:space="preserve">Aantal  </v>
      </c>
      <c r="G25" s="256" t="str">
        <f>IF(ISBLANK(Invoer_periode_2!G129),"",Invoer_periode_2!G129)</f>
        <v xml:space="preserve">Week       </v>
      </c>
      <c r="H25" s="255" t="str">
        <f>IF(ISBLANK(Invoer_periode_2!H129),"",Invoer_periode_2!H129)</f>
        <v>Hoogste</v>
      </c>
      <c r="I25" s="257" t="str">
        <f>Invoer_periode_2!I129</f>
        <v>%</v>
      </c>
      <c r="J25" s="262">
        <f>Invoer_periode_2!J129</f>
        <v>10</v>
      </c>
      <c r="K25" s="255" t="str">
        <f>Invoer_periode_2!K129</f>
        <v>W</v>
      </c>
      <c r="L25" s="255" t="str">
        <f>Invoer_periode_2!L129</f>
        <v>V</v>
      </c>
      <c r="M25" s="255" t="str">
        <f>Invoer_periode_2!M129</f>
        <v>R</v>
      </c>
      <c r="N25" s="255" t="str">
        <f>Invoer_periode_2!N129</f>
        <v>Nieuwe</v>
      </c>
    </row>
    <row r="26" spans="1:14" ht="15" customHeight="1">
      <c r="A26" s="459" t="str">
        <f>IF(ISBLANK(Invoer_periode_2!A130),"",Invoer_periode_2!A130)</f>
        <v>Datum</v>
      </c>
      <c r="B26" s="284" t="str">
        <f>Invoer_periode_2!B130</f>
        <v>Koppele Theo</v>
      </c>
      <c r="C26" s="255" t="str">
        <f>IF(ISBLANK(Invoer_periode_2!C130),"",Invoer_periode_2!C130)</f>
        <v>Wedstrijden</v>
      </c>
      <c r="D26" s="255" t="str">
        <f>IF(ISBLANK(Invoer_periode_2!D130),"",Invoer_periode_2!D130)</f>
        <v>Car.boles</v>
      </c>
      <c r="E26" s="255" t="str">
        <f>IF(ISBLANK(Invoer_periode_2!E130),"",Invoer_periode_2!E130)</f>
        <v>Car.boles</v>
      </c>
      <c r="F26" s="255" t="str">
        <f>IF(ISBLANK(Invoer_periode_2!F130),"",Invoer_periode_2!F130)</f>
        <v>Beurten</v>
      </c>
      <c r="G26" s="256" t="str">
        <f>IF(ISBLANK(Invoer_periode_2!G130),"",Invoer_periode_2!G130)</f>
        <v>Moyenne</v>
      </c>
      <c r="H26" s="255" t="str">
        <f>IF(ISBLANK(Invoer_periode_2!H130),"",Invoer_periode_2!H130)</f>
        <v>H Score</v>
      </c>
      <c r="I26" s="257" t="str">
        <f>Invoer_periode_2!I130</f>
        <v>Car.boles</v>
      </c>
      <c r="J26" s="262" t="str">
        <f>Invoer_periode_2!J130</f>
        <v>Punten</v>
      </c>
      <c r="K26" s="255">
        <f>Invoer_periode_2!K130</f>
        <v>0</v>
      </c>
      <c r="L26" s="255">
        <f>Invoer_periode_2!L130</f>
        <v>0</v>
      </c>
      <c r="M26" s="255">
        <f>Invoer_periode_2!M130</f>
        <v>0</v>
      </c>
      <c r="N26" s="255" t="str">
        <f>Invoer_periode_2!N130</f>
        <v>Caramb</v>
      </c>
    </row>
    <row r="27" spans="1:14" ht="15" customHeight="1">
      <c r="A27" s="459">
        <f>IF(ISBLANK(Invoer_periode_2!A131),"",Invoer_periode_2!A131)</f>
        <v>45237</v>
      </c>
      <c r="B27" s="284" t="str">
        <f>Invoer_periode_2!B131</f>
        <v>Melgers Willy</v>
      </c>
      <c r="C27" s="255">
        <f>IF(ISBLANK(Invoer_periode_2!C131),"",Invoer_periode_2!C131)</f>
        <v>1</v>
      </c>
      <c r="D27" s="255">
        <f>IF(ISBLANK(Invoer_periode_2!D131),"",Invoer_periode_2!D131)</f>
        <v>56</v>
      </c>
      <c r="E27" s="255">
        <f>IF(ISBLANK(Invoer_periode_2!E131),"",Invoer_periode_2!E131)</f>
        <v>41</v>
      </c>
      <c r="F27" s="255">
        <f>IF(ISBLANK(Invoer_periode_2!F131),"",Invoer_periode_2!F131)</f>
        <v>23</v>
      </c>
      <c r="G27" s="256">
        <f>IF(ISBLANK(Invoer_periode_2!G131),"",Invoer_periode_2!G131)</f>
        <v>1.7826086956521738</v>
      </c>
      <c r="H27" s="255">
        <f>IF(ISBLANK(Invoer_periode_2!H131),"",Invoer_periode_2!H131)</f>
        <v>8</v>
      </c>
      <c r="I27" s="257">
        <f>Invoer_periode_2!I131</f>
        <v>0.7321428571428571</v>
      </c>
      <c r="J27" s="262">
        <f>Invoer_periode_2!J131</f>
        <v>7</v>
      </c>
      <c r="K27" s="255">
        <f>Invoer_periode_2!K131</f>
        <v>0</v>
      </c>
      <c r="L27" s="255">
        <f>Invoer_periode_2!L131</f>
        <v>1</v>
      </c>
      <c r="M27" s="255">
        <f>Invoer_periode_2!M131</f>
        <v>0</v>
      </c>
      <c r="N27" s="255">
        <f>Invoer_periode_2!N131</f>
        <v>0</v>
      </c>
    </row>
    <row r="28" spans="1:14" ht="15" customHeight="1">
      <c r="A28" s="456">
        <f>IF(ISBLANK(Invoer_periode_2!A132),"",Invoer_periode_2!A132)</f>
        <v>45209</v>
      </c>
      <c r="B28" s="284" t="str">
        <f>Invoer_periode_2!B132</f>
        <v>Piepers Arnold</v>
      </c>
      <c r="C28" s="249">
        <f>IF(ISBLANK(Invoer_periode_2!C132),"",Invoer_periode_2!C132)</f>
        <v>1</v>
      </c>
      <c r="D28" s="249">
        <f>IF(ISBLANK(Invoer_periode_2!D132),"",Invoer_periode_2!D132)</f>
        <v>56</v>
      </c>
      <c r="E28" s="249">
        <f>IF(ISBLANK(Invoer_periode_2!E132),"",Invoer_periode_2!E132)</f>
        <v>56</v>
      </c>
      <c r="F28" s="249">
        <f>IF(ISBLANK(Invoer_periode_2!F132),"",Invoer_periode_2!F132)</f>
        <v>29</v>
      </c>
      <c r="G28" s="251">
        <f>IF(ISBLANK(Invoer_periode_2!G132),"",Invoer_periode_2!G132)</f>
        <v>1.9310344827586208</v>
      </c>
      <c r="H28" s="249">
        <f>IF(ISBLANK(Invoer_periode_2!H132),"",Invoer_periode_2!H132)</f>
        <v>9</v>
      </c>
      <c r="I28" s="458">
        <f>Invoer_periode_2!I132</f>
        <v>1</v>
      </c>
      <c r="J28" s="249">
        <f>Invoer_periode_2!J132</f>
        <v>10</v>
      </c>
      <c r="K28" s="249">
        <f>Invoer_periode_2!K132</f>
        <v>1</v>
      </c>
      <c r="L28" s="249">
        <f>Invoer_periode_2!L132</f>
        <v>0</v>
      </c>
      <c r="M28" s="249">
        <f>Invoer_periode_2!M132</f>
        <v>0</v>
      </c>
      <c r="N28" s="249">
        <f>Invoer_periode_2!N132</f>
        <v>0</v>
      </c>
    </row>
    <row r="29" spans="1:14" ht="15" customHeight="1">
      <c r="A29" s="459">
        <f>IF(ISBLANK(Invoer_periode_2!A133),"",Invoer_periode_2!A133)</f>
        <v>45237</v>
      </c>
      <c r="B29" s="284" t="str">
        <f>Invoer_periode_2!B133</f>
        <v>Jos Stortelder</v>
      </c>
      <c r="C29" s="255">
        <f>IF(ISBLANK(Invoer_periode_2!C133),"",Invoer_periode_2!C133)</f>
        <v>1</v>
      </c>
      <c r="D29" s="255">
        <f>IF(ISBLANK(Invoer_periode_2!D133),"",Invoer_periode_2!D133)</f>
        <v>56</v>
      </c>
      <c r="E29" s="255">
        <f>IF(ISBLANK(Invoer_periode_2!E133),"",Invoer_periode_2!E133)</f>
        <v>35</v>
      </c>
      <c r="F29" s="255">
        <f>IF(ISBLANK(Invoer_periode_2!F133),"",Invoer_periode_2!F133)</f>
        <v>23</v>
      </c>
      <c r="G29" s="256">
        <f>IF(ISBLANK(Invoer_periode_2!G133),"",Invoer_periode_2!G133)</f>
        <v>1.5217391304347827</v>
      </c>
      <c r="H29" s="255">
        <f>IF(ISBLANK(Invoer_periode_2!H133),"",Invoer_periode_2!H133)</f>
        <v>5</v>
      </c>
      <c r="I29" s="467">
        <f>Invoer_periode_2!I133</f>
        <v>0.625</v>
      </c>
      <c r="J29" s="262">
        <f>Invoer_periode_2!J133</f>
        <v>6</v>
      </c>
      <c r="K29" s="255">
        <f>Invoer_periode_2!K133</f>
        <v>0</v>
      </c>
      <c r="L29" s="255">
        <f>Invoer_periode_2!L133</f>
        <v>1</v>
      </c>
      <c r="M29" s="255">
        <f>Invoer_periode_2!M133</f>
        <v>0</v>
      </c>
      <c r="N29" s="255">
        <f>Invoer_periode_2!N133</f>
        <v>0</v>
      </c>
    </row>
    <row r="30" spans="1:14" ht="15" customHeight="1">
      <c r="A30" s="459" t="str">
        <f>IF(ISBLANK(Invoer_periode_2!A134),"",Invoer_periode_2!A134)</f>
        <v/>
      </c>
      <c r="B30" s="284" t="str">
        <f>Invoer_periode_2!B134</f>
        <v>Rots Jan</v>
      </c>
      <c r="C30" s="255" t="str">
        <f>IF(ISBLANK(Invoer_periode_2!C134),"",Invoer_periode_2!C134)</f>
        <v/>
      </c>
      <c r="D30" s="255" t="str">
        <f>IF(ISBLANK(Invoer_periode_2!D134),"",Invoer_periode_2!D134)</f>
        <v/>
      </c>
      <c r="E30" s="255" t="str">
        <f>IF(ISBLANK(Invoer_periode_2!E134),"",Invoer_periode_2!E134)</f>
        <v/>
      </c>
      <c r="F30" s="255" t="str">
        <f>IF(ISBLANK(Invoer_periode_2!F134),"",Invoer_periode_2!F134)</f>
        <v/>
      </c>
      <c r="G30" s="256" t="str">
        <f>IF(ISBLANK(Invoer_periode_2!G134),"",Invoer_periode_2!G134)</f>
        <v/>
      </c>
      <c r="H30" s="255" t="str">
        <f>IF(ISBLANK(Invoer_periode_2!H134),"",Invoer_periode_2!H134)</f>
        <v/>
      </c>
      <c r="I30" s="467" t="str">
        <f>Invoer_periode_2!I134</f>
        <v/>
      </c>
      <c r="J30" s="262" t="str">
        <f>Invoer_periode_2!J134</f>
        <v/>
      </c>
      <c r="K30" s="255" t="str">
        <f>Invoer_periode_2!K134</f>
        <v/>
      </c>
      <c r="L30" s="255" t="str">
        <f>Invoer_periode_2!L134</f>
        <v/>
      </c>
      <c r="M30" s="255" t="str">
        <f>Invoer_periode_2!M134</f>
        <v/>
      </c>
      <c r="N30" s="255">
        <f>Invoer_periode_2!N134</f>
        <v>0</v>
      </c>
    </row>
    <row r="31" spans="1:14" ht="15" customHeight="1">
      <c r="A31" s="459">
        <f>IF(ISBLANK(Invoer_periode_2!A135),"",Invoer_periode_2!A135)</f>
        <v>45223</v>
      </c>
      <c r="B31" s="284" t="str">
        <f>Invoer_periode_2!B135</f>
        <v>Rouwhorst Bennie</v>
      </c>
      <c r="C31" s="255">
        <f>IF(ISBLANK(Invoer_periode_2!C135),"",Invoer_periode_2!C135)</f>
        <v>1</v>
      </c>
      <c r="D31" s="255">
        <f>IF(ISBLANK(Invoer_periode_2!D135),"",Invoer_periode_2!D135)</f>
        <v>56</v>
      </c>
      <c r="E31" s="255">
        <f>IF(ISBLANK(Invoer_periode_2!E135),"",Invoer_periode_2!E135)</f>
        <v>44</v>
      </c>
      <c r="F31" s="255">
        <f>IF(ISBLANK(Invoer_periode_2!F135),"",Invoer_periode_2!F135)</f>
        <v>33</v>
      </c>
      <c r="G31" s="256">
        <f>IF(ISBLANK(Invoer_periode_2!G135),"",Invoer_periode_2!G135)</f>
        <v>1.3333333333333333</v>
      </c>
      <c r="H31" s="255">
        <f>IF(ISBLANK(Invoer_periode_2!H135),"",Invoer_periode_2!H135)</f>
        <v>5</v>
      </c>
      <c r="I31" s="467">
        <f>Invoer_periode_2!I135</f>
        <v>0.7857142857142857</v>
      </c>
      <c r="J31" s="262">
        <f>Invoer_periode_2!J135</f>
        <v>7</v>
      </c>
      <c r="K31" s="255">
        <f>Invoer_periode_2!K135</f>
        <v>0</v>
      </c>
      <c r="L31" s="255">
        <f>Invoer_periode_2!L135</f>
        <v>1</v>
      </c>
      <c r="M31" s="255">
        <f>Invoer_periode_2!M135</f>
        <v>0</v>
      </c>
      <c r="N31" s="255">
        <f>Invoer_periode_2!N135</f>
        <v>0</v>
      </c>
    </row>
    <row r="32" spans="1:14" ht="15" customHeight="1">
      <c r="A32" s="459">
        <f>IF(ISBLANK(Invoer_periode_2!A136),"",Invoer_periode_2!A136)</f>
        <v>45223</v>
      </c>
      <c r="B32" s="284" t="str">
        <f>Invoer_periode_2!B136</f>
        <v>Wittenbernds B</v>
      </c>
      <c r="C32" s="255">
        <f>IF(ISBLANK(Invoer_periode_2!C136),"",Invoer_periode_2!C136)</f>
        <v>1</v>
      </c>
      <c r="D32" s="255">
        <f>IF(ISBLANK(Invoer_periode_2!D136),"",Invoer_periode_2!D136)</f>
        <v>56</v>
      </c>
      <c r="E32" s="255">
        <f>IF(ISBLANK(Invoer_periode_2!E136),"",Invoer_periode_2!E136)</f>
        <v>50</v>
      </c>
      <c r="F32" s="255">
        <f>IF(ISBLANK(Invoer_periode_2!F136),"",Invoer_periode_2!F136)</f>
        <v>26</v>
      </c>
      <c r="G32" s="256">
        <f>IF(ISBLANK(Invoer_periode_2!G136),"",Invoer_periode_2!G136)</f>
        <v>1.9230769230769231</v>
      </c>
      <c r="H32" s="255">
        <f>IF(ISBLANK(Invoer_periode_2!H136),"",Invoer_periode_2!H136)</f>
        <v>9</v>
      </c>
      <c r="I32" s="467">
        <f>Invoer_periode_2!I136</f>
        <v>0.8928571428571429</v>
      </c>
      <c r="J32" s="262">
        <f>Invoer_periode_2!J136</f>
        <v>8</v>
      </c>
      <c r="K32" s="255">
        <f>Invoer_periode_2!K136</f>
        <v>0</v>
      </c>
      <c r="L32" s="255">
        <f>Invoer_periode_2!L136</f>
        <v>1</v>
      </c>
      <c r="M32" s="255">
        <f>Invoer_periode_2!M136</f>
        <v>0</v>
      </c>
      <c r="N32" s="255">
        <f>Invoer_periode_2!N136</f>
        <v>0</v>
      </c>
    </row>
    <row r="33" spans="1:14" ht="15" customHeight="1">
      <c r="A33" s="456">
        <f>IF(ISBLANK(Invoer_periode_2!A137),"",Invoer_periode_2!A137)</f>
        <v>45265</v>
      </c>
      <c r="B33" s="284" t="str">
        <f>Invoer_periode_2!B138</f>
        <v>v.Schie Leo</v>
      </c>
      <c r="C33" s="249">
        <f>IF(ISBLANK(Invoer_periode_2!C137),"",Invoer_periode_2!C137)</f>
        <v>1</v>
      </c>
      <c r="D33" s="249">
        <f>IF(ISBLANK(Invoer_periode_2!D137),"",Invoer_periode_2!D137)</f>
        <v>56</v>
      </c>
      <c r="E33" s="249">
        <f>IF(ISBLANK(Invoer_periode_2!E137),"",Invoer_periode_2!E137)</f>
        <v>56</v>
      </c>
      <c r="F33" s="249">
        <f>IF(ISBLANK(Invoer_periode_2!F137),"",Invoer_periode_2!F137)</f>
        <v>29</v>
      </c>
      <c r="G33" s="251">
        <f>IF(ISBLANK(Invoer_periode_2!G137),"",Invoer_periode_2!G137)</f>
        <v>1.9310344827586208</v>
      </c>
      <c r="H33" s="249">
        <f>IF(ISBLANK(Invoer_periode_2!H137),"",Invoer_periode_2!H137)</f>
        <v>8</v>
      </c>
      <c r="I33" s="458">
        <f>Invoer_periode_2!I137</f>
        <v>1</v>
      </c>
      <c r="J33" s="249">
        <f>Invoer_periode_2!J137</f>
        <v>10</v>
      </c>
      <c r="K33" s="249">
        <f>Invoer_periode_2!K137</f>
        <v>1</v>
      </c>
      <c r="L33" s="249">
        <f>Invoer_periode_2!L137</f>
        <v>0</v>
      </c>
      <c r="M33" s="249">
        <f>Invoer_periode_2!M137</f>
        <v>0</v>
      </c>
      <c r="N33" s="249">
        <f>Invoer_periode_2!N137</f>
        <v>0</v>
      </c>
    </row>
    <row r="34" spans="1:14" ht="15" customHeight="1">
      <c r="A34" s="459">
        <f>IF(ISBLANK(Invoer_periode_2!A138),"",Invoer_periode_2!A138)</f>
        <v>45244</v>
      </c>
      <c r="B34" s="284" t="str">
        <f>Invoer_periode_2!B139</f>
        <v>Wolterink Harrie</v>
      </c>
      <c r="C34" s="255">
        <f>IF(ISBLANK(Invoer_periode_2!C138),"",Invoer_periode_2!C138)</f>
        <v>1</v>
      </c>
      <c r="D34" s="255">
        <f>IF(ISBLANK(Invoer_periode_2!D138),"",Invoer_periode_2!D138)</f>
        <v>56</v>
      </c>
      <c r="E34" s="255">
        <f>IF(ISBLANK(Invoer_periode_2!E138),"",Invoer_periode_2!E138)</f>
        <v>48</v>
      </c>
      <c r="F34" s="255">
        <f>IF(ISBLANK(Invoer_periode_2!F138),"",Invoer_periode_2!F138)</f>
        <v>27</v>
      </c>
      <c r="G34" s="256">
        <f>IF(ISBLANK(Invoer_periode_2!G138),"",Invoer_periode_2!G138)</f>
        <v>1.7777777777777777</v>
      </c>
      <c r="H34" s="255">
        <f>IF(ISBLANK(Invoer_periode_2!H138),"",Invoer_periode_2!H138)</f>
        <v>9</v>
      </c>
      <c r="I34" s="467">
        <f>Invoer_periode_2!I138</f>
        <v>0.8571428571428571</v>
      </c>
      <c r="J34" s="262">
        <f>Invoer_periode_2!J138</f>
        <v>8</v>
      </c>
      <c r="K34" s="255">
        <f>Invoer_periode_2!K138</f>
        <v>0</v>
      </c>
      <c r="L34" s="255">
        <f>Invoer_periode_2!L138</f>
        <v>1</v>
      </c>
      <c r="M34" s="255">
        <f>Invoer_periode_2!M138</f>
        <v>0</v>
      </c>
      <c r="N34" s="255">
        <f>Invoer_periode_2!N138</f>
        <v>0</v>
      </c>
    </row>
    <row r="35" spans="1:14" ht="15" customHeight="1">
      <c r="A35" s="459">
        <f>IF(ISBLANK(Invoer_periode_2!A139),"",Invoer_periode_2!A139)</f>
        <v>45244</v>
      </c>
      <c r="B35" s="284" t="str">
        <f>Invoer_periode_2!B140</f>
        <v>Vermue Jack</v>
      </c>
      <c r="C35" s="255">
        <f>IF(ISBLANK(Invoer_periode_2!C139),"",Invoer_periode_2!C139)</f>
        <v>1</v>
      </c>
      <c r="D35" s="255">
        <f>IF(ISBLANK(Invoer_periode_2!D139),"",Invoer_periode_2!D139)</f>
        <v>56</v>
      </c>
      <c r="E35" s="255">
        <f>IF(ISBLANK(Invoer_periode_2!E139),"",Invoer_periode_2!E139)</f>
        <v>50</v>
      </c>
      <c r="F35" s="255">
        <f>IF(ISBLANK(Invoer_periode_2!F139),"",Invoer_periode_2!F139)</f>
        <v>21</v>
      </c>
      <c r="G35" s="256">
        <f>IF(ISBLANK(Invoer_periode_2!G139),"",Invoer_periode_2!G139)</f>
        <v>2.3809523809523809</v>
      </c>
      <c r="H35" s="255">
        <f>IF(ISBLANK(Invoer_periode_2!H139),"",Invoer_periode_2!H139)</f>
        <v>11</v>
      </c>
      <c r="I35" s="467">
        <f>Invoer_periode_2!I139</f>
        <v>0.8928571428571429</v>
      </c>
      <c r="J35" s="262">
        <f>Invoer_periode_2!J139</f>
        <v>8</v>
      </c>
      <c r="K35" s="255">
        <f>Invoer_periode_2!K139</f>
        <v>0</v>
      </c>
      <c r="L35" s="255">
        <f>Invoer_periode_2!L139</f>
        <v>1</v>
      </c>
      <c r="M35" s="255">
        <f>Invoer_periode_2!M139</f>
        <v>0</v>
      </c>
      <c r="N35" s="255">
        <f>Invoer_periode_2!N139</f>
        <v>0</v>
      </c>
    </row>
    <row r="36" spans="1:14" ht="15" customHeight="1">
      <c r="A36" s="456">
        <f>IF(ISBLANK(Invoer_periode_2!A140),"",Invoer_periode_2!A140)</f>
        <v>45258</v>
      </c>
      <c r="B36" s="284" t="str">
        <f>Invoer_periode_2!B141</f>
        <v>Slot Guus</v>
      </c>
      <c r="C36" s="249">
        <f>IF(ISBLANK(Invoer_periode_2!C140),"",Invoer_periode_2!C140)</f>
        <v>1</v>
      </c>
      <c r="D36" s="249">
        <f>IF(ISBLANK(Invoer_periode_2!D140),"",Invoer_periode_2!D140)</f>
        <v>56</v>
      </c>
      <c r="E36" s="249">
        <f>IF(ISBLANK(Invoer_periode_2!E140),"",Invoer_periode_2!E140)</f>
        <v>48</v>
      </c>
      <c r="F36" s="249">
        <f>IF(ISBLANK(Invoer_periode_2!F140),"",Invoer_periode_2!F140)</f>
        <v>24</v>
      </c>
      <c r="G36" s="249">
        <f>IF(ISBLANK(Invoer_periode_2!G140),"",Invoer_periode_2!G140)</f>
        <v>2</v>
      </c>
      <c r="H36" s="249">
        <f>IF(ISBLANK(Invoer_periode_2!H140),"",Invoer_periode_2!H140)</f>
        <v>6</v>
      </c>
      <c r="I36" s="458">
        <f>Invoer_periode_2!I140</f>
        <v>0.8571428571428571</v>
      </c>
      <c r="J36" s="249">
        <f>Invoer_periode_2!J140</f>
        <v>6</v>
      </c>
      <c r="K36" s="249">
        <f>Invoer_periode_2!K140</f>
        <v>0</v>
      </c>
      <c r="L36" s="249">
        <f>Invoer_periode_2!L140</f>
        <v>1</v>
      </c>
      <c r="M36" s="249">
        <f>Invoer_periode_2!M140</f>
        <v>0</v>
      </c>
      <c r="N36" s="249">
        <f>Invoer_periode_2!N140</f>
        <v>0</v>
      </c>
    </row>
    <row r="37" spans="1:14" ht="15" customHeight="1">
      <c r="A37" s="456">
        <f>IF(ISBLANK(Invoer_periode_2!A141),"",Invoer_periode_2!A141)</f>
        <v>45258</v>
      </c>
      <c r="B37" s="284" t="str">
        <f>Invoer_periode_2!B142</f>
        <v>Bennie Beerten Z</v>
      </c>
      <c r="C37" s="249">
        <f>IF(ISBLANK(Invoer_periode_2!C141),"",Invoer_periode_2!C141)</f>
        <v>1</v>
      </c>
      <c r="D37" s="249">
        <f>IF(ISBLANK(Invoer_periode_2!D141),"",Invoer_periode_2!D141)</f>
        <v>56</v>
      </c>
      <c r="E37" s="249">
        <f>IF(ISBLANK(Invoer_periode_2!E141),"",Invoer_periode_2!E141)</f>
        <v>36</v>
      </c>
      <c r="F37" s="249">
        <f>IF(ISBLANK(Invoer_periode_2!F141),"",Invoer_periode_2!F141)</f>
        <v>23</v>
      </c>
      <c r="G37" s="251">
        <f>IF(ISBLANK(Invoer_periode_2!G141),"",Invoer_periode_2!G141)</f>
        <v>1.5652173913043479</v>
      </c>
      <c r="H37" s="249">
        <f>IF(ISBLANK(Invoer_periode_2!H141),"",Invoer_periode_2!H141)</f>
        <v>4</v>
      </c>
      <c r="I37" s="458">
        <f>Invoer_periode_2!I141</f>
        <v>0.6428571428571429</v>
      </c>
      <c r="J37" s="249">
        <f>Invoer_periode_2!J141</f>
        <v>6</v>
      </c>
      <c r="K37" s="249">
        <f>Invoer_periode_2!K141</f>
        <v>0</v>
      </c>
      <c r="L37" s="249">
        <f>Invoer_periode_2!L141</f>
        <v>1</v>
      </c>
      <c r="M37" s="249">
        <f>Invoer_periode_2!M141</f>
        <v>0</v>
      </c>
      <c r="N37" s="249">
        <f>Invoer_periode_2!N141</f>
        <v>0</v>
      </c>
    </row>
    <row r="38" spans="1:14" ht="15" customHeight="1">
      <c r="A38" s="459" t="str">
        <f>IF(ISBLANK(Invoer_periode_2!A142),"",Invoer_periode_2!A142)</f>
        <v/>
      </c>
      <c r="B38" s="284" t="str">
        <f>Invoer_periode_2!B143</f>
        <v>Cuppers Jan</v>
      </c>
      <c r="C38" s="255" t="str">
        <f>IF(ISBLANK(Invoer_periode_2!C142),"",Invoer_periode_2!C142)</f>
        <v/>
      </c>
      <c r="D38" s="255" t="str">
        <f>IF(ISBLANK(Invoer_periode_2!D142),"",Invoer_periode_2!D142)</f>
        <v/>
      </c>
      <c r="E38" s="255" t="str">
        <f>IF(ISBLANK(Invoer_periode_2!E142),"",Invoer_periode_2!E142)</f>
        <v/>
      </c>
      <c r="F38" s="255" t="str">
        <f>IF(ISBLANK(Invoer_periode_2!F142),"",Invoer_periode_2!F142)</f>
        <v/>
      </c>
      <c r="G38" s="256" t="str">
        <f>IF(ISBLANK(Invoer_periode_2!G142),"",Invoer_periode_2!G142)</f>
        <v/>
      </c>
      <c r="H38" s="255" t="str">
        <f>IF(ISBLANK(Invoer_periode_2!H142),"",Invoer_periode_2!H142)</f>
        <v/>
      </c>
      <c r="I38" s="467" t="str">
        <f>Invoer_periode_2!I142</f>
        <v/>
      </c>
      <c r="J38" s="262" t="str">
        <f>Invoer_periode_2!J142</f>
        <v/>
      </c>
      <c r="K38" s="255" t="str">
        <f>Invoer_periode_2!K142</f>
        <v/>
      </c>
      <c r="L38" s="255" t="str">
        <f>Invoer_periode_2!L142</f>
        <v/>
      </c>
      <c r="M38" s="255" t="str">
        <f>Invoer_periode_2!M142</f>
        <v/>
      </c>
      <c r="N38" s="255">
        <f>Invoer_periode_2!N142</f>
        <v>0</v>
      </c>
    </row>
    <row r="39" spans="1:14" ht="15" customHeight="1">
      <c r="A39" s="457">
        <f>Invoer_periode_2!A145</f>
        <v>45230</v>
      </c>
      <c r="B39" s="281" t="str">
        <f>Invoer_periode_2!B145</f>
        <v>Cattier Theo</v>
      </c>
      <c r="C39" s="263">
        <f>Invoer_periode_2!C145</f>
        <v>1</v>
      </c>
      <c r="D39" s="263">
        <f>Invoer_periode_2!D145</f>
        <v>56</v>
      </c>
      <c r="E39" s="263">
        <f>Invoer_periode_2!E145</f>
        <v>40</v>
      </c>
      <c r="F39" s="263">
        <f>Invoer_periode_2!F145</f>
        <v>30</v>
      </c>
      <c r="G39" s="266">
        <f>Invoer_periode_2!G145</f>
        <v>1.3333333333333333</v>
      </c>
      <c r="H39" s="263">
        <f>Invoer_periode_2!H145</f>
        <v>9</v>
      </c>
      <c r="I39" s="468">
        <f>Invoer_periode_2!I145</f>
        <v>0.7142857142857143</v>
      </c>
      <c r="J39" s="268">
        <f>Invoer_periode_2!J145</f>
        <v>7</v>
      </c>
      <c r="K39" s="263">
        <f>Invoer_periode_2!K145</f>
        <v>0</v>
      </c>
      <c r="L39" s="263">
        <f>Invoer_periode_2!L145</f>
        <v>1</v>
      </c>
      <c r="M39" s="263">
        <f>Invoer_periode_2!M145</f>
        <v>0</v>
      </c>
      <c r="N39" s="263">
        <f>Invoer_periode_2!N145</f>
        <v>0</v>
      </c>
    </row>
    <row r="40" spans="1:14" ht="15" customHeight="1">
      <c r="G40" s="251"/>
      <c r="I40" s="458"/>
      <c r="J40" s="253"/>
    </row>
    <row r="41" spans="1:14" ht="15" customHeight="1">
      <c r="A41" s="457" t="str">
        <f>Invoer_periode_3!A126</f>
        <v>Pers. Gemid.</v>
      </c>
      <c r="B41" s="276">
        <f>Invoer_periode_3!B126</f>
        <v>1.78</v>
      </c>
      <c r="C41" s="263"/>
      <c r="D41" s="263"/>
      <c r="E41" s="263"/>
      <c r="F41" s="263"/>
      <c r="G41" s="266"/>
      <c r="H41" s="263"/>
      <c r="I41" s="468"/>
      <c r="J41" s="268"/>
      <c r="K41" s="263"/>
      <c r="L41" s="263"/>
      <c r="M41" s="263"/>
      <c r="N41" s="263"/>
    </row>
    <row r="42" spans="1:14" ht="13.5" customHeight="1">
      <c r="A42" s="455">
        <f>Invoer_periode_3!A127</f>
        <v>0</v>
      </c>
      <c r="B42" s="276">
        <f>Invoer_periode_3!B127</f>
        <v>0</v>
      </c>
      <c r="C42" s="263">
        <f>Invoer_periode_3!C127</f>
        <v>0</v>
      </c>
      <c r="D42" s="263">
        <f>Invoer_periode_3!D127</f>
        <v>0</v>
      </c>
      <c r="E42" s="263">
        <f>Invoer_periode_3!E127</f>
        <v>0</v>
      </c>
      <c r="F42" s="263">
        <f>Invoer_periode_3!F127</f>
        <v>0</v>
      </c>
      <c r="G42" s="266">
        <f>Invoer_periode_3!G127</f>
        <v>0</v>
      </c>
      <c r="H42" s="263">
        <f>Invoer_periode_3!H127</f>
        <v>0</v>
      </c>
      <c r="I42" s="267">
        <f>Invoer_periode_3!I127</f>
        <v>0</v>
      </c>
      <c r="J42" s="268">
        <f>Invoer_periode_3!J127</f>
        <v>0</v>
      </c>
      <c r="K42" s="263">
        <f>Invoer_periode_3!K127</f>
        <v>0</v>
      </c>
      <c r="L42" s="263">
        <f>Invoer_periode_3!L127</f>
        <v>0</v>
      </c>
      <c r="M42" s="263">
        <f>Invoer_periode_3!M127</f>
        <v>0</v>
      </c>
      <c r="N42" s="263">
        <f>Invoer_periode_3!N127</f>
        <v>0</v>
      </c>
    </row>
    <row r="43" spans="1:14" ht="13.5" customHeight="1">
      <c r="A43" s="457" t="str">
        <f>Invoer_periode_3!A128</f>
        <v>Car.Bol</v>
      </c>
      <c r="B43" s="276" t="str">
        <f>Invoer_periode_3!B128</f>
        <v>Periode 3</v>
      </c>
      <c r="C43" s="263">
        <f>Invoer_periode_3!C128</f>
        <v>0</v>
      </c>
      <c r="D43" s="263">
        <f>Invoer_periode_3!D128</f>
        <v>0</v>
      </c>
      <c r="E43" s="263">
        <f>Invoer_periode_3!E128</f>
        <v>0</v>
      </c>
      <c r="F43" s="263">
        <f>Invoer_periode_3!F128</f>
        <v>0</v>
      </c>
      <c r="G43" s="266">
        <f>Invoer_periode_3!G128</f>
        <v>0</v>
      </c>
      <c r="H43" s="263">
        <f>Invoer_periode_3!H128</f>
        <v>0</v>
      </c>
      <c r="I43" s="267">
        <f>Invoer_periode_3!I128</f>
        <v>0</v>
      </c>
      <c r="J43" s="268">
        <f>Invoer_periode_3!J128</f>
        <v>0</v>
      </c>
      <c r="K43" s="263">
        <f>Invoer_periode_3!K128</f>
        <v>0</v>
      </c>
      <c r="L43" s="263">
        <f>Invoer_periode_3!L128</f>
        <v>0</v>
      </c>
      <c r="M43" s="263">
        <f>Invoer_periode_3!M128</f>
        <v>0</v>
      </c>
      <c r="N43" s="263">
        <f>Invoer_periode_3!N128</f>
        <v>0</v>
      </c>
    </row>
    <row r="44" spans="1:14" ht="13.5" customHeight="1">
      <c r="A44" s="456">
        <f>IF(ISBLANK(Invoer_periode_3!A129),"",Invoer_periode_3!A129)</f>
        <v>56</v>
      </c>
      <c r="B44" s="284" t="str">
        <f>Invoer_periode_3!B129</f>
        <v>Naam</v>
      </c>
      <c r="C44" s="249" t="str">
        <f>IF(ISBLANK(Invoer_periode_3!C129),"",Invoer_periode_3!C129)</f>
        <v>Aantal</v>
      </c>
      <c r="D44" s="249" t="str">
        <f>IF(ISBLANK(Invoer_periode_3!D129),"",Invoer_periode_3!D129)</f>
        <v>Te maken</v>
      </c>
      <c r="E44" s="249" t="str">
        <f>IF(ISBLANK(Invoer_periode_3!E129),"",Invoer_periode_3!E129)</f>
        <v>Aantal</v>
      </c>
      <c r="F44" s="249" t="str">
        <f>IF(ISBLANK(Invoer_periode_3!F129),"",Invoer_periode_3!F129)</f>
        <v xml:space="preserve">Aantal  </v>
      </c>
      <c r="G44" s="249" t="str">
        <f>Invoer_periode_3!G129</f>
        <v xml:space="preserve">Week       </v>
      </c>
      <c r="H44" s="249" t="str">
        <f>IF(ISBLANK(Invoer_periode_3!H129),"",Invoer_periode_3!H129)</f>
        <v>Hoogste</v>
      </c>
      <c r="I44" s="249" t="str">
        <f>Invoer_periode_3!I129</f>
        <v>%</v>
      </c>
      <c r="J44" s="249">
        <f>Invoer_periode_3!J129</f>
        <v>10</v>
      </c>
      <c r="K44" s="249" t="str">
        <f>Invoer_periode_3!K129</f>
        <v>W</v>
      </c>
      <c r="L44" s="249" t="str">
        <f>Invoer_periode_3!L129</f>
        <v>V</v>
      </c>
      <c r="M44" s="249" t="str">
        <f>Invoer_periode_3!M129</f>
        <v>R</v>
      </c>
      <c r="N44" s="249" t="str">
        <f>Invoer_periode_3!N129</f>
        <v>Nieuwe</v>
      </c>
    </row>
    <row r="45" spans="1:14" s="264" customFormat="1" ht="13.5" customHeight="1">
      <c r="A45" s="459" t="str">
        <f>IF(ISBLANK(Invoer_periode_3!A130),"",Invoer_periode_3!A130)</f>
        <v>Datum</v>
      </c>
      <c r="B45" s="284" t="str">
        <f>Invoer_periode_3!B130</f>
        <v>Koppele Theo</v>
      </c>
      <c r="C45" s="255" t="str">
        <f>IF(ISBLANK(Invoer_periode_3!C130),"",Invoer_periode_3!C130)</f>
        <v>Wedstrijden</v>
      </c>
      <c r="D45" s="255" t="str">
        <f>IF(ISBLANK(Invoer_periode_3!D130),"",Invoer_periode_3!D130)</f>
        <v>Car.boles</v>
      </c>
      <c r="E45" s="255" t="str">
        <f>IF(ISBLANK(Invoer_periode_3!E130),"",Invoer_periode_3!E130)</f>
        <v>Car.boles</v>
      </c>
      <c r="F45" s="255" t="str">
        <f>IF(ISBLANK(Invoer_periode_3!F130),"",Invoer_periode_3!F130)</f>
        <v>Beurten</v>
      </c>
      <c r="G45" s="256" t="str">
        <f>Invoer_periode_3!G130</f>
        <v>Moyenne</v>
      </c>
      <c r="H45" s="255" t="str">
        <f>IF(ISBLANK(Invoer_periode_3!H130),"",Invoer_periode_3!H130)</f>
        <v>H Score</v>
      </c>
      <c r="I45" s="252" t="str">
        <f>Invoer_periode_3!I130</f>
        <v>Car.boles</v>
      </c>
      <c r="J45" s="253" t="str">
        <f>Invoer_periode_3!J130</f>
        <v>Punten</v>
      </c>
      <c r="K45" s="249">
        <f>Invoer_periode_3!K130</f>
        <v>0</v>
      </c>
      <c r="L45" s="249">
        <f>Invoer_periode_3!L130</f>
        <v>0</v>
      </c>
      <c r="M45" s="249">
        <f>Invoer_periode_3!M130</f>
        <v>0</v>
      </c>
      <c r="N45" s="249" t="str">
        <f>Invoer_periode_3!N130</f>
        <v>Caramb</v>
      </c>
    </row>
    <row r="46" spans="1:14" ht="13.5" customHeight="1">
      <c r="A46" s="459">
        <f>IF(ISBLANK(Invoer_periode_3!A131),"",Invoer_periode_3!A131)</f>
        <v>45307</v>
      </c>
      <c r="B46" s="284" t="str">
        <f>Invoer_periode_3!B131</f>
        <v>Melgers Willy</v>
      </c>
      <c r="C46" s="255">
        <f>IF(ISBLANK(Invoer_periode_3!C131),"",Invoer_periode_3!C131)</f>
        <v>1</v>
      </c>
      <c r="D46" s="255">
        <f>IF(ISBLANK(Invoer_periode_3!D131),"",Invoer_periode_3!D131)</f>
        <v>56</v>
      </c>
      <c r="E46" s="255">
        <f>IF(ISBLANK(Invoer_periode_3!E131),"",Invoer_periode_3!E131)</f>
        <v>49</v>
      </c>
      <c r="F46" s="255">
        <f>IF(ISBLANK(Invoer_periode_3!F131),"",Invoer_periode_3!F131)</f>
        <v>27</v>
      </c>
      <c r="G46" s="256">
        <f>Invoer_periode_3!G131</f>
        <v>1.8148148148148149</v>
      </c>
      <c r="H46" s="255">
        <f>IF(ISBLANK(Invoer_periode_3!H131),"",Invoer_periode_3!H131)</f>
        <v>5</v>
      </c>
      <c r="I46" s="252">
        <f>Invoer_periode_3!I131</f>
        <v>0.875</v>
      </c>
      <c r="J46" s="253">
        <f>Invoer_periode_3!J131</f>
        <v>8</v>
      </c>
      <c r="K46" s="249">
        <f>Invoer_periode_3!K131</f>
        <v>0</v>
      </c>
      <c r="L46" s="249">
        <f>Invoer_periode_3!L131</f>
        <v>1</v>
      </c>
      <c r="M46" s="249">
        <f>Invoer_periode_3!M131</f>
        <v>0</v>
      </c>
      <c r="N46" s="249">
        <f>Invoer_periode_3!N131</f>
        <v>0</v>
      </c>
    </row>
    <row r="47" spans="1:14" ht="13.5" customHeight="1">
      <c r="A47" s="459">
        <f>IF(ISBLANK(Invoer_periode_3!A132),"",Invoer_periode_3!A132)</f>
        <v>45307</v>
      </c>
      <c r="B47" s="284" t="str">
        <f>Invoer_periode_3!B132</f>
        <v>Piepers Arnold</v>
      </c>
      <c r="C47" s="255">
        <f>IF(ISBLANK(Invoer_periode_3!C132),"",Invoer_periode_3!C132)</f>
        <v>1</v>
      </c>
      <c r="D47" s="255">
        <f>IF(ISBLANK(Invoer_periode_3!D132),"",Invoer_periode_3!D132)</f>
        <v>56</v>
      </c>
      <c r="E47" s="255">
        <f>IF(ISBLANK(Invoer_periode_3!E132),"",Invoer_periode_3!E132)</f>
        <v>36</v>
      </c>
      <c r="F47" s="255">
        <f>IF(ISBLANK(Invoer_periode_3!F132),"",Invoer_periode_3!F132)</f>
        <v>22</v>
      </c>
      <c r="G47" s="256">
        <f>Invoer_periode_3!G132</f>
        <v>1.6363636363636365</v>
      </c>
      <c r="H47" s="255">
        <f>IF(ISBLANK(Invoer_periode_3!H132),"",Invoer_periode_3!H132)</f>
        <v>8</v>
      </c>
      <c r="I47" s="252">
        <f>Invoer_periode_3!I132</f>
        <v>0.6428571428571429</v>
      </c>
      <c r="J47" s="253">
        <f>Invoer_periode_3!J132</f>
        <v>6</v>
      </c>
      <c r="K47" s="249">
        <f>Invoer_periode_3!K132</f>
        <v>0</v>
      </c>
      <c r="L47" s="249">
        <f>Invoer_periode_3!L132</f>
        <v>1</v>
      </c>
      <c r="M47" s="249">
        <f>Invoer_periode_3!M132</f>
        <v>0</v>
      </c>
      <c r="N47" s="249">
        <f>Invoer_periode_3!N132</f>
        <v>0</v>
      </c>
    </row>
    <row r="48" spans="1:14" ht="13.5" customHeight="1">
      <c r="A48" s="459">
        <f>IF(ISBLANK(Invoer_periode_3!A133),"",Invoer_periode_3!A133)</f>
        <v>45272</v>
      </c>
      <c r="B48" s="284" t="str">
        <f>Invoer_periode_3!B133</f>
        <v>Jos Stortelder</v>
      </c>
      <c r="C48" s="255">
        <f>IF(ISBLANK(Invoer_periode_3!C133),"",Invoer_periode_3!C133)</f>
        <v>1</v>
      </c>
      <c r="D48" s="255">
        <f>IF(ISBLANK(Invoer_periode_3!D133),"",Invoer_periode_3!D133)</f>
        <v>56</v>
      </c>
      <c r="E48" s="255">
        <f>IF(ISBLANK(Invoer_periode_3!E133),"",Invoer_periode_3!E133)</f>
        <v>42</v>
      </c>
      <c r="F48" s="255">
        <f>IF(ISBLANK(Invoer_periode_3!F133),"",Invoer_periode_3!F133)</f>
        <v>23</v>
      </c>
      <c r="G48" s="256">
        <f>Invoer_periode_3!G133</f>
        <v>1.826086956521739</v>
      </c>
      <c r="H48" s="255">
        <f>IF(ISBLANK(Invoer_periode_3!H133),"",Invoer_periode_3!H133)</f>
        <v>6</v>
      </c>
      <c r="I48" s="252">
        <f>Invoer_periode_3!I133</f>
        <v>0.75</v>
      </c>
      <c r="J48" s="253">
        <f>Invoer_periode_3!J133</f>
        <v>7</v>
      </c>
      <c r="K48" s="249">
        <f>Invoer_periode_3!K133</f>
        <v>0</v>
      </c>
      <c r="L48" s="249">
        <f>Invoer_periode_3!L133</f>
        <v>1</v>
      </c>
      <c r="M48" s="249">
        <f>Invoer_periode_3!M133</f>
        <v>0</v>
      </c>
      <c r="N48" s="249">
        <f>Invoer_periode_3!N133</f>
        <v>0</v>
      </c>
    </row>
    <row r="49" spans="1:14" ht="13.5" customHeight="1">
      <c r="A49" s="459" t="str">
        <f>IF(ISBLANK(Invoer_periode_3!A134),"",Invoer_periode_3!A134)</f>
        <v/>
      </c>
      <c r="B49" s="284" t="str">
        <f>Invoer_periode_3!B134</f>
        <v>Rots Jan</v>
      </c>
      <c r="C49" s="255" t="str">
        <f>IF(ISBLANK(Invoer_periode_3!C134),"",Invoer_periode_3!C134)</f>
        <v/>
      </c>
      <c r="D49" s="255" t="str">
        <f>IF(ISBLANK(Invoer_periode_3!D134),"",Invoer_periode_3!D134)</f>
        <v/>
      </c>
      <c r="E49" s="255" t="str">
        <f>IF(ISBLANK(Invoer_periode_3!E134),"",Invoer_periode_3!E134)</f>
        <v/>
      </c>
      <c r="F49" s="255" t="str">
        <f>IF(ISBLANK(Invoer_periode_3!F134),"",Invoer_periode_3!F134)</f>
        <v/>
      </c>
      <c r="G49" s="256" t="str">
        <f>Invoer_periode_3!G134</f>
        <v/>
      </c>
      <c r="H49" s="255" t="str">
        <f>IF(ISBLANK(Invoer_periode_3!H134),"",Invoer_periode_3!H134)</f>
        <v/>
      </c>
      <c r="I49" s="252" t="str">
        <f>Invoer_periode_3!I134</f>
        <v/>
      </c>
      <c r="J49" s="253" t="str">
        <f>Invoer_periode_3!J134</f>
        <v/>
      </c>
      <c r="K49" s="249" t="str">
        <f>Invoer_periode_3!K134</f>
        <v/>
      </c>
      <c r="L49" s="249" t="str">
        <f>Invoer_periode_3!L134</f>
        <v/>
      </c>
      <c r="M49" s="249" t="str">
        <f>Invoer_periode_3!M134</f>
        <v/>
      </c>
      <c r="N49" s="249">
        <f>Invoer_periode_3!N134</f>
        <v>0</v>
      </c>
    </row>
    <row r="50" spans="1:14" s="254" customFormat="1" ht="13.5" customHeight="1">
      <c r="A50" s="459">
        <f>IF(ISBLANK(Invoer_periode_3!A135),"",Invoer_periode_3!A135)</f>
        <v>45293</v>
      </c>
      <c r="B50" s="284" t="str">
        <f>Invoer_periode_3!B135</f>
        <v>Rouwhorst Bennie</v>
      </c>
      <c r="C50" s="255">
        <f>IF(ISBLANK(Invoer_periode_3!C135),"",Invoer_periode_3!C135)</f>
        <v>1</v>
      </c>
      <c r="D50" s="255">
        <f>IF(ISBLANK(Invoer_periode_3!D135),"",Invoer_periode_3!D135)</f>
        <v>56</v>
      </c>
      <c r="E50" s="255">
        <f>IF(ISBLANK(Invoer_periode_3!E135),"",Invoer_periode_3!E135)</f>
        <v>38</v>
      </c>
      <c r="F50" s="255">
        <f>IF(ISBLANK(Invoer_periode_3!F135),"",Invoer_periode_3!F135)</f>
        <v>22</v>
      </c>
      <c r="G50" s="256">
        <f>Invoer_periode_3!G135</f>
        <v>1.7272727272727273</v>
      </c>
      <c r="H50" s="255">
        <f>IF(ISBLANK(Invoer_periode_3!H135),"",Invoer_periode_3!H135)</f>
        <v>8</v>
      </c>
      <c r="I50" s="252">
        <f>Invoer_periode_3!I135</f>
        <v>0.6785714285714286</v>
      </c>
      <c r="J50" s="253">
        <f>Invoer_periode_3!J135</f>
        <v>6</v>
      </c>
      <c r="K50" s="249">
        <f>Invoer_periode_3!K135</f>
        <v>0</v>
      </c>
      <c r="L50" s="249">
        <f>Invoer_periode_3!L135</f>
        <v>1</v>
      </c>
      <c r="M50" s="249">
        <f>Invoer_periode_3!M135</f>
        <v>0</v>
      </c>
      <c r="N50" s="249">
        <f>Invoer_periode_3!N135</f>
        <v>0</v>
      </c>
    </row>
    <row r="51" spans="1:14" s="254" customFormat="1" ht="13.5" customHeight="1">
      <c r="A51" s="459">
        <f>IF(ISBLANK(Invoer_periode_3!A136),"",Invoer_periode_3!A136)</f>
        <v>45251</v>
      </c>
      <c r="B51" s="284" t="str">
        <f>Invoer_periode_3!B136</f>
        <v>Wittenbernds B</v>
      </c>
      <c r="C51" s="255">
        <f>IF(ISBLANK(Invoer_periode_3!C136),"",Invoer_periode_3!C136)</f>
        <v>1</v>
      </c>
      <c r="D51" s="255">
        <f>IF(ISBLANK(Invoer_periode_3!D136),"",Invoer_periode_3!D136)</f>
        <v>56</v>
      </c>
      <c r="E51" s="255">
        <f>IF(ISBLANK(Invoer_periode_3!E136),"",Invoer_periode_3!E136)</f>
        <v>52</v>
      </c>
      <c r="F51" s="255">
        <f>IF(ISBLANK(Invoer_periode_3!F136),"",Invoer_periode_3!F136)</f>
        <v>31</v>
      </c>
      <c r="G51" s="256">
        <f>Invoer_periode_3!G136</f>
        <v>1.6774193548387097</v>
      </c>
      <c r="H51" s="255">
        <f>IF(ISBLANK(Invoer_periode_3!H136),"",Invoer_periode_3!H136)</f>
        <v>8</v>
      </c>
      <c r="I51" s="252">
        <f>Invoer_periode_3!I136</f>
        <v>0.9285714285714286</v>
      </c>
      <c r="J51" s="253">
        <f>Invoer_periode_3!J136</f>
        <v>9</v>
      </c>
      <c r="K51" s="249">
        <f>Invoer_periode_3!K136</f>
        <v>1</v>
      </c>
      <c r="L51" s="249">
        <f>Invoer_periode_3!L136</f>
        <v>0</v>
      </c>
      <c r="M51" s="249">
        <f>Invoer_periode_3!M136</f>
        <v>0</v>
      </c>
      <c r="N51" s="249">
        <f>Invoer_periode_3!N136</f>
        <v>0</v>
      </c>
    </row>
    <row r="52" spans="1:14" ht="13.5" customHeight="1">
      <c r="A52" s="459">
        <f>IF(ISBLANK(Invoer_periode_3!A137),"",Invoer_periode_3!A137)</f>
        <v>45279</v>
      </c>
      <c r="B52" s="279" t="str">
        <f>Invoer_periode_3!B138</f>
        <v>v.Schie Leo</v>
      </c>
      <c r="C52" s="255">
        <f>IF(ISBLANK(Invoer_periode_3!C137),"",Invoer_periode_3!C137)</f>
        <v>1</v>
      </c>
      <c r="D52" s="255">
        <f>IF(ISBLANK(Invoer_periode_3!D137),"",Invoer_periode_3!D137)</f>
        <v>56</v>
      </c>
      <c r="E52" s="255">
        <f>IF(ISBLANK(Invoer_periode_3!E137),"",Invoer_periode_3!E137)</f>
        <v>43</v>
      </c>
      <c r="F52" s="255">
        <f>IF(ISBLANK(Invoer_periode_3!F137),"",Invoer_periode_3!F137)</f>
        <v>27</v>
      </c>
      <c r="G52" s="256">
        <f>Invoer_periode_3!G137</f>
        <v>1.5925925925925926</v>
      </c>
      <c r="H52" s="255">
        <f>IF(ISBLANK(Invoer_periode_3!H137),"",Invoer_periode_3!H137)</f>
        <v>8</v>
      </c>
      <c r="I52" s="252">
        <f>Invoer_periode_3!I137</f>
        <v>0.7678571428571429</v>
      </c>
      <c r="J52" s="253">
        <f>Invoer_periode_3!J137</f>
        <v>7</v>
      </c>
      <c r="K52" s="249">
        <f>Invoer_periode_3!K137</f>
        <v>0</v>
      </c>
      <c r="L52" s="249">
        <f>Invoer_periode_3!L137</f>
        <v>1</v>
      </c>
      <c r="M52" s="249">
        <f>Invoer_periode_3!M137</f>
        <v>0</v>
      </c>
      <c r="N52" s="249">
        <f>Invoer_periode_3!N137</f>
        <v>0</v>
      </c>
    </row>
    <row r="53" spans="1:14" ht="13.5" customHeight="1">
      <c r="A53" s="459">
        <f>IF(ISBLANK(Invoer_periode_3!A138),"",Invoer_periode_3!A138)</f>
        <v>45300</v>
      </c>
      <c r="B53" s="279" t="str">
        <f>Invoer_periode_3!B139</f>
        <v>Wolterink Harrie</v>
      </c>
      <c r="C53" s="255">
        <f>IF(ISBLANK(Invoer_periode_3!C138),"",Invoer_periode_3!C138)</f>
        <v>1</v>
      </c>
      <c r="D53" s="255">
        <f>IF(ISBLANK(Invoer_periode_3!D138),"",Invoer_periode_3!D138)</f>
        <v>56</v>
      </c>
      <c r="E53" s="255">
        <f>IF(ISBLANK(Invoer_periode_3!E138),"",Invoer_periode_3!E138)</f>
        <v>44</v>
      </c>
      <c r="F53" s="255">
        <f>IF(ISBLANK(Invoer_periode_3!F138),"",Invoer_periode_3!F138)</f>
        <v>21</v>
      </c>
      <c r="G53" s="256">
        <f>Invoer_periode_3!G138</f>
        <v>2.0952380952380953</v>
      </c>
      <c r="H53" s="255">
        <f>IF(ISBLANK(Invoer_periode_3!H138),"",Invoer_periode_3!H138)</f>
        <v>11</v>
      </c>
      <c r="I53" s="252">
        <f>Invoer_periode_3!I138</f>
        <v>0.7857142857142857</v>
      </c>
      <c r="J53" s="253">
        <f>Invoer_periode_3!J138</f>
        <v>7</v>
      </c>
      <c r="K53" s="249">
        <f>Invoer_periode_3!K138</f>
        <v>0</v>
      </c>
      <c r="L53" s="249">
        <f>Invoer_periode_3!L138</f>
        <v>1</v>
      </c>
      <c r="M53" s="249">
        <f>Invoer_periode_3!M138</f>
        <v>0</v>
      </c>
      <c r="N53" s="249">
        <f>Invoer_periode_3!N138</f>
        <v>0</v>
      </c>
    </row>
    <row r="54" spans="1:14" ht="13.5" customHeight="1">
      <c r="A54" s="456">
        <f>IF(ISBLANK(Invoer_periode_3!A139),"",Invoer_periode_3!A139)</f>
        <v>45272</v>
      </c>
      <c r="B54" s="279" t="str">
        <f>Invoer_periode_3!B140</f>
        <v>Vermue Jack</v>
      </c>
      <c r="C54" s="249">
        <f>IF(ISBLANK(Invoer_periode_3!C139),"",Invoer_periode_3!C139)</f>
        <v>1</v>
      </c>
      <c r="D54" s="249">
        <f>IF(ISBLANK(Invoer_periode_3!D139),"",Invoer_periode_3!D139)</f>
        <v>56</v>
      </c>
      <c r="E54" s="249">
        <f>IF(ISBLANK(Invoer_periode_3!E139),"",Invoer_periode_3!E139)</f>
        <v>55</v>
      </c>
      <c r="F54" s="249">
        <f>IF(ISBLANK(Invoer_periode_3!F139),"",Invoer_periode_3!F139)</f>
        <v>28</v>
      </c>
      <c r="G54" s="251">
        <f>Invoer_periode_3!G139</f>
        <v>1.9642857142857142</v>
      </c>
      <c r="H54" s="249">
        <f>IF(ISBLANK(Invoer_periode_3!H139),"",Invoer_periode_3!H139)</f>
        <v>7</v>
      </c>
      <c r="I54" s="458">
        <f>Invoer_periode_3!I139</f>
        <v>0.9821428571428571</v>
      </c>
      <c r="J54" s="249">
        <f>Invoer_periode_3!J139</f>
        <v>9</v>
      </c>
      <c r="K54" s="249">
        <f>Invoer_periode_3!K139</f>
        <v>0</v>
      </c>
      <c r="L54" s="249">
        <f>Invoer_periode_3!L139</f>
        <v>1</v>
      </c>
      <c r="M54" s="249">
        <f>Invoer_periode_3!M139</f>
        <v>0</v>
      </c>
      <c r="N54" s="249">
        <f>Invoer_periode_3!N139</f>
        <v>0</v>
      </c>
    </row>
    <row r="55" spans="1:14" ht="13.5" customHeight="1">
      <c r="A55" s="459" t="str">
        <f>IF(ISBLANK(Invoer_periode_3!A140),"",Invoer_periode_3!A140)</f>
        <v/>
      </c>
      <c r="B55" s="279" t="str">
        <f>Invoer_periode_3!B141</f>
        <v>Slot Guus</v>
      </c>
      <c r="C55" s="255" t="str">
        <f>IF(ISBLANK(Invoer_periode_3!C140),"",Invoer_periode_3!C140)</f>
        <v/>
      </c>
      <c r="D55" s="255" t="str">
        <f>IF(ISBLANK(Invoer_periode_3!D140),"",Invoer_periode_3!D140)</f>
        <v/>
      </c>
      <c r="E55" s="255" t="str">
        <f>IF(ISBLANK(Invoer_periode_3!E140),"",Invoer_periode_3!E140)</f>
        <v/>
      </c>
      <c r="F55" s="255" t="str">
        <f>IF(ISBLANK(Invoer_periode_3!F140),"",Invoer_periode_3!F140)</f>
        <v/>
      </c>
      <c r="G55" s="256">
        <f>Invoer_periode_3!G140</f>
        <v>0</v>
      </c>
      <c r="H55" s="255" t="str">
        <f>IF(ISBLANK(Invoer_periode_3!H140),"",Invoer_periode_3!H140)</f>
        <v/>
      </c>
      <c r="I55" s="252">
        <f>Invoer_periode_3!I140</f>
        <v>0</v>
      </c>
      <c r="J55" s="253">
        <f>Invoer_periode_3!J140</f>
        <v>0</v>
      </c>
      <c r="K55" s="249" t="str">
        <f>Invoer_periode_3!K140</f>
        <v/>
      </c>
      <c r="L55" s="249" t="str">
        <f>Invoer_periode_3!L140</f>
        <v/>
      </c>
      <c r="M55" s="249" t="str">
        <f>Invoer_periode_3!M140</f>
        <v/>
      </c>
      <c r="N55" s="249">
        <f>Invoer_periode_3!N140</f>
        <v>0</v>
      </c>
    </row>
    <row r="56" spans="1:14" ht="13.5" customHeight="1">
      <c r="A56" s="456">
        <f>IF(ISBLANK(Invoer_periode_3!A141),"",Invoer_periode_3!A141)</f>
        <v>45293</v>
      </c>
      <c r="B56" s="279" t="str">
        <f>Invoer_periode_3!B142</f>
        <v>Bennie Beerten Z</v>
      </c>
      <c r="C56" s="249">
        <f>IF(ISBLANK(Invoer_periode_3!C141),"",Invoer_periode_3!C141)</f>
        <v>1</v>
      </c>
      <c r="D56" s="249">
        <f>IF(ISBLANK(Invoer_periode_3!D141),"",Invoer_periode_3!D141)</f>
        <v>56</v>
      </c>
      <c r="E56" s="249">
        <f>IF(ISBLANK(Invoer_periode_3!E141),"",Invoer_periode_3!E141)</f>
        <v>56</v>
      </c>
      <c r="F56" s="249">
        <f>IF(ISBLANK(Invoer_periode_3!F141),"",Invoer_periode_3!F141)</f>
        <v>33</v>
      </c>
      <c r="G56" s="251">
        <f>Invoer_periode_3!G141</f>
        <v>1.696969696969697</v>
      </c>
      <c r="H56" s="249">
        <f>IF(ISBLANK(Invoer_periode_3!H141),"",Invoer_periode_3!H141)</f>
        <v>8</v>
      </c>
      <c r="I56" s="249">
        <f>Invoer_periode_3!I141</f>
        <v>1</v>
      </c>
      <c r="J56" s="249">
        <f>Invoer_periode_3!J141</f>
        <v>10</v>
      </c>
      <c r="K56" s="249">
        <f>Invoer_periode_3!K141</f>
        <v>1</v>
      </c>
      <c r="L56" s="249">
        <f>Invoer_periode_3!L141</f>
        <v>0</v>
      </c>
      <c r="M56" s="249">
        <f>Invoer_periode_3!M141</f>
        <v>0</v>
      </c>
      <c r="N56" s="249">
        <f>Invoer_periode_3!N141</f>
        <v>0</v>
      </c>
    </row>
    <row r="57" spans="1:14" ht="13.5" customHeight="1">
      <c r="A57" s="456" t="str">
        <f>IF(ISBLANK(Invoer_periode_3!A142),"",Invoer_periode_3!A142)</f>
        <v/>
      </c>
      <c r="B57" s="279" t="str">
        <f>Invoer_periode_3!B143</f>
        <v>Cuppers Jan</v>
      </c>
      <c r="C57" s="249" t="str">
        <f>IF(ISBLANK(Invoer_periode_3!C142),"",Invoer_periode_3!C142)</f>
        <v/>
      </c>
      <c r="D57" s="249" t="str">
        <f>IF(ISBLANK(Invoer_periode_3!D142),"",Invoer_periode_3!D142)</f>
        <v/>
      </c>
      <c r="E57" s="249" t="str">
        <f>IF(ISBLANK(Invoer_periode_3!E142),"",Invoer_periode_3!E142)</f>
        <v/>
      </c>
      <c r="F57" s="249" t="str">
        <f>IF(ISBLANK(Invoer_periode_3!F142),"",Invoer_periode_3!F142)</f>
        <v/>
      </c>
      <c r="G57" s="251" t="str">
        <f>Invoer_periode_3!G142</f>
        <v/>
      </c>
      <c r="H57" s="249" t="str">
        <f>IF(ISBLANK(Invoer_periode_3!H142),"",Invoer_periode_3!H142)</f>
        <v/>
      </c>
      <c r="I57" s="249" t="str">
        <f>Invoer_periode_3!I142</f>
        <v/>
      </c>
      <c r="J57" s="249" t="str">
        <f>Invoer_periode_3!J142</f>
        <v/>
      </c>
      <c r="K57" s="249" t="str">
        <f>Invoer_periode_3!K142</f>
        <v/>
      </c>
      <c r="L57" s="249" t="str">
        <f>Invoer_periode_3!L142</f>
        <v/>
      </c>
      <c r="M57" s="249" t="str">
        <f>Invoer_periode_3!M142</f>
        <v/>
      </c>
      <c r="N57" s="249">
        <f>Invoer_periode_3!N142</f>
        <v>0</v>
      </c>
    </row>
    <row r="58" spans="1:14" ht="13.5" customHeight="1">
      <c r="A58" s="457" t="str">
        <f>Invoer_periode_3!A145</f>
        <v>9-1-20024</v>
      </c>
      <c r="B58" s="281" t="str">
        <f>Invoer_periode_3!B145</f>
        <v>Cattier Theo</v>
      </c>
      <c r="C58" s="263">
        <f>Invoer_periode_3!C145</f>
        <v>1</v>
      </c>
      <c r="D58" s="263">
        <f>Invoer_periode_3!D145</f>
        <v>56</v>
      </c>
      <c r="E58" s="263">
        <f>Invoer_periode_3!E145</f>
        <v>34</v>
      </c>
      <c r="F58" s="263">
        <f>Invoer_periode_3!F145</f>
        <v>32</v>
      </c>
      <c r="G58" s="266">
        <f>Invoer_periode_3!G145</f>
        <v>1.0625</v>
      </c>
      <c r="H58" s="263">
        <f>Invoer_periode_3!H145</f>
        <v>5</v>
      </c>
      <c r="I58" s="267">
        <f>Invoer_periode_3!I145</f>
        <v>0.6071428571428571</v>
      </c>
      <c r="J58" s="268">
        <f>Invoer_periode_3!J145</f>
        <v>6</v>
      </c>
      <c r="K58" s="263">
        <f>Invoer_periode_3!K145</f>
        <v>0</v>
      </c>
      <c r="L58" s="263">
        <f>Invoer_periode_3!L145</f>
        <v>1</v>
      </c>
      <c r="M58" s="263">
        <f>Invoer_periode_3!M145</f>
        <v>0</v>
      </c>
      <c r="N58" s="263">
        <f>Invoer_periode_3!N145</f>
        <v>0</v>
      </c>
    </row>
    <row r="59" spans="1:14" ht="13.5" customHeight="1">
      <c r="G59" s="251"/>
      <c r="I59" s="252"/>
      <c r="J59" s="253"/>
    </row>
    <row r="60" spans="1:14" ht="13.5" customHeight="1">
      <c r="A60" s="457" t="str">
        <f>Invoer_per__4!A126</f>
        <v>Pers. Gemid.</v>
      </c>
      <c r="B60" s="276">
        <f>Invoer_per__4!B126</f>
        <v>2</v>
      </c>
      <c r="C60" s="263"/>
      <c r="D60" s="263"/>
      <c r="E60" s="263"/>
      <c r="F60" s="263"/>
      <c r="G60" s="266"/>
      <c r="H60" s="263"/>
      <c r="I60" s="267"/>
      <c r="J60" s="268"/>
      <c r="K60" s="263"/>
      <c r="L60" s="263"/>
      <c r="M60" s="263"/>
      <c r="N60" s="263"/>
    </row>
    <row r="61" spans="1:14" ht="13.5" customHeight="1">
      <c r="A61" s="455">
        <f>Invoer_per__4!A127</f>
        <v>0</v>
      </c>
      <c r="B61" s="276">
        <f>Invoer_per__4!B127</f>
        <v>0</v>
      </c>
      <c r="C61" s="263">
        <f>Invoer_per__4!C127</f>
        <v>0</v>
      </c>
      <c r="D61" s="263">
        <f>Invoer_per__4!D127</f>
        <v>0</v>
      </c>
      <c r="E61" s="263">
        <f>Invoer_per__4!E127</f>
        <v>0</v>
      </c>
      <c r="F61" s="263">
        <f>Invoer_per__4!F127</f>
        <v>0</v>
      </c>
      <c r="G61" s="266">
        <f>Invoer_per__4!G127</f>
        <v>0</v>
      </c>
      <c r="H61" s="263">
        <f>Invoer_per__4!H127</f>
        <v>0</v>
      </c>
      <c r="I61" s="267">
        <f>Invoer_per__4!I127</f>
        <v>0</v>
      </c>
      <c r="J61" s="268">
        <f>Invoer_per__4!J127</f>
        <v>0</v>
      </c>
      <c r="K61" s="263">
        <f>Invoer_per__4!K127</f>
        <v>0</v>
      </c>
      <c r="L61" s="263">
        <f>Invoer_per__4!L127</f>
        <v>0</v>
      </c>
      <c r="M61" s="263">
        <f>Invoer_per__4!M127</f>
        <v>0</v>
      </c>
      <c r="N61" s="263">
        <f>Invoer_per__4!N127</f>
        <v>0</v>
      </c>
    </row>
    <row r="62" spans="1:14" ht="13.5" customHeight="1">
      <c r="A62" s="457" t="str">
        <f>Invoer_per__4!A128</f>
        <v>Car.Bol</v>
      </c>
      <c r="B62" s="276" t="str">
        <f>Invoer_per__4!B128</f>
        <v>Periode 4</v>
      </c>
      <c r="C62" s="263">
        <f>Invoer_per__4!C128</f>
        <v>0</v>
      </c>
      <c r="D62" s="263">
        <f>Invoer_per__4!D128</f>
        <v>0</v>
      </c>
      <c r="E62" s="263">
        <f>Invoer_per__4!E128</f>
        <v>0</v>
      </c>
      <c r="F62" s="263">
        <f>Invoer_per__4!F128</f>
        <v>0</v>
      </c>
      <c r="G62" s="266">
        <f>Invoer_per__4!G128</f>
        <v>0</v>
      </c>
      <c r="H62" s="263">
        <f>Invoer_per__4!H128</f>
        <v>0</v>
      </c>
      <c r="I62" s="267">
        <f>Invoer_per__4!I128</f>
        <v>0</v>
      </c>
      <c r="J62" s="268">
        <f>Invoer_per__4!J128</f>
        <v>0</v>
      </c>
      <c r="K62" s="263">
        <f>Invoer_per__4!K128</f>
        <v>0</v>
      </c>
      <c r="L62" s="263">
        <f>Invoer_per__4!L128</f>
        <v>0</v>
      </c>
      <c r="M62" s="263">
        <f>Invoer_per__4!M128</f>
        <v>0</v>
      </c>
      <c r="N62" s="263">
        <f>Invoer_per__4!N128</f>
        <v>0</v>
      </c>
    </row>
    <row r="63" spans="1:14" ht="13.5" customHeight="1">
      <c r="A63" s="456">
        <f>IF(ISBLANK(Invoer_per__4!A129),"",Invoer_per__4!A129)</f>
        <v>56</v>
      </c>
      <c r="B63" s="284" t="str">
        <f>Invoer_per__4!B129</f>
        <v>Naam</v>
      </c>
      <c r="C63" s="249" t="str">
        <f>IF(ISBLANK(Invoer_per__4!C129),"",Invoer_per__4!C129)</f>
        <v>Aantal</v>
      </c>
      <c r="D63" s="249" t="str">
        <f>IF(ISBLANK(Invoer_per__4!D129),"",Invoer_per__4!D129)</f>
        <v>Te maken</v>
      </c>
      <c r="E63" s="249" t="str">
        <f>IF(ISBLANK(Invoer_per__4!E129),"",Invoer_per__4!E129)</f>
        <v>Aantal</v>
      </c>
      <c r="F63" s="249" t="str">
        <f>IF(ISBLANK(Invoer_per__4!F129),"",Invoer_per__4!F129)</f>
        <v xml:space="preserve">Aantal  </v>
      </c>
      <c r="G63" s="251" t="str">
        <f>Invoer_per__4!G129</f>
        <v xml:space="preserve">Week       </v>
      </c>
      <c r="H63" s="249" t="str">
        <f>IF(ISBLANK(Invoer_per__4!H129),"",Invoer_per__4!H129)</f>
        <v>Hoogste</v>
      </c>
      <c r="I63" s="258" t="str">
        <f>Invoer_per__4!I129</f>
        <v>%</v>
      </c>
      <c r="J63" s="252">
        <f>Invoer_per__4!J129</f>
        <v>10</v>
      </c>
      <c r="K63" s="249" t="str">
        <f>Invoer_per__4!K129</f>
        <v>W</v>
      </c>
      <c r="L63" s="249" t="str">
        <f>Invoer_per__4!L129</f>
        <v>V</v>
      </c>
      <c r="M63" s="249" t="str">
        <f>Invoer_per__4!M129</f>
        <v>R</v>
      </c>
      <c r="N63" s="249" t="str">
        <f>Invoer_per__4!N129</f>
        <v>Nieuwe</v>
      </c>
    </row>
    <row r="64" spans="1:14" ht="13.5" customHeight="1">
      <c r="A64" s="456" t="str">
        <f>IF(ISBLANK(Invoer_per__4!A130),"",Invoer_per__4!A130)</f>
        <v>Datum</v>
      </c>
      <c r="B64" s="284" t="str">
        <f>Invoer_per__4!B130</f>
        <v>Koppele Theo</v>
      </c>
      <c r="C64" s="249" t="str">
        <f>IF(ISBLANK(Invoer_per__4!C130),"",Invoer_per__4!C130)</f>
        <v>Wedstrijden</v>
      </c>
      <c r="D64" s="249" t="str">
        <f>IF(ISBLANK(Invoer_per__4!D130),"",Invoer_per__4!D130)</f>
        <v>Car.boles</v>
      </c>
      <c r="E64" s="249" t="str">
        <f>IF(ISBLANK(Invoer_per__4!E130),"",Invoer_per__4!E130)</f>
        <v>Car.boles</v>
      </c>
      <c r="F64" s="249" t="str">
        <f>IF(ISBLANK(Invoer_per__4!F130),"",Invoer_per__4!F130)</f>
        <v>Beurten</v>
      </c>
      <c r="G64" s="251" t="str">
        <f>Invoer_per__4!G130</f>
        <v>Moyenne</v>
      </c>
      <c r="H64" s="249" t="str">
        <f>IF(ISBLANK(Invoer_per__4!H130),"",Invoer_per__4!H130)</f>
        <v>H Score</v>
      </c>
      <c r="I64" s="258" t="str">
        <f>Invoer_per__4!I130</f>
        <v>Car.boles</v>
      </c>
      <c r="J64" s="252" t="str">
        <f>Invoer_per__4!J130</f>
        <v>Punten</v>
      </c>
      <c r="K64" s="249">
        <f>Invoer_per__4!K130</f>
        <v>0</v>
      </c>
      <c r="L64" s="249">
        <f>Invoer_per__4!L130</f>
        <v>0</v>
      </c>
      <c r="M64" s="249">
        <f>Invoer_per__4!M130</f>
        <v>0</v>
      </c>
      <c r="N64" s="249" t="str">
        <f>Invoer_per__4!N130</f>
        <v>Caramb</v>
      </c>
    </row>
    <row r="65" spans="1:14" ht="13.5" customHeight="1">
      <c r="A65" s="456" t="str">
        <f>IF(ISBLANK(Invoer_per__4!A131),"",Invoer_per__4!A131)</f>
        <v/>
      </c>
      <c r="B65" s="284" t="str">
        <f>Invoer_per__4!B131</f>
        <v>Melgers Willy</v>
      </c>
      <c r="C65" s="249" t="str">
        <f>IF(ISBLANK(Invoer_per__4!C131),"",Invoer_per__4!C131)</f>
        <v/>
      </c>
      <c r="D65" s="249" t="str">
        <f>IF(ISBLANK(Invoer_per__4!D131),"",Invoer_per__4!D131)</f>
        <v/>
      </c>
      <c r="E65" s="249" t="str">
        <f>IF(ISBLANK(Invoer_per__4!E131),"",Invoer_per__4!E131)</f>
        <v/>
      </c>
      <c r="F65" s="249" t="str">
        <f>IF(ISBLANK(Invoer_per__4!F131),"",Invoer_per__4!F131)</f>
        <v/>
      </c>
      <c r="G65" s="251" t="str">
        <f>Invoer_per__4!G131</f>
        <v/>
      </c>
      <c r="H65" s="249" t="str">
        <f>IF(ISBLANK(Invoer_per__4!H131),"",Invoer_per__4!H131)</f>
        <v/>
      </c>
      <c r="I65" s="258" t="str">
        <f>Invoer_per__4!I131</f>
        <v/>
      </c>
      <c r="J65" s="252" t="str">
        <f>Invoer_per__4!J131</f>
        <v/>
      </c>
      <c r="K65" s="249" t="str">
        <f>Invoer_per__4!K131</f>
        <v/>
      </c>
      <c r="L65" s="249" t="str">
        <f>Invoer_per__4!L131</f>
        <v/>
      </c>
      <c r="M65" s="249" t="str">
        <f>Invoer_per__4!M131</f>
        <v/>
      </c>
      <c r="N65" s="249">
        <f>Invoer_per__4!N131</f>
        <v>0</v>
      </c>
    </row>
    <row r="66" spans="1:14" ht="13.5" customHeight="1">
      <c r="A66" s="456" t="str">
        <f>IF(ISBLANK(Invoer_per__4!A132),"",Invoer_per__4!A132)</f>
        <v/>
      </c>
      <c r="B66" s="284" t="str">
        <f>Invoer_per__4!B132</f>
        <v>Piepers Arnold</v>
      </c>
      <c r="C66" s="249" t="str">
        <f>IF(ISBLANK(Invoer_per__4!C132),"",Invoer_per__4!C132)</f>
        <v/>
      </c>
      <c r="D66" s="249" t="str">
        <f>IF(ISBLANK(Invoer_per__4!D132),"",Invoer_per__4!D132)</f>
        <v/>
      </c>
      <c r="E66" s="249" t="str">
        <f>IF(ISBLANK(Invoer_per__4!E132),"",Invoer_per__4!E132)</f>
        <v/>
      </c>
      <c r="F66" s="249" t="str">
        <f>IF(ISBLANK(Invoer_per__4!F132),"",Invoer_per__4!F132)</f>
        <v/>
      </c>
      <c r="G66" s="249" t="str">
        <f>Invoer_per__4!G132</f>
        <v/>
      </c>
      <c r="H66" s="249" t="str">
        <f>IF(ISBLANK(Invoer_per__4!H132),"",Invoer_per__4!H132)</f>
        <v/>
      </c>
      <c r="I66" s="249" t="str">
        <f>Invoer_per__4!I132</f>
        <v/>
      </c>
      <c r="J66" s="249" t="str">
        <f>Invoer_per__4!J132</f>
        <v/>
      </c>
      <c r="K66" s="249" t="str">
        <f>Invoer_per__4!K132</f>
        <v/>
      </c>
      <c r="L66" s="249" t="str">
        <f>Invoer_per__4!L132</f>
        <v/>
      </c>
      <c r="M66" s="249" t="str">
        <f>Invoer_per__4!M132</f>
        <v/>
      </c>
      <c r="N66" s="249">
        <f>Invoer_per__4!N132</f>
        <v>0</v>
      </c>
    </row>
    <row r="67" spans="1:14" s="264" customFormat="1" ht="13.5" customHeight="1">
      <c r="A67" s="457" t="str">
        <f>IF(ISBLANK(Invoer_per__4!A133),"",Invoer_per__4!A133)</f>
        <v/>
      </c>
      <c r="B67" s="284" t="str">
        <f>Invoer_per__4!B133</f>
        <v>Jos Stortelder</v>
      </c>
      <c r="C67" s="263" t="str">
        <f>IF(ISBLANK(Invoer_per__4!C133),"",Invoer_per__4!C133)</f>
        <v/>
      </c>
      <c r="D67" s="263" t="str">
        <f>IF(ISBLANK(Invoer_per__4!D133),"",Invoer_per__4!D133)</f>
        <v/>
      </c>
      <c r="E67" s="263" t="str">
        <f>IF(ISBLANK(Invoer_per__4!E133),"",Invoer_per__4!E133)</f>
        <v/>
      </c>
      <c r="F67" s="263" t="str">
        <f>IF(ISBLANK(Invoer_per__4!F133),"",Invoer_per__4!F133)</f>
        <v/>
      </c>
      <c r="G67" s="263" t="str">
        <f>Invoer_per__4!G133</f>
        <v/>
      </c>
      <c r="H67" s="263" t="str">
        <f>IF(ISBLANK(Invoer_per__4!H133),"",Invoer_per__4!H133)</f>
        <v/>
      </c>
      <c r="I67" s="263" t="str">
        <f>Invoer_per__4!I133</f>
        <v/>
      </c>
      <c r="J67" s="263" t="str">
        <f>Invoer_per__4!J133</f>
        <v/>
      </c>
      <c r="K67" s="263" t="str">
        <f>Invoer_per__4!K133</f>
        <v/>
      </c>
      <c r="L67" s="263" t="str">
        <f>Invoer_per__4!L133</f>
        <v/>
      </c>
      <c r="M67" s="263" t="str">
        <f>Invoer_per__4!M133</f>
        <v/>
      </c>
      <c r="N67" s="263">
        <f>Invoer_per__4!N133</f>
        <v>0</v>
      </c>
    </row>
    <row r="68" spans="1:14" ht="13.5" customHeight="1">
      <c r="A68" s="456" t="str">
        <f>IF(ISBLANK(Invoer_per__4!A134),"",Invoer_per__4!A134)</f>
        <v/>
      </c>
      <c r="B68" s="284" t="str">
        <f>Invoer_per__4!B134</f>
        <v>Rots Jan</v>
      </c>
      <c r="C68" s="249" t="str">
        <f>IF(ISBLANK(Invoer_per__4!C134),"",Invoer_per__4!C134)</f>
        <v/>
      </c>
      <c r="D68" s="249" t="str">
        <f>IF(ISBLANK(Invoer_per__4!D134),"",Invoer_per__4!D134)</f>
        <v/>
      </c>
      <c r="E68" s="249" t="str">
        <f>IF(ISBLANK(Invoer_per__4!E134),"",Invoer_per__4!E134)</f>
        <v/>
      </c>
      <c r="F68" s="249" t="str">
        <f>IF(ISBLANK(Invoer_per__4!F134),"",Invoer_per__4!F134)</f>
        <v/>
      </c>
      <c r="G68" s="249" t="str">
        <f>Invoer_per__4!G134</f>
        <v/>
      </c>
      <c r="H68" s="249" t="str">
        <f>IF(ISBLANK(Invoer_per__4!H134),"",Invoer_per__4!H134)</f>
        <v/>
      </c>
      <c r="I68" s="249" t="str">
        <f>Invoer_per__4!I134</f>
        <v/>
      </c>
      <c r="J68" s="249" t="str">
        <f>Invoer_per__4!J134</f>
        <v/>
      </c>
      <c r="K68" s="249" t="str">
        <f>Invoer_per__4!K134</f>
        <v/>
      </c>
      <c r="L68" s="249" t="str">
        <f>Invoer_per__4!L134</f>
        <v/>
      </c>
      <c r="M68" s="249" t="str">
        <f>Invoer_per__4!M134</f>
        <v/>
      </c>
      <c r="N68" s="249">
        <f>Invoer_per__4!N134</f>
        <v>0</v>
      </c>
    </row>
    <row r="69" spans="1:14" ht="13.5" customHeight="1">
      <c r="A69" s="456" t="str">
        <f>IF(ISBLANK(Invoer_per__4!A135),"",Invoer_per__4!A135)</f>
        <v/>
      </c>
      <c r="B69" s="284" t="str">
        <f>Invoer_per__4!B135</f>
        <v>Rouwhorst Bennie</v>
      </c>
      <c r="C69" s="249" t="str">
        <f>IF(ISBLANK(Invoer_per__4!C135),"",Invoer_per__4!C135)</f>
        <v/>
      </c>
      <c r="D69" s="249" t="str">
        <f>IF(ISBLANK(Invoer_per__4!D135),"",Invoer_per__4!D135)</f>
        <v/>
      </c>
      <c r="E69" s="249" t="str">
        <f>IF(ISBLANK(Invoer_per__4!E135),"",Invoer_per__4!E135)</f>
        <v/>
      </c>
      <c r="F69" s="249" t="str">
        <f>IF(ISBLANK(Invoer_per__4!F135),"",Invoer_per__4!F135)</f>
        <v/>
      </c>
      <c r="G69" s="251" t="str">
        <f>Invoer_per__4!G135</f>
        <v/>
      </c>
      <c r="H69" s="249" t="str">
        <f>IF(ISBLANK(Invoer_per__4!H135),"",Invoer_per__4!H135)</f>
        <v/>
      </c>
      <c r="I69" s="277" t="str">
        <f>Invoer_per__4!I135</f>
        <v/>
      </c>
      <c r="J69" s="252" t="str">
        <f>Invoer_per__4!J135</f>
        <v/>
      </c>
      <c r="K69" s="249" t="str">
        <f>Invoer_per__4!K135</f>
        <v/>
      </c>
      <c r="L69" s="249" t="str">
        <f>Invoer_per__4!L135</f>
        <v/>
      </c>
      <c r="M69" s="249" t="str">
        <f>Invoer_per__4!M135</f>
        <v/>
      </c>
      <c r="N69" s="249">
        <f>Invoer_per__4!N135</f>
        <v>0</v>
      </c>
    </row>
    <row r="70" spans="1:14" ht="13.5" customHeight="1">
      <c r="A70" s="456" t="str">
        <f>IF(ISBLANK(Invoer_per__4!A136),"",Invoer_per__4!A136)</f>
        <v/>
      </c>
      <c r="B70" s="284" t="str">
        <f>Invoer_per__4!B136</f>
        <v>Wittenbernds B</v>
      </c>
      <c r="C70" s="249" t="str">
        <f>IF(ISBLANK(Invoer_per__4!C136),"",Invoer_per__4!C136)</f>
        <v/>
      </c>
      <c r="D70" s="249" t="str">
        <f>IF(ISBLANK(Invoer_per__4!D136),"",Invoer_per__4!D136)</f>
        <v/>
      </c>
      <c r="E70" s="249" t="str">
        <f>IF(ISBLANK(Invoer_per__4!E136),"",Invoer_per__4!E136)</f>
        <v/>
      </c>
      <c r="F70" s="249" t="str">
        <f>IF(ISBLANK(Invoer_per__4!F136),"",Invoer_per__4!F136)</f>
        <v/>
      </c>
      <c r="G70" s="251" t="str">
        <f>Invoer_per__4!G136</f>
        <v/>
      </c>
      <c r="H70" s="249" t="str">
        <f>IF(ISBLANK(Invoer_per__4!H136),"",Invoer_per__4!H136)</f>
        <v/>
      </c>
      <c r="I70" s="277" t="str">
        <f>Invoer_per__4!I136</f>
        <v/>
      </c>
      <c r="J70" s="252" t="str">
        <f>Invoer_per__4!J136</f>
        <v/>
      </c>
      <c r="K70" s="249" t="str">
        <f>Invoer_per__4!K136</f>
        <v/>
      </c>
      <c r="L70" s="249" t="str">
        <f>Invoer_per__4!L136</f>
        <v/>
      </c>
      <c r="M70" s="249" t="str">
        <f>Invoer_per__4!M136</f>
        <v/>
      </c>
      <c r="N70" s="249">
        <f>Invoer_per__4!N136</f>
        <v>0</v>
      </c>
    </row>
    <row r="71" spans="1:14" ht="13.5" customHeight="1">
      <c r="A71" s="456" t="str">
        <f>IF(ISBLANK(Invoer_per__4!A137),"",Invoer_per__4!A137)</f>
        <v/>
      </c>
      <c r="B71" s="284" t="str">
        <f>Invoer_per__4!B137</f>
        <v>Spieker Leo</v>
      </c>
      <c r="C71" s="249" t="str">
        <f>IF(ISBLANK(Invoer_per__4!C137),"",Invoer_per__4!C137)</f>
        <v/>
      </c>
      <c r="D71" s="249" t="str">
        <f>IF(ISBLANK(Invoer_per__4!D137),"",Invoer_per__4!D137)</f>
        <v/>
      </c>
      <c r="E71" s="249" t="str">
        <f>IF(ISBLANK(Invoer_per__4!E137),"",Invoer_per__4!E137)</f>
        <v/>
      </c>
      <c r="F71" s="249" t="str">
        <f>IF(ISBLANK(Invoer_per__4!F137),"",Invoer_per__4!F137)</f>
        <v/>
      </c>
      <c r="G71" s="251" t="str">
        <f>Invoer_per__4!G137</f>
        <v/>
      </c>
      <c r="H71" s="249" t="str">
        <f>IF(ISBLANK(Invoer_per__4!H137),"",Invoer_per__4!H137)</f>
        <v/>
      </c>
      <c r="I71" s="277" t="str">
        <f>Invoer_per__4!I137</f>
        <v/>
      </c>
      <c r="J71" s="252" t="str">
        <f>Invoer_per__4!J137</f>
        <v/>
      </c>
      <c r="K71" s="249" t="str">
        <f>Invoer_per__4!K137</f>
        <v/>
      </c>
      <c r="L71" s="249" t="str">
        <f>Invoer_per__4!L137</f>
        <v/>
      </c>
      <c r="M71" s="249" t="str">
        <f>Invoer_per__4!M137</f>
        <v/>
      </c>
      <c r="N71" s="249">
        <f>Invoer_per__4!N137</f>
        <v>0</v>
      </c>
    </row>
    <row r="72" spans="1:14" s="254" customFormat="1" ht="13.5" customHeight="1">
      <c r="A72" s="456" t="e">
        <f>IF(ISBLANK(Invoer_per__4!#REF!),"",Invoer_per__4!#REF!)</f>
        <v>#REF!</v>
      </c>
      <c r="B72" s="284" t="str">
        <f>Invoer_per__4!B138</f>
        <v>v.Schie Leo</v>
      </c>
      <c r="C72" s="255" t="str">
        <f>IF(ISBLANK(Invoer_per__4!C138),"",Invoer_per__4!C138)</f>
        <v/>
      </c>
      <c r="D72" s="255" t="str">
        <f>IF(ISBLANK(Invoer_per__4!D138),"",Invoer_per__4!D138)</f>
        <v/>
      </c>
      <c r="E72" s="255" t="str">
        <f>IF(ISBLANK(Invoer_per__4!E138),"",Invoer_per__4!E138)</f>
        <v/>
      </c>
      <c r="F72" s="255" t="str">
        <f>IF(ISBLANK(Invoer_per__4!F138),"",Invoer_per__4!F138)</f>
        <v/>
      </c>
      <c r="G72" s="255" t="str">
        <f>Invoer_per__4!G138</f>
        <v/>
      </c>
      <c r="H72" s="255" t="str">
        <f>IF(ISBLANK(Invoer_per__4!H138),"",Invoer_per__4!H138)</f>
        <v/>
      </c>
      <c r="I72" s="255" t="str">
        <f>Invoer_per__4!I138</f>
        <v/>
      </c>
      <c r="J72" s="255" t="str">
        <f>Invoer_per__4!J138</f>
        <v/>
      </c>
      <c r="K72" s="255" t="str">
        <f>Invoer_per__4!K138</f>
        <v/>
      </c>
      <c r="L72" s="255" t="str">
        <f>Invoer_per__4!L138</f>
        <v/>
      </c>
      <c r="M72" s="255" t="str">
        <f>Invoer_per__4!M138</f>
        <v/>
      </c>
      <c r="N72" s="255">
        <f>Invoer_per__4!N138</f>
        <v>0</v>
      </c>
    </row>
    <row r="73" spans="1:14" s="254" customFormat="1" ht="13.5" customHeight="1">
      <c r="A73" s="459" t="str">
        <f>IF(ISBLANK(Invoer_per__4!A138),"",Invoer_per__4!A138)</f>
        <v/>
      </c>
      <c r="B73" s="284" t="str">
        <f>Invoer_per__4!B139</f>
        <v>Wolterink Harrie</v>
      </c>
      <c r="C73" s="255">
        <f>IF(ISBLANK(Invoer_per__4!C139),"",Invoer_per__4!C139)</f>
        <v>1</v>
      </c>
      <c r="D73" s="255">
        <f>IF(ISBLANK(Invoer_per__4!D139),"",Invoer_per__4!D139)</f>
        <v>56</v>
      </c>
      <c r="E73" s="255">
        <f>IF(ISBLANK(Invoer_per__4!E139),"",Invoer_per__4!E139)</f>
        <v>39</v>
      </c>
      <c r="F73" s="255">
        <f>IF(ISBLANK(Invoer_per__4!F139),"",Invoer_per__4!F139)</f>
        <v>16</v>
      </c>
      <c r="G73" s="255">
        <f>Invoer_per__4!G139</f>
        <v>2.4375</v>
      </c>
      <c r="H73" s="255">
        <f>IF(ISBLANK(Invoer_per__4!H139),"",Invoer_per__4!H139)</f>
        <v>7</v>
      </c>
      <c r="I73" s="255">
        <f>Invoer_per__4!I139</f>
        <v>0.6964285714285714</v>
      </c>
      <c r="J73" s="255">
        <f>Invoer_per__4!J139</f>
        <v>6</v>
      </c>
      <c r="K73" s="255">
        <f>Invoer_per__4!K139</f>
        <v>0</v>
      </c>
      <c r="L73" s="255">
        <f>Invoer_per__4!L139</f>
        <v>1</v>
      </c>
      <c r="M73" s="255">
        <f>Invoer_per__4!M139</f>
        <v>0</v>
      </c>
      <c r="N73" s="255">
        <f>Invoer_per__4!N139</f>
        <v>0</v>
      </c>
    </row>
    <row r="74" spans="1:14" ht="13.5" customHeight="1">
      <c r="A74" s="456" t="str">
        <f>IF(ISBLANK(Invoer_per__4!A140),"",Invoer_per__4!A140)</f>
        <v/>
      </c>
      <c r="B74" s="284" t="str">
        <f>Invoer_per__4!B140</f>
        <v>Vermue Jack</v>
      </c>
      <c r="C74" s="249" t="str">
        <f>IF(ISBLANK(Invoer_per__4!C140),"",Invoer_per__4!C140)</f>
        <v/>
      </c>
      <c r="D74" s="249" t="str">
        <f>IF(ISBLANK(Invoer_per__4!D140),"",Invoer_per__4!D140)</f>
        <v/>
      </c>
      <c r="E74" s="249" t="str">
        <f>IF(ISBLANK(Invoer_per__4!E140),"",Invoer_per__4!E140)</f>
        <v/>
      </c>
      <c r="F74" s="249" t="str">
        <f>IF(ISBLANK(Invoer_per__4!F140),"",Invoer_per__4!F140)</f>
        <v/>
      </c>
      <c r="G74" s="249">
        <f>Invoer_per__4!G140</f>
        <v>0</v>
      </c>
      <c r="H74" s="249" t="str">
        <f>IF(ISBLANK(Invoer_per__4!H140),"",Invoer_per__4!H140)</f>
        <v/>
      </c>
      <c r="I74" s="249">
        <f>Invoer_per__4!I140</f>
        <v>0</v>
      </c>
      <c r="J74" s="249">
        <f>Invoer_per__4!J140</f>
        <v>0</v>
      </c>
      <c r="K74" s="249" t="str">
        <f>Invoer_per__4!K140</f>
        <v/>
      </c>
      <c r="L74" s="249" t="str">
        <f>Invoer_per__4!L140</f>
        <v/>
      </c>
      <c r="M74" s="249" t="str">
        <f>Invoer_per__4!M140</f>
        <v/>
      </c>
      <c r="N74" s="249">
        <f>Invoer_per__4!N140</f>
        <v>0</v>
      </c>
    </row>
    <row r="75" spans="1:14" ht="13.5" customHeight="1">
      <c r="A75" s="456" t="str">
        <f>IF(ISBLANK(Invoer_per__4!A141),"",Invoer_per__4!A141)</f>
        <v/>
      </c>
      <c r="B75" s="284" t="str">
        <f>Invoer_per__4!B141</f>
        <v>Slot Guus</v>
      </c>
      <c r="C75" s="249" t="str">
        <f>IF(ISBLANK(Invoer_per__4!C141),"",Invoer_per__4!C141)</f>
        <v/>
      </c>
      <c r="D75" s="249" t="str">
        <f>IF(ISBLANK(Invoer_per__4!D141),"",Invoer_per__4!D141)</f>
        <v/>
      </c>
      <c r="E75" s="249" t="str">
        <f>IF(ISBLANK(Invoer_per__4!E141),"",Invoer_per__4!E141)</f>
        <v/>
      </c>
      <c r="F75" s="249" t="str">
        <f>IF(ISBLANK(Invoer_per__4!F141),"",Invoer_per__4!F141)</f>
        <v/>
      </c>
      <c r="G75" s="249" t="str">
        <f>Invoer_per__4!G141</f>
        <v/>
      </c>
      <c r="H75" s="249" t="str">
        <f>IF(ISBLANK(Invoer_per__4!H141),"",Invoer_per__4!H141)</f>
        <v/>
      </c>
      <c r="I75" s="249" t="str">
        <f>Invoer_per__4!I141</f>
        <v/>
      </c>
      <c r="J75" s="249" t="str">
        <f>Invoer_per__4!J141</f>
        <v/>
      </c>
      <c r="K75" s="249" t="str">
        <f>Invoer_per__4!K141</f>
        <v/>
      </c>
      <c r="L75" s="249" t="str">
        <f>Invoer_per__4!L141</f>
        <v/>
      </c>
      <c r="M75" s="249" t="str">
        <f>Invoer_per__4!M141</f>
        <v/>
      </c>
      <c r="N75" s="249">
        <f>Invoer_per__4!N141</f>
        <v>0</v>
      </c>
    </row>
    <row r="76" spans="1:14" ht="13.5" customHeight="1">
      <c r="A76" s="456" t="str">
        <f>IF(ISBLANK(Invoer_per__4!A142),"",Invoer_per__4!A142)</f>
        <v/>
      </c>
      <c r="B76" s="284" t="str">
        <f>Invoer_per__4!B142</f>
        <v>Bennie Beerten Z</v>
      </c>
      <c r="C76" s="249" t="str">
        <f>IF(ISBLANK(Invoer_per__4!C142),"",Invoer_per__4!C142)</f>
        <v/>
      </c>
      <c r="D76" s="249" t="str">
        <f>IF(ISBLANK(Invoer_per__4!D142),"",Invoer_per__4!D142)</f>
        <v/>
      </c>
      <c r="E76" s="249" t="str">
        <f>IF(ISBLANK(Invoer_per__4!E142),"",Invoer_per__4!E142)</f>
        <v/>
      </c>
      <c r="F76" s="249" t="str">
        <f>IF(ISBLANK(Invoer_per__4!F142),"",Invoer_per__4!F142)</f>
        <v/>
      </c>
      <c r="G76" s="249" t="str">
        <f>Invoer_per__4!G142</f>
        <v/>
      </c>
      <c r="H76" s="249" t="str">
        <f>IF(ISBLANK(Invoer_per__4!H142),"",Invoer_per__4!H142)</f>
        <v/>
      </c>
      <c r="I76" s="249" t="str">
        <f>Invoer_per__4!I142</f>
        <v/>
      </c>
      <c r="J76" s="249" t="str">
        <f>Invoer_per__4!J142</f>
        <v/>
      </c>
      <c r="K76" s="249" t="str">
        <f>Invoer_per__4!K142</f>
        <v/>
      </c>
      <c r="L76" s="249" t="str">
        <f>Invoer_per__4!L142</f>
        <v/>
      </c>
      <c r="M76" s="249" t="str">
        <f>Invoer_per__4!M142</f>
        <v/>
      </c>
      <c r="N76" s="249">
        <f>Invoer_per__4!N142</f>
        <v>0</v>
      </c>
    </row>
    <row r="77" spans="1:14" ht="13.5" customHeight="1">
      <c r="A77" s="456" t="str">
        <f>IF(ISBLANK(Invoer_per__4!A143),"",Invoer_per__4!A143)</f>
        <v/>
      </c>
      <c r="B77" s="284" t="str">
        <f>Invoer_per__4!B143</f>
        <v>Cuppers Jan</v>
      </c>
      <c r="C77" s="249" t="str">
        <f>IF(ISBLANK(Invoer_per__4!C143),"",Invoer_per__4!C143)</f>
        <v/>
      </c>
      <c r="D77" s="249" t="str">
        <f>IF(ISBLANK(Invoer_per__4!D143),"",Invoer_per__4!D143)</f>
        <v/>
      </c>
      <c r="E77" s="249" t="str">
        <f>IF(ISBLANK(Invoer_per__4!E143),"",Invoer_per__4!E143)</f>
        <v/>
      </c>
      <c r="F77" s="249" t="str">
        <f>IF(ISBLANK(Invoer_per__4!F143),"",Invoer_per__4!F143)</f>
        <v/>
      </c>
      <c r="G77" s="249" t="str">
        <f>Invoer_per__4!G143</f>
        <v/>
      </c>
      <c r="H77" s="249" t="str">
        <f>IF(ISBLANK(Invoer_per__4!H143),"",Invoer_per__4!H143)</f>
        <v/>
      </c>
      <c r="I77" s="249" t="str">
        <f>Invoer_per__4!I143</f>
        <v/>
      </c>
      <c r="J77" s="249" t="str">
        <f>Invoer_per__4!J143</f>
        <v/>
      </c>
      <c r="K77" s="249" t="str">
        <f>Invoer_per__4!K143</f>
        <v/>
      </c>
      <c r="L77" s="249" t="str">
        <f>Invoer_per__4!L143</f>
        <v/>
      </c>
      <c r="M77" s="249" t="str">
        <f>Invoer_per__4!M143</f>
        <v/>
      </c>
      <c r="N77" s="249">
        <f>Invoer_per__4!N143</f>
        <v>0</v>
      </c>
    </row>
    <row r="78" spans="1:14" ht="13.5" customHeight="1">
      <c r="A78" s="457" t="str">
        <f>Invoer_per__4!A145</f>
        <v/>
      </c>
      <c r="B78" s="281" t="str">
        <f>Invoer_per__4!B145</f>
        <v>Cattier Theo</v>
      </c>
      <c r="C78" s="263" t="str">
        <f>Invoer_per__4!C145</f>
        <v/>
      </c>
      <c r="D78" s="263" t="str">
        <f>Invoer_per__4!D145</f>
        <v/>
      </c>
      <c r="E78" s="263">
        <f>Invoer_per__4!E145</f>
        <v>0</v>
      </c>
      <c r="F78" s="263" t="str">
        <f>Invoer_per__4!F145</f>
        <v/>
      </c>
      <c r="G78" s="266" t="str">
        <f>Invoer_per__4!G145</f>
        <v/>
      </c>
      <c r="H78" s="263">
        <f>Invoer_per__4!H145</f>
        <v>0</v>
      </c>
      <c r="I78" s="267" t="str">
        <f>Invoer_per__4!I145</f>
        <v/>
      </c>
      <c r="J78" s="268" t="str">
        <f>Invoer_per__4!J145</f>
        <v/>
      </c>
      <c r="K78" s="263" t="str">
        <f>Invoer_per__4!K145</f>
        <v/>
      </c>
      <c r="L78" s="263" t="str">
        <f>Invoer_per__4!L145</f>
        <v/>
      </c>
      <c r="M78" s="263" t="str">
        <f>Invoer_per__4!M145</f>
        <v/>
      </c>
      <c r="N78" s="263">
        <f>Invoer_per__4!N145</f>
        <v>0</v>
      </c>
    </row>
    <row r="79" spans="1:14" ht="15.75" customHeight="1">
      <c r="G79" s="251"/>
      <c r="I79" s="252"/>
      <c r="J79" s="253"/>
    </row>
    <row r="80" spans="1:14" ht="12.75" customHeight="1">
      <c r="G80" s="251"/>
      <c r="I80" s="252"/>
      <c r="J80" s="253"/>
    </row>
    <row r="81" spans="1:14" ht="12.75" customHeight="1">
      <c r="G81" s="251"/>
      <c r="I81" s="252"/>
      <c r="J81" s="253"/>
    </row>
    <row r="82" spans="1:14" ht="30" customHeight="1">
      <c r="A82" s="1312" t="s">
        <v>0</v>
      </c>
      <c r="B82" s="1312"/>
      <c r="G82" s="251"/>
      <c r="I82" s="252"/>
      <c r="J82" s="253"/>
    </row>
    <row r="83" spans="1:14" ht="12.75" customHeight="1">
      <c r="G83" s="251"/>
      <c r="I83" s="252"/>
      <c r="J83" s="253"/>
    </row>
    <row r="84" spans="1:14" ht="12.75" customHeight="1">
      <c r="G84" s="251"/>
      <c r="I84" s="252"/>
      <c r="J84" s="253"/>
    </row>
    <row r="85" spans="1:14" ht="12.75" customHeight="1">
      <c r="G85" s="251"/>
      <c r="I85" s="252"/>
      <c r="J85" s="253"/>
    </row>
    <row r="86" spans="1:14" ht="12.75" customHeight="1">
      <c r="G86" s="251"/>
      <c r="I86" s="252"/>
      <c r="J86" s="253"/>
    </row>
    <row r="87" spans="1:14" ht="12.75" customHeight="1">
      <c r="G87" s="251"/>
      <c r="I87" s="252"/>
      <c r="J87" s="253"/>
    </row>
    <row r="88" spans="1:14" ht="12.75" customHeight="1">
      <c r="G88" s="251"/>
      <c r="I88" s="252"/>
      <c r="J88" s="253"/>
    </row>
    <row r="89" spans="1:14" ht="12.75" customHeight="1">
      <c r="G89" s="251"/>
      <c r="I89" s="252"/>
      <c r="J89" s="253"/>
    </row>
    <row r="90" spans="1:14" s="264" customFormat="1" ht="12.75" customHeight="1">
      <c r="A90" s="457"/>
      <c r="B90" s="276"/>
      <c r="C90" s="263"/>
      <c r="D90" s="263"/>
      <c r="E90" s="263"/>
      <c r="F90" s="263"/>
      <c r="G90" s="266"/>
      <c r="H90" s="263"/>
      <c r="I90" s="267"/>
      <c r="J90" s="268"/>
      <c r="K90" s="263"/>
      <c r="L90" s="263"/>
      <c r="M90" s="263"/>
      <c r="N90" s="263"/>
    </row>
    <row r="92" spans="1:14" ht="12.75" customHeight="1">
      <c r="B92" s="276"/>
      <c r="C92" s="266"/>
      <c r="D92" s="263"/>
      <c r="E92" s="263"/>
      <c r="F92" s="263"/>
      <c r="G92" s="263"/>
      <c r="H92" s="263"/>
      <c r="I92" s="263"/>
      <c r="J92" s="267"/>
      <c r="K92" s="263"/>
      <c r="L92" s="263"/>
    </row>
  </sheetData>
  <mergeCells count="4">
    <mergeCell ref="K3:K4"/>
    <mergeCell ref="L3:L4"/>
    <mergeCell ref="M3:M4"/>
    <mergeCell ref="A82:B82"/>
  </mergeCells>
  <hyperlinks>
    <hyperlink ref="A82" location="Hoofdmenu!A1" display="Hoofdmenu" xr:uid="{00000000-0004-0000-1C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86"/>
  <sheetViews>
    <sheetView topLeftCell="A58" workbookViewId="0">
      <selection activeCell="S48" sqref="S48"/>
    </sheetView>
  </sheetViews>
  <sheetFormatPr defaultRowHeight="12.75" customHeight="1"/>
  <cols>
    <col min="1" max="1" width="15.7109375" style="466" customWidth="1"/>
    <col min="2" max="2" width="22.5703125" style="317" customWidth="1"/>
    <col min="3" max="7" width="11.42578125" style="249" customWidth="1"/>
    <col min="8" max="8" width="11.42578125" style="251" customWidth="1"/>
    <col min="9" max="9" width="11.42578125" style="249" customWidth="1"/>
    <col min="10" max="10" width="11.42578125" style="252" customWidth="1"/>
    <col min="11" max="13" width="7.710937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1" spans="1:15" ht="15" customHeight="1">
      <c r="A1" s="460"/>
      <c r="B1" s="261"/>
      <c r="C1" s="255"/>
      <c r="D1" s="255"/>
      <c r="E1" s="255"/>
      <c r="F1" s="255"/>
      <c r="G1" s="255"/>
      <c r="H1" s="256"/>
      <c r="I1" s="255"/>
      <c r="J1" s="257"/>
      <c r="K1" s="255"/>
      <c r="L1" s="255"/>
      <c r="M1" s="255"/>
      <c r="N1" s="255"/>
    </row>
    <row r="2" spans="1:15" ht="12.75" customHeight="1">
      <c r="A2" s="461" t="str">
        <f>Invoer_Periode1_!A296</f>
        <v>Car.Bol</v>
      </c>
      <c r="B2" s="298" t="str">
        <f>Invoer_Periode1_!B296</f>
        <v>Periode 1</v>
      </c>
      <c r="C2" s="263">
        <f>Invoer_Periode1_!C296</f>
        <v>0</v>
      </c>
      <c r="D2" s="263">
        <f>Invoer_Periode1_!D296</f>
        <v>0</v>
      </c>
      <c r="E2" s="263">
        <f>Invoer_Periode1_!E296</f>
        <v>0</v>
      </c>
      <c r="F2" s="263">
        <f>Invoer_Periode1_!F296</f>
        <v>0</v>
      </c>
      <c r="G2" s="263">
        <f>Invoer_Periode1_!G296</f>
        <v>0</v>
      </c>
      <c r="H2" s="266">
        <f>Invoer_Periode1_!H296</f>
        <v>0</v>
      </c>
      <c r="I2" s="263">
        <f>Invoer_Periode1_!I296</f>
        <v>0</v>
      </c>
      <c r="J2" s="267">
        <f>Invoer_Periode1_!J296</f>
        <v>0</v>
      </c>
      <c r="K2" s="263">
        <f>Invoer_Periode1_!K296</f>
        <v>0</v>
      </c>
      <c r="L2" s="263">
        <f>Invoer_Periode1_!L296</f>
        <v>0</v>
      </c>
      <c r="M2" s="255">
        <f>Invoer_Periode1_!M296</f>
        <v>0</v>
      </c>
      <c r="N2" s="255">
        <f>Invoer_Periode1_!N296</f>
        <v>0</v>
      </c>
    </row>
    <row r="3" spans="1:15" ht="12.75" customHeight="1">
      <c r="A3" s="461">
        <f>Invoer_Periode1_!A297</f>
        <v>80</v>
      </c>
      <c r="B3" s="298" t="str">
        <f>Invoer_Periode1_!B297</f>
        <v>Naam</v>
      </c>
      <c r="C3" s="263" t="str">
        <f>Invoer_Periode1_!C297</f>
        <v>Aantal</v>
      </c>
      <c r="D3" s="263" t="str">
        <f>Invoer_Periode1_!D297</f>
        <v>Te maken</v>
      </c>
      <c r="E3" s="263" t="str">
        <f>Invoer_Periode1_!E297</f>
        <v>Aantal</v>
      </c>
      <c r="F3" s="263" t="str">
        <f>Invoer_Periode1_!F297</f>
        <v xml:space="preserve">Aantal  </v>
      </c>
      <c r="G3" s="263" t="str">
        <f>Invoer_Periode1_!G297</f>
        <v xml:space="preserve">Week       </v>
      </c>
      <c r="H3" s="266" t="str">
        <f>Invoer_Periode1_!H297</f>
        <v>Hoogste</v>
      </c>
      <c r="I3" s="263" t="str">
        <f>Invoer_Periode1_!I297</f>
        <v>%</v>
      </c>
      <c r="J3" s="268">
        <f>Invoer_Periode1_!J297</f>
        <v>10</v>
      </c>
      <c r="K3" s="1313" t="str">
        <f>Invoer_Periode1_!K297</f>
        <v>W</v>
      </c>
      <c r="L3" s="1313" t="str">
        <f>Invoer_Periode1_!L297</f>
        <v>V</v>
      </c>
      <c r="M3" s="1313" t="str">
        <f>Invoer_Periode1_!M297</f>
        <v>R</v>
      </c>
      <c r="N3" s="263" t="str">
        <f>Invoer_Periode1_!N297</f>
        <v>Nieuwe</v>
      </c>
    </row>
    <row r="4" spans="1:15" ht="12.75" customHeight="1">
      <c r="A4" s="461" t="str">
        <f>Invoer_Periode1_!A298</f>
        <v>Datum</v>
      </c>
      <c r="B4" s="298" t="str">
        <f>Invoer_Periode1_!$B$172</f>
        <v>Piepers Arnold</v>
      </c>
      <c r="C4" s="263" t="str">
        <f>Invoer_Periode1_!C298</f>
        <v>Wedstrijden</v>
      </c>
      <c r="D4" s="263" t="str">
        <f>Invoer_Periode1_!D298</f>
        <v>Car.boles</v>
      </c>
      <c r="E4" s="263" t="str">
        <f>Invoer_Periode1_!E298</f>
        <v>Car.boles</v>
      </c>
      <c r="F4" s="263" t="str">
        <f>Invoer_Periode1_!F298</f>
        <v>Beurten</v>
      </c>
      <c r="G4" s="263" t="str">
        <f>Invoer_Periode1_!G298</f>
        <v>Moyenne</v>
      </c>
      <c r="H4" s="263" t="str">
        <f>Invoer_Periode1_!H298</f>
        <v>H Score</v>
      </c>
      <c r="I4" s="263" t="str">
        <f>Invoer_Periode1_!I298</f>
        <v>Car.boles</v>
      </c>
      <c r="J4" s="267" t="str">
        <f>Invoer_Periode1_!J298</f>
        <v>Punten</v>
      </c>
      <c r="K4" s="1313"/>
      <c r="L4" s="1313"/>
      <c r="M4" s="1313"/>
      <c r="N4" s="263" t="str">
        <f>Invoer_Periode1_!N298</f>
        <v>Caramb</v>
      </c>
    </row>
    <row r="5" spans="1:15" ht="12.75" customHeight="1">
      <c r="A5" s="456">
        <f>IF(ISBLANK(Invoer_Periode1_!A173),"",Invoer_Periode1_!A173)</f>
        <v>45223</v>
      </c>
      <c r="B5" s="261" t="str">
        <f>Invoer_Periode1_!B173</f>
        <v>Jos Stortelder</v>
      </c>
      <c r="C5" s="249">
        <f>IF(ISBLANK(Invoer_Periode1_!A173),"",Invoer_Periode1_!C173)</f>
        <v>1</v>
      </c>
      <c r="D5" s="249">
        <f>Invoer_Periode1_!D173</f>
        <v>62</v>
      </c>
      <c r="E5" s="249">
        <f>IF(ISBLANK(Invoer_Periode1_!E173),"",Invoer_Periode1_!E173)</f>
        <v>43</v>
      </c>
      <c r="F5" s="255">
        <f>Invoer_Periode1_!F173</f>
        <v>18</v>
      </c>
      <c r="G5" s="249">
        <f>Invoer_Periode1_!G173</f>
        <v>2.3888888888888888</v>
      </c>
      <c r="H5" s="249">
        <f>IF(ISBLANK(Invoer_Periode1_!E173),"",Invoer_Periode1_!H299)</f>
        <v>15</v>
      </c>
      <c r="I5" s="458">
        <f>Invoer_Periode1_!I173</f>
        <v>0.69354838709677424</v>
      </c>
      <c r="J5" s="249">
        <f>Invoer_Periode1_!J173</f>
        <v>6</v>
      </c>
      <c r="K5" s="249">
        <f>Invoer_Periode1_!K173</f>
        <v>0</v>
      </c>
      <c r="L5" s="249">
        <f>Invoer_Periode1_!L173</f>
        <v>1</v>
      </c>
      <c r="M5" s="249">
        <f>Invoer_Periode1_!M173</f>
        <v>0</v>
      </c>
      <c r="N5" s="249">
        <f>Invoer_Periode1_!N299</f>
        <v>0</v>
      </c>
      <c r="O5" s="250"/>
    </row>
    <row r="6" spans="1:15" ht="12.75" customHeight="1">
      <c r="A6" s="456" t="str">
        <f>IF(ISBLANK(Invoer_Periode1_!A174),"",Invoer_Periode1_!A174)</f>
        <v/>
      </c>
      <c r="B6" s="261" t="str">
        <f>Invoer_Periode1_!B174</f>
        <v>Rots Jan</v>
      </c>
      <c r="C6" s="249" t="str">
        <f>IF(ISBLANK(Invoer_Periode1_!A174),"",Invoer_Periode1_!C174)</f>
        <v/>
      </c>
      <c r="D6" s="249" t="str">
        <f>Invoer_Periode1_!D174</f>
        <v/>
      </c>
      <c r="E6" s="249" t="str">
        <f>IF(ISBLANK(Invoer_Periode1_!E174),"",Invoer_Periode1_!E174)</f>
        <v/>
      </c>
      <c r="F6" s="255">
        <f>Invoer_Periode1_!F174</f>
        <v>0</v>
      </c>
      <c r="G6" s="249" t="str">
        <f>Invoer_Periode1_!G174</f>
        <v/>
      </c>
      <c r="H6" s="249" t="str">
        <f>IF(ISBLANK(Invoer_Periode1_!E174),"",Invoer_Periode1_!H301)</f>
        <v/>
      </c>
      <c r="I6" s="458" t="str">
        <f>Invoer_Periode1_!I174</f>
        <v/>
      </c>
      <c r="J6" s="249" t="str">
        <f>Invoer_Periode1_!J174</f>
        <v/>
      </c>
      <c r="K6" s="249" t="str">
        <f>Invoer_Periode1_!K174</f>
        <v/>
      </c>
      <c r="L6" s="249" t="str">
        <f>Invoer_Periode1_!L174</f>
        <v/>
      </c>
      <c r="M6" s="249" t="str">
        <f>Invoer_Periode1_!M174</f>
        <v/>
      </c>
      <c r="N6" s="249">
        <f>Invoer_Periode1_!N301</f>
        <v>0</v>
      </c>
      <c r="O6" s="250"/>
    </row>
    <row r="7" spans="1:15" ht="12.75" customHeight="1">
      <c r="A7" s="456">
        <f>IF(ISBLANK(Invoer_Periode1_!A175),"",Invoer_Periode1_!A175)</f>
        <v>45174</v>
      </c>
      <c r="B7" s="261" t="str">
        <f>Invoer_Periode1_!B175</f>
        <v>Rouwhorst Bennie</v>
      </c>
      <c r="C7" s="249">
        <f>IF(ISBLANK(Invoer_Periode1_!A175),"",Invoer_Periode1_!C175)</f>
        <v>1</v>
      </c>
      <c r="D7" s="249">
        <f>Invoer_Periode1_!D175</f>
        <v>62</v>
      </c>
      <c r="E7" s="249">
        <f>IF(ISBLANK(Invoer_Periode1_!E175),"",Invoer_Periode1_!E175)</f>
        <v>62</v>
      </c>
      <c r="F7" s="255">
        <f>Invoer_Periode1_!F175</f>
        <v>33</v>
      </c>
      <c r="G7" s="251">
        <f>Invoer_Periode1_!G175</f>
        <v>1.8787878787878789</v>
      </c>
      <c r="H7" s="249">
        <f>IF(ISBLANK(Invoer_Periode1_!E175),"",Invoer_Periode1_!H302)</f>
        <v>0</v>
      </c>
      <c r="I7" s="458">
        <f>Invoer_Periode1_!I175</f>
        <v>1</v>
      </c>
      <c r="J7" s="249">
        <f>Invoer_Periode1_!J175</f>
        <v>10</v>
      </c>
      <c r="K7" s="249">
        <f>Invoer_Periode1_!K175</f>
        <v>1</v>
      </c>
      <c r="L7" s="249">
        <f>Invoer_Periode1_!L175</f>
        <v>0</v>
      </c>
      <c r="M7" s="249">
        <f>Invoer_Periode1_!M175</f>
        <v>0</v>
      </c>
      <c r="N7" s="249">
        <f>Invoer_Periode1_!N302</f>
        <v>0</v>
      </c>
      <c r="O7" s="250"/>
    </row>
    <row r="8" spans="1:15" ht="12.75" customHeight="1">
      <c r="A8" s="456">
        <f>IF(ISBLANK(Invoer_Periode1_!A176),"",Invoer_Periode1_!A176)</f>
        <v>45209</v>
      </c>
      <c r="B8" s="261" t="str">
        <f>Invoer_Periode1_!B176</f>
        <v>Wittenbernds B</v>
      </c>
      <c r="C8" s="249">
        <f>IF(ISBLANK(Invoer_Periode1_!A176),"",Invoer_Periode1_!C176)</f>
        <v>1</v>
      </c>
      <c r="D8" s="249">
        <f>Invoer_Periode1_!D176</f>
        <v>62</v>
      </c>
      <c r="E8" s="249">
        <f>IF(ISBLANK(Invoer_Periode1_!E176),"",Invoer_Periode1_!E176)</f>
        <v>62</v>
      </c>
      <c r="F8" s="255">
        <f>Invoer_Periode1_!F176</f>
        <v>27</v>
      </c>
      <c r="G8" s="251">
        <f>Invoer_Periode1_!G176</f>
        <v>2.2962962962962963</v>
      </c>
      <c r="H8" s="249">
        <f>IF(ISBLANK(Invoer_Periode1_!E176),"",Invoer_Periode1_!H303)</f>
        <v>0</v>
      </c>
      <c r="I8" s="458">
        <f>Invoer_Periode1_!I176</f>
        <v>1</v>
      </c>
      <c r="J8" s="249">
        <f>Invoer_Periode1_!J176</f>
        <v>10</v>
      </c>
      <c r="K8" s="249">
        <f>Invoer_Periode1_!K176</f>
        <v>1</v>
      </c>
      <c r="L8" s="249">
        <f>Invoer_Periode1_!L176</f>
        <v>0</v>
      </c>
      <c r="M8" s="249">
        <f>Invoer_Periode1_!M176</f>
        <v>0</v>
      </c>
      <c r="N8" s="249">
        <f>Invoer_Periode1_!N303</f>
        <v>0</v>
      </c>
      <c r="O8" s="250"/>
    </row>
    <row r="9" spans="1:15" ht="12.75" customHeight="1">
      <c r="A9" s="460">
        <f>IF(ISBLANK(Invoer_Periode1_!A177),"",Invoer_Periode1_!A177)</f>
        <v>45174</v>
      </c>
      <c r="B9" s="261" t="str">
        <f>Invoer_Periode1_!B177</f>
        <v>Spieker Leo</v>
      </c>
      <c r="C9" s="255">
        <f>IF(ISBLANK(Invoer_Periode1_!A177),"",Invoer_Periode1_!C177)</f>
        <v>1</v>
      </c>
      <c r="D9" s="255">
        <f>Invoer_Periode1_!D177</f>
        <v>62</v>
      </c>
      <c r="E9" s="255">
        <f>IF(ISBLANK(Invoer_Periode1_!E177),"",Invoer_Periode1_!E177)</f>
        <v>62</v>
      </c>
      <c r="F9" s="255">
        <f>Invoer_Periode1_!F177</f>
        <v>30</v>
      </c>
      <c r="G9" s="256">
        <f>Invoer_Periode1_!G177</f>
        <v>2.0666666666666669</v>
      </c>
      <c r="H9" s="255">
        <f>IF(ISBLANK(Invoer_Periode1_!E177),"",Invoer_Periode1_!H304)</f>
        <v>13</v>
      </c>
      <c r="I9" s="467">
        <f>Invoer_Periode1_!I177</f>
        <v>1</v>
      </c>
      <c r="J9" s="262">
        <f>Invoer_Periode1_!J177</f>
        <v>10</v>
      </c>
      <c r="K9" s="255">
        <f>Invoer_Periode1_!K177</f>
        <v>1</v>
      </c>
      <c r="L9" s="255">
        <f>Invoer_Periode1_!L177</f>
        <v>0</v>
      </c>
      <c r="M9" s="255">
        <f>Invoer_Periode1_!M177</f>
        <v>0</v>
      </c>
      <c r="N9" s="249">
        <f>Invoer_Periode1_!N304</f>
        <v>0</v>
      </c>
      <c r="O9" s="250"/>
    </row>
    <row r="10" spans="1:15" ht="12.75" customHeight="1">
      <c r="A10" s="456">
        <f>IF(ISBLANK(Invoer_Periode1_!A178),"",Invoer_Periode1_!A178)</f>
        <v>45188</v>
      </c>
      <c r="B10" s="261" t="str">
        <f>Invoer_Periode1_!B178</f>
        <v>v.Schie Leo</v>
      </c>
      <c r="C10" s="249">
        <f>IF(ISBLANK(Invoer_Periode1_!A178),"",Invoer_Periode1_!C178)</f>
        <v>1</v>
      </c>
      <c r="D10" s="249">
        <f>Invoer_Periode1_!D178</f>
        <v>62</v>
      </c>
      <c r="E10" s="249">
        <f>IF(ISBLANK(Invoer_Periode1_!E178),"",Invoer_Periode1_!E178)</f>
        <v>49</v>
      </c>
      <c r="F10" s="255">
        <f>Invoer_Periode1_!F178</f>
        <v>33</v>
      </c>
      <c r="G10" s="251">
        <f>Invoer_Periode1_!G178</f>
        <v>1.4848484848484849</v>
      </c>
      <c r="H10" s="249">
        <f>IF(ISBLANK(Invoer_Periode1_!E178),"",Invoer_Periode1_!H305)</f>
        <v>19</v>
      </c>
      <c r="I10" s="458">
        <f>Invoer_Periode1_!I178</f>
        <v>0.79032258064516125</v>
      </c>
      <c r="J10" s="249">
        <f>Invoer_Periode1_!J178</f>
        <v>7</v>
      </c>
      <c r="K10" s="249">
        <f>Invoer_Periode1_!K178</f>
        <v>0</v>
      </c>
      <c r="L10" s="249">
        <f>Invoer_Periode1_!L178</f>
        <v>1</v>
      </c>
      <c r="M10" s="249">
        <f>Invoer_Periode1_!M178</f>
        <v>0</v>
      </c>
      <c r="N10" s="249">
        <f>Invoer_Periode1_!N305</f>
        <v>0</v>
      </c>
      <c r="O10" s="250"/>
    </row>
    <row r="11" spans="1:15" ht="12.75" customHeight="1">
      <c r="A11" s="456">
        <f>IF(ISBLANK(Invoer_Periode1_!A179),"",Invoer_Periode1_!A179)</f>
        <v>45202</v>
      </c>
      <c r="B11" s="261" t="str">
        <f>Invoer_Periode1_!B179</f>
        <v>Wolterink Harrie</v>
      </c>
      <c r="C11" s="249">
        <f>IF(ISBLANK(Invoer_Periode1_!A179),"",Invoer_Periode1_!C179)</f>
        <v>1</v>
      </c>
      <c r="D11" s="249">
        <f>Invoer_Periode1_!D179</f>
        <v>62</v>
      </c>
      <c r="E11" s="249">
        <f>IF(ISBLANK(Invoer_Periode1_!E179),"",Invoer_Periode1_!E179)</f>
        <v>62</v>
      </c>
      <c r="F11" s="255">
        <f>Invoer_Periode1_!F179</f>
        <v>24</v>
      </c>
      <c r="G11" s="251">
        <f>Invoer_Periode1_!G179</f>
        <v>2.5833333333333335</v>
      </c>
      <c r="H11" s="249">
        <f>IF(ISBLANK(Invoer_Periode1_!E179),"",Invoer_Periode1_!H306)</f>
        <v>26</v>
      </c>
      <c r="I11" s="458">
        <f>Invoer_Periode1_!I179</f>
        <v>1</v>
      </c>
      <c r="J11" s="249">
        <f>Invoer_Periode1_!J179</f>
        <v>10</v>
      </c>
      <c r="K11" s="249">
        <f>Invoer_Periode1_!K179</f>
        <v>1</v>
      </c>
      <c r="L11" s="249">
        <f>Invoer_Periode1_!L179</f>
        <v>0</v>
      </c>
      <c r="M11" s="249">
        <f>Invoer_Periode1_!M179</f>
        <v>0</v>
      </c>
      <c r="N11" s="249">
        <f>Invoer_Periode1_!N306</f>
        <v>0</v>
      </c>
      <c r="O11" s="250"/>
    </row>
    <row r="12" spans="1:15" ht="12.75" customHeight="1">
      <c r="A12" s="456"/>
      <c r="B12" s="261" t="str">
        <f>Invoer_Periode1_!B180</f>
        <v>Vermue Jack</v>
      </c>
      <c r="F12" s="255"/>
      <c r="G12" s="251"/>
      <c r="H12" s="249"/>
      <c r="I12" s="458"/>
      <c r="J12" s="249"/>
      <c r="O12" s="250"/>
    </row>
    <row r="13" spans="1:15" ht="12.75" customHeight="1">
      <c r="A13" s="456">
        <f>IF(ISBLANK(Invoer_Periode1_!A181),"",Invoer_Periode1_!A181)</f>
        <v>45181</v>
      </c>
      <c r="B13" s="261" t="str">
        <f>Invoer_Periode1_!B181</f>
        <v>Slot Guus</v>
      </c>
      <c r="C13" s="249">
        <f>IF(ISBLANK(Invoer_Periode1_!A181),"",Invoer_Periode1_!C181)</f>
        <v>1</v>
      </c>
      <c r="D13" s="249">
        <f>Invoer_Periode1_!D181</f>
        <v>62</v>
      </c>
      <c r="E13" s="249">
        <f>IF(ISBLANK(Invoer_Periode1_!E181),"",Invoer_Periode1_!E181)</f>
        <v>62</v>
      </c>
      <c r="F13" s="249">
        <f>Invoer_Periode1_!F181</f>
        <v>32</v>
      </c>
      <c r="G13" s="251">
        <f>Invoer_Periode1_!G181</f>
        <v>1.9375</v>
      </c>
      <c r="H13" s="249">
        <f>IF(ISBLANK(Invoer_Periode1_!E181),"",Invoer_Periode1_!H307)</f>
        <v>13</v>
      </c>
      <c r="I13" s="458">
        <f>Invoer_Periode1_!I181</f>
        <v>1</v>
      </c>
      <c r="J13" s="249">
        <f>Invoer_Periode1_!J181</f>
        <v>10</v>
      </c>
      <c r="K13" s="249">
        <f>Invoer_Periode1_!K181</f>
        <v>1</v>
      </c>
      <c r="L13" s="249">
        <f>Invoer_Periode1_!L181</f>
        <v>0</v>
      </c>
      <c r="M13" s="249">
        <f>Invoer_Periode1_!M181</f>
        <v>0</v>
      </c>
      <c r="N13" s="255">
        <f>Invoer_Periode1_!N307</f>
        <v>0</v>
      </c>
      <c r="O13" s="250"/>
    </row>
    <row r="14" spans="1:15" ht="12.75" customHeight="1">
      <c r="A14" s="456" t="str">
        <f>IF(ISBLANK(Invoer_Periode1_!A182),"",Invoer_Periode1_!A182)</f>
        <v/>
      </c>
      <c r="B14" s="261" t="str">
        <f>Invoer_Periode1_!B182</f>
        <v>Bennie Beerten Z</v>
      </c>
      <c r="C14" s="249" t="str">
        <f>IF(ISBLANK(Invoer_Periode1_!A182),"",Invoer_Periode1_!C182)</f>
        <v/>
      </c>
      <c r="D14" s="249" t="str">
        <f>Invoer_Periode1_!D182</f>
        <v/>
      </c>
      <c r="E14" s="249" t="str">
        <f>IF(ISBLANK(Invoer_Periode1_!E182),"",Invoer_Periode1_!E182)</f>
        <v/>
      </c>
      <c r="F14" s="249" t="str">
        <f>Invoer_Periode1_!F182</f>
        <v/>
      </c>
      <c r="G14" s="251" t="str">
        <f>Invoer_Periode1_!G182</f>
        <v/>
      </c>
      <c r="H14" s="249" t="str">
        <f>IF(ISBLANK(Invoer_Periode1_!E182),"",Invoer_Periode1_!H308)</f>
        <v/>
      </c>
      <c r="I14" s="458" t="str">
        <f>Invoer_Periode1_!I182</f>
        <v/>
      </c>
      <c r="J14" s="249" t="str">
        <f>Invoer_Periode1_!J182</f>
        <v/>
      </c>
      <c r="K14" s="249" t="str">
        <f>Invoer_Periode1_!K182</f>
        <v/>
      </c>
      <c r="L14" s="249" t="str">
        <f>Invoer_Periode1_!L182</f>
        <v/>
      </c>
      <c r="M14" s="249" t="str">
        <f>Invoer_Periode1_!M182</f>
        <v/>
      </c>
      <c r="N14" s="249">
        <f>Invoer_Periode1_!N308</f>
        <v>0</v>
      </c>
      <c r="O14" s="250"/>
    </row>
    <row r="15" spans="1:15" ht="12.75" customHeight="1">
      <c r="A15" s="456">
        <f>IF(ISBLANK(Invoer_Periode1_!A183),"",Invoer_Periode1_!A183)</f>
        <v>45188</v>
      </c>
      <c r="B15" s="261" t="str">
        <f>Invoer_Periode1_!B183</f>
        <v>Cuppers Jan</v>
      </c>
      <c r="C15" s="249">
        <f>IF(ISBLANK(Invoer_Periode1_!A183),"",Invoer_Periode1_!C183)</f>
        <v>1</v>
      </c>
      <c r="D15" s="249">
        <f>Invoer_Periode1_!D183</f>
        <v>62</v>
      </c>
      <c r="E15" s="249">
        <f>IF(ISBLANK(Invoer_Periode1_!E183),"",Invoer_Periode1_!E183)</f>
        <v>62</v>
      </c>
      <c r="F15" s="249">
        <f>Invoer_Periode1_!F183</f>
        <v>35</v>
      </c>
      <c r="G15" s="251">
        <f>Invoer_Periode1_!G183</f>
        <v>1.7714285714285714</v>
      </c>
      <c r="H15" s="249">
        <f>IF(ISBLANK(Invoer_Periode1_!E183),"",Invoer_Periode1_!H309)</f>
        <v>14</v>
      </c>
      <c r="I15" s="458">
        <f>Invoer_Periode1_!I183</f>
        <v>1</v>
      </c>
      <c r="J15" s="249">
        <f>Invoer_Periode1_!J183</f>
        <v>10</v>
      </c>
      <c r="K15" s="249">
        <f>Invoer_Periode1_!K183</f>
        <v>1</v>
      </c>
      <c r="L15" s="249">
        <f>Invoer_Periode1_!L183</f>
        <v>0</v>
      </c>
      <c r="M15" s="249">
        <f>Invoer_Periode1_!M183</f>
        <v>0</v>
      </c>
      <c r="N15" s="249">
        <f>Invoer_Periode1_!N309</f>
        <v>0</v>
      </c>
      <c r="O15" s="250"/>
    </row>
    <row r="16" spans="1:15" ht="12.75" customHeight="1">
      <c r="A16" s="456">
        <f>IF(ISBLANK(Invoer_Periode1_!A184),"",Invoer_Periode1_!A184)</f>
        <v>45181</v>
      </c>
      <c r="B16" s="261" t="str">
        <f>Invoer_Periode1_!B184</f>
        <v>BouwmeesterJohan</v>
      </c>
      <c r="C16" s="249">
        <f>IF(ISBLANK(Invoer_Periode1_!A184),"",Invoer_Periode1_!C184)</f>
        <v>1</v>
      </c>
      <c r="D16" s="249">
        <f>Invoer_Periode1_!D184</f>
        <v>62</v>
      </c>
      <c r="E16" s="249">
        <f>IF(ISBLANK(Invoer_Periode1_!E184),"",Invoer_Periode1_!E184)</f>
        <v>62</v>
      </c>
      <c r="F16" s="249">
        <f>Invoer_Periode1_!F184</f>
        <v>25</v>
      </c>
      <c r="G16" s="251">
        <f>Invoer_Periode1_!G184</f>
        <v>2.48</v>
      </c>
      <c r="H16" s="249">
        <f>IF(ISBLANK(Invoer_Periode1_!E184),"",Invoer_Periode1_!H310)</f>
        <v>9</v>
      </c>
      <c r="I16" s="458">
        <f>Invoer_Periode1_!I184</f>
        <v>1</v>
      </c>
      <c r="J16" s="249">
        <f>Invoer_Periode1_!J184</f>
        <v>10</v>
      </c>
      <c r="K16" s="249">
        <f>Invoer_Periode1_!K184</f>
        <v>1</v>
      </c>
      <c r="L16" s="249">
        <f>Invoer_Periode1_!L184</f>
        <v>0</v>
      </c>
      <c r="M16" s="249">
        <f>Invoer_Periode1_!M184</f>
        <v>0</v>
      </c>
      <c r="N16" s="249">
        <f>Invoer_Periode1_!N310</f>
        <v>0</v>
      </c>
      <c r="O16" s="250"/>
    </row>
    <row r="17" spans="1:15" ht="12.75" customHeight="1">
      <c r="A17" s="456">
        <f>IF(ISBLANK(Invoer_Periode1_!A185),"",Invoer_Periode1_!A185)</f>
        <v>45195</v>
      </c>
      <c r="B17" s="261" t="str">
        <f>Invoer_Periode1_!B185</f>
        <v>Cattier Theo</v>
      </c>
      <c r="C17" s="249">
        <f>IF(ISBLANK(Invoer_Periode1_!A185),"",Invoer_Periode1_!C185)</f>
        <v>1</v>
      </c>
      <c r="D17" s="249">
        <f>Invoer_Periode1_!D185</f>
        <v>62</v>
      </c>
      <c r="E17" s="249">
        <f>IF(ISBLANK(Invoer_Periode1_!E185),"",Invoer_Periode1_!E185)</f>
        <v>62</v>
      </c>
      <c r="F17" s="249">
        <f>Invoer_Periode1_!F185</f>
        <v>31</v>
      </c>
      <c r="G17" s="251">
        <f>Invoer_Periode1_!G185</f>
        <v>2</v>
      </c>
      <c r="H17" s="249">
        <f>IF(ISBLANK(Invoer_Periode1_!E185),"",Invoer_Periode1_!H311)</f>
        <v>0</v>
      </c>
      <c r="I17" s="458">
        <f>Invoer_Periode1_!I185</f>
        <v>1</v>
      </c>
      <c r="J17" s="249">
        <f>Invoer_Periode1_!J185</f>
        <v>10</v>
      </c>
      <c r="K17" s="249">
        <f>Invoer_Periode1_!K185</f>
        <v>1</v>
      </c>
      <c r="L17" s="249">
        <f>Invoer_Periode1_!L185</f>
        <v>0</v>
      </c>
      <c r="M17" s="249">
        <f>Invoer_Periode1_!M185</f>
        <v>0</v>
      </c>
      <c r="N17" s="249">
        <f>Invoer_Periode1_!N311</f>
        <v>0</v>
      </c>
      <c r="O17" s="250"/>
    </row>
    <row r="18" spans="1:15" ht="12.75" customHeight="1">
      <c r="A18" s="456">
        <f>IF(ISBLANK(Invoer_Periode1_!A186),"",Invoer_Periode1_!A186)</f>
        <v>45181</v>
      </c>
      <c r="B18" s="261" t="str">
        <f>Invoer_Periode1_!B186</f>
        <v>Huinink Jan</v>
      </c>
      <c r="C18" s="249">
        <f>IF(ISBLANK(Invoer_Periode1_!A186),"",Invoer_Periode1_!C186)</f>
        <v>1</v>
      </c>
      <c r="D18" s="249">
        <f>Invoer_Periode1_!D186</f>
        <v>62</v>
      </c>
      <c r="E18" s="249">
        <f>IF(ISBLANK(Invoer_Periode1_!E186),"",Invoer_Periode1_!E186)</f>
        <v>62</v>
      </c>
      <c r="F18" s="249">
        <f>Invoer_Periode1_!F186</f>
        <v>30</v>
      </c>
      <c r="G18" s="251">
        <f>Invoer_Periode1_!G186</f>
        <v>2.0666666666666669</v>
      </c>
      <c r="H18" s="249">
        <f>IF(ISBLANK(Invoer_Periode1_!E186),"",Invoer_Periode1_!H312)</f>
        <v>14</v>
      </c>
      <c r="I18" s="458">
        <f>Invoer_Periode1_!I186</f>
        <v>1</v>
      </c>
      <c r="J18" s="249">
        <f>Invoer_Periode1_!J186</f>
        <v>10</v>
      </c>
      <c r="K18" s="249">
        <f>Invoer_Periode1_!K186</f>
        <v>1</v>
      </c>
      <c r="L18" s="249">
        <f>Invoer_Periode1_!L186</f>
        <v>0</v>
      </c>
      <c r="M18" s="249">
        <f>Invoer_Periode1_!M186</f>
        <v>0</v>
      </c>
      <c r="N18" s="249">
        <f>Invoer_Periode1_!N312</f>
        <v>0</v>
      </c>
      <c r="O18" s="250"/>
    </row>
    <row r="19" spans="1:15" ht="12.75" customHeight="1">
      <c r="A19" s="456">
        <f>IF(ISBLANK(Invoer_Periode1_!A187),"",Invoer_Periode1_!A187)</f>
        <v>45202</v>
      </c>
      <c r="B19" s="261" t="str">
        <f>Invoer_Periode1_!B187</f>
        <v>Koppele Theo</v>
      </c>
      <c r="C19" s="249">
        <f>IF(ISBLANK(Invoer_Periode1_!A187),"",Invoer_Periode1_!C187)</f>
        <v>1</v>
      </c>
      <c r="D19" s="249">
        <f>Invoer_Periode1_!D187</f>
        <v>62</v>
      </c>
      <c r="E19" s="249">
        <f>IF(ISBLANK(Invoer_Periode1_!E187),"",Invoer_Periode1_!E187)</f>
        <v>50</v>
      </c>
      <c r="F19" s="249">
        <f>Invoer_Periode1_!F187</f>
        <v>33</v>
      </c>
      <c r="G19" s="251">
        <f>Invoer_Periode1_!G187</f>
        <v>1.5151515151515151</v>
      </c>
      <c r="H19" s="249">
        <f>IF(ISBLANK(Invoer_Periode1_!E187),"",Invoer_Periode1_!H313)</f>
        <v>23</v>
      </c>
      <c r="I19" s="458">
        <f>Invoer_Periode1_!I187</f>
        <v>0.80645161290322576</v>
      </c>
      <c r="J19" s="249">
        <f>Invoer_Periode1_!J187</f>
        <v>8</v>
      </c>
      <c r="K19" s="249">
        <f>Invoer_Periode1_!K187</f>
        <v>0</v>
      </c>
      <c r="L19" s="249">
        <f>Invoer_Periode1_!L187</f>
        <v>1</v>
      </c>
      <c r="M19" s="249">
        <f>Invoer_Periode1_!M187</f>
        <v>0</v>
      </c>
      <c r="N19" s="249">
        <f>Invoer_Periode1_!N313</f>
        <v>0</v>
      </c>
      <c r="O19" s="250"/>
    </row>
    <row r="20" spans="1:15" ht="12.75" customHeight="1">
      <c r="A20" s="456">
        <f>IF(ISBLANK(Invoer_Periode1_!A188),"",Invoer_Periode1_!A188)</f>
        <v>45223</v>
      </c>
      <c r="B20" s="261" t="str">
        <f>Invoer_Periode1_!B188</f>
        <v>Melgers Willy</v>
      </c>
      <c r="C20" s="249">
        <f>IF(ISBLANK(Invoer_Periode1_!A188),"",Invoer_Periode1_!C188)</f>
        <v>1</v>
      </c>
      <c r="D20" s="249">
        <f>Invoer_Periode1_!D188</f>
        <v>62</v>
      </c>
      <c r="E20" s="249">
        <f>IF(ISBLANK(Invoer_Periode1_!E188),"",Invoer_Periode1_!E188)</f>
        <v>47</v>
      </c>
      <c r="F20" s="249">
        <f>Invoer_Periode1_!F188</f>
        <v>26</v>
      </c>
      <c r="G20" s="251">
        <f>Invoer_Periode1_!G188</f>
        <v>1.8076923076923077</v>
      </c>
      <c r="H20" s="249">
        <f>IF(ISBLANK(Invoer_Periode1_!E188),"",Invoer_Periode1_!H314)</f>
        <v>13</v>
      </c>
      <c r="I20" s="251">
        <f>Invoer_Periode1_!I188</f>
        <v>0.75806451612903225</v>
      </c>
      <c r="J20" s="249">
        <f>Invoer_Periode1_!J188</f>
        <v>7</v>
      </c>
      <c r="K20" s="249">
        <f>Invoer_Periode1_!K188</f>
        <v>0</v>
      </c>
      <c r="L20" s="249">
        <f>Invoer_Periode1_!L188</f>
        <v>1</v>
      </c>
      <c r="M20" s="249">
        <f>Invoer_Periode1_!M188</f>
        <v>0</v>
      </c>
      <c r="N20" s="249">
        <f>Invoer_Periode1_!N314</f>
        <v>0</v>
      </c>
      <c r="O20" s="250"/>
    </row>
    <row r="21" spans="1:15" ht="12.75" customHeight="1">
      <c r="A21" s="461" t="str">
        <f>Invoer_Periode1_!A315</f>
        <v>Pers. Gemid.</v>
      </c>
      <c r="B21" s="298">
        <f>Invoer_Periode1_!B315</f>
        <v>2.8</v>
      </c>
      <c r="C21" s="255">
        <f>Invoer_Periode1_!C189</f>
        <v>13</v>
      </c>
      <c r="D21" s="255">
        <f>Invoer_Periode1_!D189</f>
        <v>806</v>
      </c>
      <c r="E21" s="263">
        <f>Invoer_Periode1_!E189</f>
        <v>747</v>
      </c>
      <c r="F21" s="263">
        <f>Invoer_Periode1_!F189</f>
        <v>377</v>
      </c>
      <c r="G21" s="266">
        <f>Invoer_Periode1_!G189</f>
        <v>1.9814323607427056</v>
      </c>
      <c r="H21" s="263">
        <f>Invoer_Periode1_!H189</f>
        <v>16</v>
      </c>
      <c r="I21" s="267">
        <f>Invoer_Periode1_!I189</f>
        <v>0.92679900744416877</v>
      </c>
      <c r="J21" s="268">
        <f>Invoer_Periode1_!J189</f>
        <v>118</v>
      </c>
      <c r="K21" s="263">
        <f>Invoer_Periode1_!K189</f>
        <v>9</v>
      </c>
      <c r="L21" s="263">
        <f>Invoer_Periode1_!L189</f>
        <v>4</v>
      </c>
      <c r="M21" s="263">
        <f>Invoer_Periode1_!M189</f>
        <v>0</v>
      </c>
      <c r="N21" s="263">
        <f>Invoer_Periode1_!N189</f>
        <v>62</v>
      </c>
    </row>
    <row r="22" spans="1:15" ht="12.75" customHeight="1">
      <c r="A22" s="460"/>
      <c r="B22" s="261"/>
      <c r="C22" s="255"/>
      <c r="D22" s="255"/>
      <c r="E22" s="255"/>
      <c r="F22" s="255"/>
      <c r="G22" s="255"/>
      <c r="H22" s="256"/>
      <c r="I22" s="255"/>
      <c r="J22" s="257"/>
      <c r="K22" s="255"/>
      <c r="L22" s="255"/>
      <c r="M22" s="255"/>
      <c r="N22" s="255"/>
    </row>
    <row r="23" spans="1:15" ht="12.75" customHeight="1">
      <c r="A23" s="460"/>
      <c r="B23" s="298" t="str">
        <f>Invoer_periode_2!B170</f>
        <v>Periode 2</v>
      </c>
      <c r="C23" s="255">
        <f>Invoer_periode_2!C170</f>
        <v>0</v>
      </c>
      <c r="D23" s="255">
        <f>Invoer_periode_2!D170</f>
        <v>0</v>
      </c>
      <c r="E23" s="255">
        <f>Invoer_periode_2!E170</f>
        <v>0</v>
      </c>
      <c r="F23" s="255">
        <f>Invoer_periode_2!F170</f>
        <v>0</v>
      </c>
      <c r="G23" s="256">
        <f>Invoer_periode_2!G170</f>
        <v>0</v>
      </c>
      <c r="H23" s="255">
        <f>Invoer_periode_2!H170</f>
        <v>0</v>
      </c>
      <c r="I23" s="257">
        <f>Invoer_periode_2!I170</f>
        <v>0</v>
      </c>
      <c r="J23" s="262">
        <f>Invoer_periode_2!J170</f>
        <v>0</v>
      </c>
      <c r="K23" s="255">
        <f>Invoer_periode_2!K170</f>
        <v>0</v>
      </c>
      <c r="L23" s="255">
        <f>Invoer_periode_2!L170</f>
        <v>0</v>
      </c>
      <c r="M23" s="255">
        <f>Invoer_periode_2!M170</f>
        <v>0</v>
      </c>
      <c r="N23" s="255">
        <f>Invoer_periode_2!N170</f>
        <v>0</v>
      </c>
    </row>
    <row r="24" spans="1:15" ht="12.75" customHeight="1">
      <c r="A24" s="461">
        <f>Invoer_periode_2!A171</f>
        <v>62</v>
      </c>
      <c r="B24" s="298" t="str">
        <f>Invoer_periode_2!B171</f>
        <v>Naam</v>
      </c>
      <c r="C24" s="263" t="str">
        <f>Invoer_periode_2!C171</f>
        <v>Aantal</v>
      </c>
      <c r="D24" s="263" t="str">
        <f>Invoer_periode_2!D171</f>
        <v>Te maken</v>
      </c>
      <c r="E24" s="263" t="str">
        <f>Invoer_periode_2!E171</f>
        <v>Aantal</v>
      </c>
      <c r="F24" s="263" t="str">
        <f>Invoer_periode_2!F171</f>
        <v xml:space="preserve">Aantal  </v>
      </c>
      <c r="G24" s="266" t="str">
        <f>Invoer_periode_2!G171</f>
        <v xml:space="preserve">Week       </v>
      </c>
      <c r="H24" s="263" t="str">
        <f>Invoer_periode_2!H171</f>
        <v>Hoogste</v>
      </c>
      <c r="I24" s="267" t="str">
        <f>Invoer_periode_2!I171</f>
        <v>%</v>
      </c>
      <c r="J24" s="268">
        <f>Invoer_periode_2!J171</f>
        <v>10</v>
      </c>
      <c r="K24" s="263" t="str">
        <f>Invoer_periode_2!K171</f>
        <v>W</v>
      </c>
      <c r="L24" s="263" t="str">
        <f>Invoer_periode_2!L171</f>
        <v>V</v>
      </c>
      <c r="M24" s="263" t="str">
        <f>Invoer_periode_2!M171</f>
        <v>R</v>
      </c>
      <c r="N24" s="263" t="str">
        <f>Invoer_periode_2!N171</f>
        <v>Nieuwe</v>
      </c>
    </row>
    <row r="25" spans="1:15" ht="12.75" customHeight="1">
      <c r="A25" s="461" t="str">
        <f>Invoer_periode_2!A172</f>
        <v>Datum</v>
      </c>
      <c r="B25" s="298" t="str">
        <f>Invoer_periode_2!B172</f>
        <v>Piepers Arnold</v>
      </c>
      <c r="C25" s="263" t="str">
        <f>Invoer_periode_2!C172</f>
        <v>Wedstr,</v>
      </c>
      <c r="D25" s="263" t="str">
        <f>Invoer_periode_2!D172</f>
        <v>Car.boles</v>
      </c>
      <c r="E25" s="263" t="str">
        <f>Invoer_periode_2!E172</f>
        <v>Car.boles</v>
      </c>
      <c r="F25" s="263" t="str">
        <f>Invoer_periode_2!F172</f>
        <v>Beurten</v>
      </c>
      <c r="G25" s="266" t="str">
        <f>Invoer_periode_2!G172</f>
        <v>Moyenne</v>
      </c>
      <c r="H25" s="263" t="str">
        <f>Invoer_periode_2!H172</f>
        <v>H Score</v>
      </c>
      <c r="I25" s="267" t="str">
        <f>Invoer_periode_2!I172</f>
        <v>Car.boles</v>
      </c>
      <c r="J25" s="268" t="str">
        <f>Invoer_periode_2!J172</f>
        <v>Punten</v>
      </c>
      <c r="K25" s="263">
        <f>Invoer_periode_2!K172</f>
        <v>0</v>
      </c>
      <c r="L25" s="263">
        <f>Invoer_periode_2!L172</f>
        <v>0</v>
      </c>
      <c r="M25" s="263">
        <f>Invoer_periode_2!M172</f>
        <v>0</v>
      </c>
      <c r="N25" s="263" t="str">
        <f>Invoer_periode_2!N172</f>
        <v>Caramb</v>
      </c>
    </row>
    <row r="26" spans="1:15" ht="12.75" customHeight="1">
      <c r="A26" s="460">
        <f>Invoer_periode_2!A173</f>
        <v>45244</v>
      </c>
      <c r="B26" s="261" t="str">
        <f>Invoer_periode_2!B173</f>
        <v>Jos Stortelder</v>
      </c>
      <c r="C26" s="255">
        <f>Invoer_periode_2!C173</f>
        <v>1</v>
      </c>
      <c r="D26" s="255">
        <f>Invoer_periode_2!D173</f>
        <v>62</v>
      </c>
      <c r="E26" s="255">
        <f>Invoer_periode_2!E173</f>
        <v>37</v>
      </c>
      <c r="F26" s="255">
        <f>Invoer_periode_2!F173</f>
        <v>19</v>
      </c>
      <c r="G26" s="256">
        <f>Invoer_periode_2!G173</f>
        <v>1.9473684210526316</v>
      </c>
      <c r="H26" s="255">
        <f>Invoer_periode_2!H173</f>
        <v>12</v>
      </c>
      <c r="I26" s="467">
        <f>Invoer_periode_2!I173</f>
        <v>0.59677419354838712</v>
      </c>
      <c r="J26" s="262">
        <f>Invoer_periode_2!J173</f>
        <v>5</v>
      </c>
      <c r="K26" s="255">
        <f>Invoer_periode_2!K173</f>
        <v>0</v>
      </c>
      <c r="L26" s="255">
        <f>Invoer_periode_2!L173</f>
        <v>1</v>
      </c>
      <c r="M26" s="255">
        <f>Invoer_periode_2!M173</f>
        <v>0</v>
      </c>
      <c r="N26" s="255">
        <f>Invoer_periode_2!N173</f>
        <v>0</v>
      </c>
    </row>
    <row r="27" spans="1:15" ht="12.75" customHeight="1">
      <c r="A27" s="460">
        <f>Invoer_periode_2!A174</f>
        <v>0</v>
      </c>
      <c r="B27" s="261" t="str">
        <f>Invoer_periode_2!B174</f>
        <v>Rots Jan</v>
      </c>
      <c r="C27" s="255">
        <f>Invoer_periode_2!C174</f>
        <v>0</v>
      </c>
      <c r="D27" s="255" t="str">
        <f>Invoer_periode_2!D174</f>
        <v/>
      </c>
      <c r="E27" s="255">
        <f>Invoer_periode_2!E174</f>
        <v>0</v>
      </c>
      <c r="F27" s="255">
        <f>Invoer_periode_2!F174</f>
        <v>0</v>
      </c>
      <c r="G27" s="256" t="str">
        <f>Invoer_periode_2!G174</f>
        <v/>
      </c>
      <c r="H27" s="255">
        <f>Invoer_periode_2!H174</f>
        <v>0</v>
      </c>
      <c r="I27" s="467" t="str">
        <f>Invoer_periode_2!I174</f>
        <v/>
      </c>
      <c r="J27" s="262" t="str">
        <f>Invoer_periode_2!J174</f>
        <v/>
      </c>
      <c r="K27" s="255" t="str">
        <f>Invoer_periode_2!K174</f>
        <v/>
      </c>
      <c r="L27" s="255" t="str">
        <f>Invoer_periode_2!L174</f>
        <v/>
      </c>
      <c r="M27" s="255" t="str">
        <f>Invoer_periode_2!M174</f>
        <v/>
      </c>
      <c r="N27" s="255">
        <f>Invoer_periode_2!N174</f>
        <v>0</v>
      </c>
    </row>
    <row r="28" spans="1:15" ht="12.75" customHeight="1">
      <c r="A28" s="460">
        <f>Invoer_periode_2!A175</f>
        <v>45258</v>
      </c>
      <c r="B28" s="261" t="str">
        <f>Invoer_periode_2!B175</f>
        <v>Rouwhorst Bennie</v>
      </c>
      <c r="C28" s="255">
        <f>Invoer_periode_2!C175</f>
        <v>1</v>
      </c>
      <c r="D28" s="255">
        <f>Invoer_periode_2!D175</f>
        <v>62</v>
      </c>
      <c r="E28" s="255">
        <f>Invoer_periode_2!E175</f>
        <v>62</v>
      </c>
      <c r="F28" s="255">
        <f>Invoer_periode_2!F175</f>
        <v>20</v>
      </c>
      <c r="G28" s="256">
        <f>Invoer_periode_2!G175</f>
        <v>3.1</v>
      </c>
      <c r="H28" s="255">
        <f>Invoer_periode_2!H175</f>
        <v>10</v>
      </c>
      <c r="I28" s="467">
        <f>Invoer_periode_2!I175</f>
        <v>1</v>
      </c>
      <c r="J28" s="262">
        <f>Invoer_periode_2!J175</f>
        <v>10</v>
      </c>
      <c r="K28" s="255">
        <f>Invoer_periode_2!K175</f>
        <v>1</v>
      </c>
      <c r="L28" s="255">
        <f>Invoer_periode_2!L175</f>
        <v>0</v>
      </c>
      <c r="M28" s="255">
        <f>Invoer_periode_2!M175</f>
        <v>0</v>
      </c>
      <c r="N28" s="255">
        <f>Invoer_periode_2!N175</f>
        <v>0</v>
      </c>
    </row>
    <row r="29" spans="1:15" ht="12.75" customHeight="1">
      <c r="A29" s="460">
        <f>Invoer_periode_2!A176</f>
        <v>45251</v>
      </c>
      <c r="B29" s="261" t="str">
        <f>Invoer_periode_2!B176</f>
        <v>Wittenbernds B</v>
      </c>
      <c r="C29" s="255">
        <f>Invoer_periode_2!C176</f>
        <v>1</v>
      </c>
      <c r="D29" s="255">
        <f>Invoer_periode_2!D176</f>
        <v>62</v>
      </c>
      <c r="E29" s="255">
        <f>Invoer_periode_2!E176</f>
        <v>56</v>
      </c>
      <c r="F29" s="255">
        <f>Invoer_periode_2!F176</f>
        <v>27</v>
      </c>
      <c r="G29" s="256">
        <f>Invoer_periode_2!G176</f>
        <v>2.074074074074074</v>
      </c>
      <c r="H29" s="255">
        <f>Invoer_periode_2!H176</f>
        <v>5</v>
      </c>
      <c r="I29" s="467">
        <f>Invoer_periode_2!I176</f>
        <v>0.90322580645161288</v>
      </c>
      <c r="J29" s="262">
        <f>Invoer_periode_2!J176</f>
        <v>9</v>
      </c>
      <c r="K29" s="255">
        <f>Invoer_periode_2!K176</f>
        <v>0</v>
      </c>
      <c r="L29" s="255">
        <f>Invoer_periode_2!L176</f>
        <v>1</v>
      </c>
      <c r="M29" s="255">
        <f>Invoer_periode_2!M176</f>
        <v>0</v>
      </c>
      <c r="N29" s="255">
        <f>Invoer_periode_2!N176</f>
        <v>0</v>
      </c>
    </row>
    <row r="30" spans="1:15" ht="12.75" customHeight="1">
      <c r="A30" s="456">
        <f>Invoer_periode_2!A177</f>
        <v>45265</v>
      </c>
      <c r="B30" s="261" t="str">
        <f>Invoer_periode_2!B177</f>
        <v>Spieker Leo</v>
      </c>
      <c r="C30" s="249">
        <f>Invoer_periode_2!C177</f>
        <v>1</v>
      </c>
      <c r="D30" s="249">
        <f>Invoer_periode_2!D177</f>
        <v>62</v>
      </c>
      <c r="E30" s="255">
        <f>Invoer_periode_2!E177</f>
        <v>62</v>
      </c>
      <c r="F30" s="249">
        <f>Invoer_periode_2!F177</f>
        <v>19</v>
      </c>
      <c r="G30" s="251">
        <f>Invoer_periode_2!G177</f>
        <v>3.263157894736842</v>
      </c>
      <c r="H30" s="255">
        <f>Invoer_periode_2!H177</f>
        <v>8</v>
      </c>
      <c r="I30" s="458">
        <f>Invoer_periode_2!I177</f>
        <v>1</v>
      </c>
      <c r="J30" s="249">
        <f>Invoer_periode_2!J177</f>
        <v>10</v>
      </c>
      <c r="K30" s="249">
        <f>Invoer_periode_2!K177</f>
        <v>1</v>
      </c>
      <c r="L30" s="249">
        <f>Invoer_periode_2!L177</f>
        <v>0</v>
      </c>
      <c r="M30" s="249">
        <f>Invoer_periode_2!M177</f>
        <v>0</v>
      </c>
      <c r="N30" s="249">
        <f>Invoer_periode_2!N177</f>
        <v>0</v>
      </c>
    </row>
    <row r="31" spans="1:15" ht="12.75" customHeight="1">
      <c r="A31" s="460">
        <f>Invoer_periode_2!A178</f>
        <v>45258</v>
      </c>
      <c r="B31" s="261" t="str">
        <f>Invoer_periode_2!B178</f>
        <v>v.Schie Leo</v>
      </c>
      <c r="C31" s="255">
        <f>Invoer_periode_2!C178</f>
        <v>1</v>
      </c>
      <c r="D31" s="255">
        <f>Invoer_periode_2!D178</f>
        <v>62</v>
      </c>
      <c r="E31" s="255">
        <f>Invoer_periode_2!E178</f>
        <v>62</v>
      </c>
      <c r="F31" s="255">
        <f>Invoer_periode_2!F178</f>
        <v>31</v>
      </c>
      <c r="G31" s="256">
        <f>Invoer_periode_2!G178</f>
        <v>2</v>
      </c>
      <c r="H31" s="255">
        <f>Invoer_periode_2!H178</f>
        <v>8</v>
      </c>
      <c r="I31" s="467">
        <f>Invoer_periode_2!I178</f>
        <v>1</v>
      </c>
      <c r="J31" s="262">
        <f>Invoer_periode_2!J178</f>
        <v>10</v>
      </c>
      <c r="K31" s="255">
        <f>Invoer_periode_2!K178</f>
        <v>1</v>
      </c>
      <c r="L31" s="255">
        <f>Invoer_periode_2!L178</f>
        <v>0</v>
      </c>
      <c r="M31" s="255">
        <f>Invoer_periode_2!M178</f>
        <v>0</v>
      </c>
      <c r="N31" s="255">
        <f>Invoer_periode_2!N178</f>
        <v>0</v>
      </c>
    </row>
    <row r="32" spans="1:15" ht="12.75" customHeight="1">
      <c r="A32" s="456">
        <f>Invoer_periode_2!A179</f>
        <v>45230</v>
      </c>
      <c r="B32" s="261" t="str">
        <f>Invoer_periode_2!B179</f>
        <v>Wolterink Harrie</v>
      </c>
      <c r="C32" s="249">
        <f>Invoer_periode_2!C179</f>
        <v>1</v>
      </c>
      <c r="D32" s="249">
        <f>Invoer_periode_2!D179</f>
        <v>62</v>
      </c>
      <c r="E32" s="255">
        <f>Invoer_periode_2!E179</f>
        <v>55</v>
      </c>
      <c r="F32" s="249">
        <f>Invoer_periode_2!F179</f>
        <v>31</v>
      </c>
      <c r="G32" s="251">
        <f>Invoer_periode_2!G179</f>
        <v>1.7741935483870968</v>
      </c>
      <c r="H32" s="255">
        <f>Invoer_periode_2!H179</f>
        <v>8</v>
      </c>
      <c r="I32" s="458">
        <f>Invoer_periode_2!I179</f>
        <v>0.88709677419354838</v>
      </c>
      <c r="J32" s="249">
        <f>Invoer_periode_2!J179</f>
        <v>8</v>
      </c>
      <c r="K32" s="249">
        <f>Invoer_periode_2!K179</f>
        <v>0</v>
      </c>
      <c r="L32" s="249">
        <f>Invoer_periode_2!L179</f>
        <v>1</v>
      </c>
      <c r="M32" s="249">
        <f>Invoer_periode_2!M179</f>
        <v>0</v>
      </c>
      <c r="N32" s="249">
        <f>Invoer_periode_2!N179</f>
        <v>0</v>
      </c>
    </row>
    <row r="33" spans="1:15" ht="12.75" customHeight="1">
      <c r="A33" s="456">
        <f>Invoer_periode_2!A180</f>
        <v>45237</v>
      </c>
      <c r="B33" s="261" t="str">
        <f>Invoer_periode_2!B180</f>
        <v>Vermue Jack</v>
      </c>
      <c r="C33" s="249">
        <f>Invoer_periode_2!C180</f>
        <v>1</v>
      </c>
      <c r="D33" s="249">
        <f>Invoer_periode_2!D180</f>
        <v>62</v>
      </c>
      <c r="E33" s="255">
        <f>Invoer_periode_2!E180</f>
        <v>62</v>
      </c>
      <c r="F33" s="249">
        <f>Invoer_periode_2!F180</f>
        <v>25</v>
      </c>
      <c r="G33" s="249">
        <f>Invoer_periode_2!G180</f>
        <v>2.48</v>
      </c>
      <c r="H33" s="255">
        <f>Invoer_periode_2!H180</f>
        <v>7</v>
      </c>
      <c r="I33" s="458">
        <f>Invoer_periode_2!I180</f>
        <v>1</v>
      </c>
      <c r="J33" s="249">
        <f>Invoer_periode_2!J180</f>
        <v>10</v>
      </c>
      <c r="K33" s="249">
        <f>Invoer_periode_2!K180</f>
        <v>0</v>
      </c>
      <c r="L33" s="249">
        <f>Invoer_periode_2!L180</f>
        <v>1</v>
      </c>
      <c r="M33" s="249">
        <f>Invoer_periode_2!M180</f>
        <v>0</v>
      </c>
      <c r="N33" s="249">
        <f>Invoer_periode_2!N180</f>
        <v>0</v>
      </c>
    </row>
    <row r="34" spans="1:15" ht="12.75" customHeight="1">
      <c r="A34" s="456">
        <f>Invoer_periode_2!A181</f>
        <v>45237</v>
      </c>
      <c r="B34" s="261" t="str">
        <f>Invoer_periode_2!B181</f>
        <v>Slot Guus</v>
      </c>
      <c r="C34" s="249">
        <f>Invoer_periode_2!C181</f>
        <v>1</v>
      </c>
      <c r="D34" s="249">
        <f>Invoer_periode_2!D181</f>
        <v>62</v>
      </c>
      <c r="E34" s="255">
        <f>Invoer_periode_2!E181</f>
        <v>57</v>
      </c>
      <c r="F34" s="249">
        <f>Invoer_periode_2!F181</f>
        <v>24</v>
      </c>
      <c r="G34" s="249">
        <f>Invoer_periode_2!G181</f>
        <v>2.375</v>
      </c>
      <c r="H34" s="255">
        <f>Invoer_periode_2!H181</f>
        <v>8</v>
      </c>
      <c r="I34" s="458">
        <f>Invoer_periode_2!I181</f>
        <v>0.91935483870967738</v>
      </c>
      <c r="J34" s="249">
        <f>Invoer_periode_2!J181</f>
        <v>9</v>
      </c>
      <c r="K34" s="249">
        <f>Invoer_periode_2!K181</f>
        <v>0</v>
      </c>
      <c r="L34" s="249">
        <f>Invoer_periode_2!L181</f>
        <v>1</v>
      </c>
      <c r="M34" s="249">
        <f>Invoer_periode_2!M181</f>
        <v>0</v>
      </c>
      <c r="N34" s="249">
        <f>Invoer_periode_2!N181</f>
        <v>0</v>
      </c>
    </row>
    <row r="35" spans="1:15" ht="12.75" customHeight="1">
      <c r="A35" s="460" t="str">
        <f>Invoer_periode_2!A182</f>
        <v/>
      </c>
      <c r="B35" s="261" t="str">
        <f>Invoer_periode_2!B182</f>
        <v>Bennie Beerten Z</v>
      </c>
      <c r="C35" s="255" t="str">
        <f>Invoer_periode_2!C182</f>
        <v/>
      </c>
      <c r="D35" s="255" t="str">
        <f>Invoer_periode_2!D182</f>
        <v/>
      </c>
      <c r="E35" s="255">
        <f>Invoer_periode_2!E182</f>
        <v>0</v>
      </c>
      <c r="F35" s="255" t="str">
        <f>Invoer_periode_2!F182</f>
        <v/>
      </c>
      <c r="G35" s="256" t="str">
        <f>Invoer_periode_2!G182</f>
        <v/>
      </c>
      <c r="H35" s="255">
        <f>Invoer_periode_2!H182</f>
        <v>0</v>
      </c>
      <c r="I35" s="467" t="str">
        <f>Invoer_periode_2!I182</f>
        <v/>
      </c>
      <c r="J35" s="262" t="str">
        <f>Invoer_periode_2!J182</f>
        <v/>
      </c>
      <c r="K35" s="255" t="str">
        <f>Invoer_periode_2!K182</f>
        <v/>
      </c>
      <c r="L35" s="255" t="str">
        <f>Invoer_periode_2!L182</f>
        <v/>
      </c>
      <c r="M35" s="255" t="str">
        <f>Invoer_periode_2!M182</f>
        <v/>
      </c>
      <c r="N35" s="255">
        <f>Invoer_periode_2!N182</f>
        <v>0</v>
      </c>
    </row>
    <row r="36" spans="1:15" ht="12.75" customHeight="1">
      <c r="A36" s="460" t="str">
        <f>Invoer_periode_2!A183</f>
        <v/>
      </c>
      <c r="B36" s="261" t="str">
        <f>Invoer_periode_2!B183</f>
        <v>Cuppers Jan</v>
      </c>
      <c r="C36" s="255" t="str">
        <f>Invoer_periode_2!C183</f>
        <v/>
      </c>
      <c r="D36" s="255" t="str">
        <f>Invoer_periode_2!D183</f>
        <v/>
      </c>
      <c r="E36" s="255">
        <f>Invoer_periode_2!E183</f>
        <v>0</v>
      </c>
      <c r="F36" s="255" t="str">
        <f>Invoer_periode_2!F183</f>
        <v/>
      </c>
      <c r="G36" s="256" t="str">
        <f>Invoer_periode_2!G183</f>
        <v/>
      </c>
      <c r="H36" s="255">
        <f>Invoer_periode_2!H183</f>
        <v>0</v>
      </c>
      <c r="I36" s="467" t="str">
        <f>Invoer_periode_2!I183</f>
        <v/>
      </c>
      <c r="J36" s="262" t="str">
        <f>Invoer_periode_2!J183</f>
        <v/>
      </c>
      <c r="K36" s="255" t="str">
        <f>Invoer_periode_2!K183</f>
        <v/>
      </c>
      <c r="L36" s="255" t="str">
        <f>Invoer_periode_2!L183</f>
        <v/>
      </c>
      <c r="M36" s="255" t="str">
        <f>Invoer_periode_2!M183</f>
        <v/>
      </c>
      <c r="N36" s="255">
        <f>Invoer_periode_2!N183</f>
        <v>0</v>
      </c>
    </row>
    <row r="37" spans="1:15" ht="12.75" customHeight="1">
      <c r="A37" s="460">
        <f>Invoer_periode_2!A184</f>
        <v>45251</v>
      </c>
      <c r="B37" s="261" t="str">
        <f>Invoer_periode_2!B184</f>
        <v>BouwmeesterJohan</v>
      </c>
      <c r="C37" s="255">
        <f>Invoer_periode_2!C184</f>
        <v>1</v>
      </c>
      <c r="D37" s="255">
        <f>Invoer_periode_2!D184</f>
        <v>62</v>
      </c>
      <c r="E37" s="255">
        <f>Invoer_periode_2!E184</f>
        <v>49</v>
      </c>
      <c r="F37" s="255">
        <f>Invoer_periode_2!F184</f>
        <v>23</v>
      </c>
      <c r="G37" s="256">
        <f>Invoer_periode_2!G184</f>
        <v>2.1304347826086958</v>
      </c>
      <c r="H37" s="255">
        <f>Invoer_periode_2!H184</f>
        <v>8</v>
      </c>
      <c r="I37" s="257">
        <f>Invoer_periode_2!I184</f>
        <v>0.79032258064516125</v>
      </c>
      <c r="J37" s="262">
        <f>Invoer_periode_2!J184</f>
        <v>7</v>
      </c>
      <c r="K37" s="255">
        <f>Invoer_periode_2!K184</f>
        <v>0</v>
      </c>
      <c r="L37" s="255">
        <f>Invoer_periode_2!L184</f>
        <v>1</v>
      </c>
      <c r="M37" s="255">
        <f>Invoer_periode_2!M184</f>
        <v>0</v>
      </c>
      <c r="N37" s="255">
        <f>Invoer_periode_2!N184</f>
        <v>0</v>
      </c>
    </row>
    <row r="38" spans="1:15" ht="12.75" hidden="1" customHeight="1">
      <c r="A38" s="460">
        <f>Invoer_periode_2!A185</f>
        <v>45265</v>
      </c>
      <c r="B38" s="261" t="str">
        <f>Invoer_periode_2!B185</f>
        <v>Cattier Theo</v>
      </c>
      <c r="C38" s="307">
        <f>Invoer_periode_2!C185</f>
        <v>1</v>
      </c>
      <c r="D38" s="307">
        <f>Invoer_periode_2!D185</f>
        <v>62</v>
      </c>
      <c r="E38" s="307">
        <f>Invoer_periode_2!E185</f>
        <v>62</v>
      </c>
      <c r="F38" s="307">
        <f>Invoer_periode_2!F185</f>
        <v>44</v>
      </c>
      <c r="G38" s="256">
        <f>Invoer_periode_2!G185</f>
        <v>1.4090909090909092</v>
      </c>
      <c r="H38" s="307">
        <f>Invoer_periode_2!H185</f>
        <v>4</v>
      </c>
      <c r="I38" s="308">
        <f>Invoer_periode_2!I185</f>
        <v>1</v>
      </c>
      <c r="J38" s="262">
        <f>Invoer_periode_2!J185</f>
        <v>10</v>
      </c>
      <c r="K38" s="307">
        <f>Invoer_periode_2!K185</f>
        <v>1</v>
      </c>
      <c r="L38" s="307">
        <f>Invoer_periode_2!L185</f>
        <v>0</v>
      </c>
      <c r="M38" s="307">
        <f>Invoer_periode_2!M185</f>
        <v>0</v>
      </c>
      <c r="N38" s="307">
        <f>Invoer_periode_2!N185</f>
        <v>0</v>
      </c>
    </row>
    <row r="39" spans="1:15" ht="12.75" customHeight="1">
      <c r="A39" s="461">
        <f>Invoer_periode_2!A312</f>
        <v>45237</v>
      </c>
      <c r="B39" s="261" t="str">
        <f>Invoer_periode_2!B186</f>
        <v>Huinink Jan</v>
      </c>
      <c r="C39" s="263">
        <f>Invoer_periode_2!C186</f>
        <v>1</v>
      </c>
      <c r="D39" s="263">
        <f>Invoer_periode_2!D186</f>
        <v>62</v>
      </c>
      <c r="E39" s="263">
        <f>Invoer_periode_2!E186</f>
        <v>62</v>
      </c>
      <c r="F39" s="263">
        <f>Invoer_periode_2!F186</f>
        <v>20</v>
      </c>
      <c r="G39" s="266">
        <f>Invoer_periode_2!G186</f>
        <v>3.1</v>
      </c>
      <c r="H39" s="263">
        <f>Invoer_periode_2!H186</f>
        <v>10</v>
      </c>
      <c r="I39" s="267">
        <f>Invoer_periode_2!I186</f>
        <v>1</v>
      </c>
      <c r="J39" s="268">
        <f>Invoer_periode_2!J186</f>
        <v>10</v>
      </c>
      <c r="K39" s="263">
        <f>Invoer_periode_2!K186</f>
        <v>1</v>
      </c>
      <c r="L39" s="263">
        <f>Invoer_periode_2!L186</f>
        <v>0</v>
      </c>
      <c r="M39" s="263">
        <f>Invoer_periode_2!M186</f>
        <v>0</v>
      </c>
      <c r="N39" s="263">
        <f>Invoer_periode_2!N186</f>
        <v>0</v>
      </c>
    </row>
    <row r="40" spans="1:15" ht="12.75" customHeight="1">
      <c r="A40" s="460"/>
      <c r="B40" s="261" t="str">
        <f>Invoer_periode_2!B187</f>
        <v>Koppele Theo</v>
      </c>
      <c r="C40" s="255"/>
      <c r="D40" s="255"/>
      <c r="E40" s="255"/>
      <c r="F40" s="255"/>
      <c r="G40" s="255"/>
      <c r="H40" s="256"/>
      <c r="I40" s="255"/>
      <c r="J40" s="257"/>
      <c r="K40" s="255"/>
      <c r="L40" s="255"/>
      <c r="M40" s="255"/>
      <c r="N40" s="255"/>
    </row>
    <row r="41" spans="1:15" ht="12.75" customHeight="1">
      <c r="A41" s="461">
        <f>Invoer_periode_3!A293</f>
        <v>45293</v>
      </c>
      <c r="B41" s="261" t="str">
        <f>Invoer_periode_2!B188</f>
        <v>Melgers Willy</v>
      </c>
      <c r="C41" s="263"/>
      <c r="D41" s="263"/>
      <c r="E41" s="263"/>
      <c r="F41" s="263"/>
      <c r="G41" s="263"/>
      <c r="H41" s="266"/>
      <c r="I41" s="263"/>
      <c r="J41" s="267"/>
      <c r="K41" s="263"/>
      <c r="L41" s="263"/>
      <c r="M41" s="263"/>
      <c r="N41" s="263"/>
    </row>
    <row r="42" spans="1:15" ht="13.5" customHeight="1">
      <c r="A42" s="461" t="str">
        <f>Invoer_periode_3!A294</f>
        <v>Pers. Gemid.</v>
      </c>
      <c r="B42" s="298" t="s">
        <v>134</v>
      </c>
      <c r="C42" s="263">
        <f>Invoer_periode_3!C294</f>
        <v>9</v>
      </c>
      <c r="D42" s="263">
        <f>Invoer_periode_3!D294</f>
        <v>900</v>
      </c>
      <c r="E42" s="263">
        <f>Invoer_periode_3!E294</f>
        <v>788</v>
      </c>
      <c r="F42" s="263">
        <f>Invoer_periode_3!F294</f>
        <v>210</v>
      </c>
      <c r="G42" s="266">
        <f>Invoer_periode_3!G294</f>
        <v>3.7523809523809524</v>
      </c>
      <c r="H42" s="266">
        <f>Invoer_periode_3!H294</f>
        <v>42</v>
      </c>
      <c r="I42" s="468">
        <f>Invoer_periode_3!I294</f>
        <v>0.87555555555555553</v>
      </c>
      <c r="J42" s="268">
        <f>Invoer_periode_3!J294</f>
        <v>76</v>
      </c>
      <c r="K42" s="563">
        <f>Invoer_periode_3!K294</f>
        <v>5</v>
      </c>
      <c r="L42" s="563">
        <f>Invoer_periode_3!L294</f>
        <v>3</v>
      </c>
      <c r="M42" s="563">
        <f>Invoer_periode_3!M294</f>
        <v>1</v>
      </c>
      <c r="N42" s="263">
        <f>Invoer_periode_3!N294</f>
        <v>100</v>
      </c>
    </row>
    <row r="43" spans="1:15" ht="13.5" customHeight="1">
      <c r="A43" s="461"/>
      <c r="B43" s="298"/>
      <c r="C43" s="263"/>
      <c r="D43" s="263"/>
      <c r="E43" s="263"/>
      <c r="F43" s="263"/>
      <c r="G43" s="263"/>
      <c r="H43" s="266"/>
      <c r="I43" s="263"/>
      <c r="J43" s="268"/>
      <c r="K43" s="563"/>
      <c r="L43" s="563"/>
      <c r="M43" s="563"/>
      <c r="N43" s="263"/>
    </row>
    <row r="44" spans="1:15" ht="13.5" customHeight="1">
      <c r="A44" s="462"/>
      <c r="B44" s="298"/>
      <c r="C44" s="288"/>
      <c r="D44" s="288"/>
      <c r="E44" s="263"/>
      <c r="F44" s="288"/>
      <c r="G44" s="288"/>
      <c r="H44" s="263"/>
      <c r="I44" s="288"/>
      <c r="J44" s="263"/>
      <c r="K44" s="563"/>
      <c r="L44" s="563"/>
      <c r="M44" s="563"/>
      <c r="N44" s="263"/>
    </row>
    <row r="45" spans="1:15" ht="13.5" customHeight="1">
      <c r="A45" s="462" t="str">
        <f>Invoer_periode_3!A170</f>
        <v>Car.Bol</v>
      </c>
      <c r="B45" s="287" t="str">
        <f>Invoer_periode_3!B170</f>
        <v>Periode 3</v>
      </c>
      <c r="C45" s="263"/>
      <c r="D45" s="288"/>
      <c r="E45" s="263"/>
      <c r="F45" s="288"/>
      <c r="G45" s="299"/>
      <c r="H45" s="263"/>
      <c r="I45" s="316"/>
      <c r="J45" s="263"/>
      <c r="K45" s="263"/>
      <c r="L45" s="263"/>
      <c r="M45" s="263"/>
      <c r="N45" s="263"/>
      <c r="O45" s="250"/>
    </row>
    <row r="46" spans="1:15" ht="13.5" customHeight="1">
      <c r="A46" s="462">
        <f>Invoer_periode_3!A171</f>
        <v>65</v>
      </c>
      <c r="B46" s="287" t="str">
        <f>Invoer_periode_3!B171</f>
        <v>Naam</v>
      </c>
      <c r="C46" s="263" t="str">
        <f>Invoer_periode_3!C171</f>
        <v>Aantal</v>
      </c>
      <c r="D46" s="288" t="str">
        <f>Invoer_periode_3!D171</f>
        <v>Te maken</v>
      </c>
      <c r="E46" s="263" t="str">
        <f>Invoer_periode_3!E171</f>
        <v>Aantal</v>
      </c>
      <c r="F46" s="288" t="str">
        <f>Invoer_periode_3!F171</f>
        <v xml:space="preserve">Aantal  </v>
      </c>
      <c r="G46" s="299" t="str">
        <f>Invoer_periode_3!G171</f>
        <v xml:space="preserve">Week       </v>
      </c>
      <c r="H46" s="263" t="str">
        <f>Invoer_periode_3!H171</f>
        <v>Hoogste</v>
      </c>
      <c r="I46" s="316" t="str">
        <f>Invoer_periode_3!I171</f>
        <v>%</v>
      </c>
      <c r="J46" s="263">
        <f>Invoer_periode_3!J171</f>
        <v>10</v>
      </c>
      <c r="K46" s="263" t="str">
        <f>Invoer_periode_3!K171</f>
        <v>W</v>
      </c>
      <c r="L46" s="263" t="str">
        <f>Invoer_periode_3!L171</f>
        <v>V</v>
      </c>
      <c r="M46" s="263" t="str">
        <f>Invoer_periode_3!M171</f>
        <v>R</v>
      </c>
      <c r="N46" s="263" t="str">
        <f>Invoer_periode_3!N171</f>
        <v>Nieuwe</v>
      </c>
      <c r="O46" s="250"/>
    </row>
    <row r="47" spans="1:15" ht="13.5" customHeight="1">
      <c r="A47" s="462" t="str">
        <f>Invoer_periode_3!A172</f>
        <v>Datum</v>
      </c>
      <c r="B47" s="287" t="str">
        <f>Invoer_periode_3!B172</f>
        <v>Piepers Arnold</v>
      </c>
      <c r="C47" s="263" t="str">
        <f>Invoer_periode_3!C172</f>
        <v>Wedstr,</v>
      </c>
      <c r="D47" s="288" t="str">
        <f>Invoer_periode_3!D172</f>
        <v>Car.boles</v>
      </c>
      <c r="E47" s="263" t="str">
        <f>Invoer_periode_3!E172</f>
        <v>Car.boles</v>
      </c>
      <c r="F47" s="288" t="str">
        <f>Invoer_periode_3!F172</f>
        <v>Beurten</v>
      </c>
      <c r="G47" s="299" t="str">
        <f>Invoer_periode_3!G172</f>
        <v>Moyenne</v>
      </c>
      <c r="H47" s="263" t="str">
        <f>Invoer_periode_3!H172</f>
        <v>H Score</v>
      </c>
      <c r="I47" s="316" t="str">
        <f>Invoer_periode_3!I172</f>
        <v>Car.boles</v>
      </c>
      <c r="J47" s="263" t="str">
        <f>Invoer_periode_3!J172</f>
        <v>Punten</v>
      </c>
      <c r="K47" s="263">
        <f>Invoer_periode_3!K172</f>
        <v>0</v>
      </c>
      <c r="L47" s="263">
        <f>Invoer_periode_3!L172</f>
        <v>0</v>
      </c>
      <c r="M47" s="263">
        <f>Invoer_periode_3!M172</f>
        <v>0</v>
      </c>
      <c r="N47" s="263" t="str">
        <f>Invoer_periode_3!N172</f>
        <v>Caramb</v>
      </c>
      <c r="O47" s="250"/>
    </row>
    <row r="48" spans="1:15" ht="13.5" customHeight="1">
      <c r="A48" s="463">
        <f>Invoer_periode_3!A173</f>
        <v>45293</v>
      </c>
      <c r="B48" s="289" t="str">
        <f>Invoer_periode_3!B173</f>
        <v>Jos Stortelder</v>
      </c>
      <c r="C48" s="255">
        <f>Invoer_periode_3!C173</f>
        <v>1</v>
      </c>
      <c r="D48" s="290">
        <f>Invoer_periode_3!D173</f>
        <v>65</v>
      </c>
      <c r="E48" s="255">
        <f>Invoer_periode_3!E173</f>
        <v>25</v>
      </c>
      <c r="F48" s="290">
        <f>Invoer_periode_3!F173</f>
        <v>17</v>
      </c>
      <c r="G48" s="291">
        <f>Invoer_periode_3!G173</f>
        <v>1.4705882352941178</v>
      </c>
      <c r="H48" s="255">
        <f>Invoer_periode_3!H173</f>
        <v>6</v>
      </c>
      <c r="I48" s="292">
        <f>Invoer_periode_3!I173</f>
        <v>0.38461538461538464</v>
      </c>
      <c r="J48" s="255">
        <f>Invoer_periode_3!J173</f>
        <v>3</v>
      </c>
      <c r="K48" s="255">
        <f>Invoer_periode_3!K173</f>
        <v>0</v>
      </c>
      <c r="L48" s="255">
        <f>Invoer_periode_3!L173</f>
        <v>1</v>
      </c>
      <c r="M48" s="255">
        <f>Invoer_periode_3!M173</f>
        <v>0</v>
      </c>
      <c r="N48" s="255">
        <f>Invoer_periode_3!N173</f>
        <v>0</v>
      </c>
      <c r="O48" s="250"/>
    </row>
    <row r="49" spans="1:15" ht="13.5" customHeight="1">
      <c r="A49" s="463">
        <f>Invoer_periode_3!A174</f>
        <v>0</v>
      </c>
      <c r="B49" s="289" t="str">
        <f>Invoer_periode_3!B174</f>
        <v>Rots Jan</v>
      </c>
      <c r="C49" s="255">
        <f>Invoer_periode_3!C174</f>
        <v>0</v>
      </c>
      <c r="D49" s="290" t="str">
        <f>Invoer_periode_3!D174</f>
        <v/>
      </c>
      <c r="E49" s="255">
        <f>Invoer_periode_3!E174</f>
        <v>0</v>
      </c>
      <c r="F49" s="290">
        <f>Invoer_periode_3!F174</f>
        <v>0</v>
      </c>
      <c r="G49" s="291" t="str">
        <f>Invoer_periode_3!G174</f>
        <v/>
      </c>
      <c r="H49" s="255">
        <f>Invoer_periode_3!H174</f>
        <v>0</v>
      </c>
      <c r="I49" s="292" t="str">
        <f>Invoer_periode_3!I174</f>
        <v/>
      </c>
      <c r="J49" s="255" t="str">
        <f>Invoer_periode_3!J174</f>
        <v/>
      </c>
      <c r="K49" s="255" t="str">
        <f>Invoer_periode_3!K174</f>
        <v/>
      </c>
      <c r="L49" s="255" t="str">
        <f>Invoer_periode_3!L174</f>
        <v/>
      </c>
      <c r="M49" s="255" t="str">
        <f>Invoer_periode_3!M174</f>
        <v/>
      </c>
      <c r="N49" s="255">
        <f>Invoer_periode_3!N174</f>
        <v>0</v>
      </c>
      <c r="O49" s="250"/>
    </row>
    <row r="50" spans="1:15" ht="13.5" customHeight="1">
      <c r="A50" s="463">
        <f>Invoer_periode_3!A175</f>
        <v>45300</v>
      </c>
      <c r="B50" s="289" t="str">
        <f>Invoer_periode_3!B175</f>
        <v>Rouwhorst Bennie</v>
      </c>
      <c r="C50" s="255">
        <f>Invoer_periode_3!C175</f>
        <v>1</v>
      </c>
      <c r="D50" s="290">
        <f>Invoer_periode_3!D175</f>
        <v>65</v>
      </c>
      <c r="E50" s="255">
        <f>Invoer_periode_3!E175</f>
        <v>65</v>
      </c>
      <c r="F50" s="290">
        <f>Invoer_periode_3!F175</f>
        <v>31</v>
      </c>
      <c r="G50" s="291">
        <f>Invoer_periode_3!G175</f>
        <v>2.096774193548387</v>
      </c>
      <c r="H50" s="255">
        <f>Invoer_periode_3!H175</f>
        <v>8</v>
      </c>
      <c r="I50" s="292">
        <f>Invoer_periode_3!I175</f>
        <v>1</v>
      </c>
      <c r="J50" s="255">
        <f>Invoer_periode_3!J175</f>
        <v>10</v>
      </c>
      <c r="K50" s="255">
        <f>Invoer_periode_3!K175</f>
        <v>1</v>
      </c>
      <c r="L50" s="255">
        <f>Invoer_periode_3!L175</f>
        <v>0</v>
      </c>
      <c r="M50" s="255">
        <f>Invoer_periode_3!M175</f>
        <v>0</v>
      </c>
      <c r="N50" s="255">
        <f>Invoer_periode_3!N175</f>
        <v>0</v>
      </c>
      <c r="O50" s="250"/>
    </row>
    <row r="51" spans="1:15" ht="13.5" customHeight="1">
      <c r="A51" s="463">
        <f>Invoer_periode_3!A176</f>
        <v>0</v>
      </c>
      <c r="B51" s="289" t="str">
        <f>Invoer_periode_3!B176</f>
        <v>Wittenbernds B</v>
      </c>
      <c r="C51" s="255">
        <f>Invoer_periode_3!C176</f>
        <v>0</v>
      </c>
      <c r="D51" s="290" t="str">
        <f>Invoer_periode_3!D176</f>
        <v/>
      </c>
      <c r="E51" s="255">
        <f>Invoer_periode_3!E176</f>
        <v>0</v>
      </c>
      <c r="F51" s="290">
        <f>Invoer_periode_3!F176</f>
        <v>0</v>
      </c>
      <c r="G51" s="291" t="str">
        <f>Invoer_periode_3!G176</f>
        <v/>
      </c>
      <c r="H51" s="255">
        <f>Invoer_periode_3!H176</f>
        <v>0</v>
      </c>
      <c r="I51" s="292" t="str">
        <f>Invoer_periode_3!I176</f>
        <v/>
      </c>
      <c r="J51" s="255" t="str">
        <f>Invoer_periode_3!J176</f>
        <v/>
      </c>
      <c r="K51" s="255" t="str">
        <f>Invoer_periode_3!K176</f>
        <v/>
      </c>
      <c r="L51" s="255" t="str">
        <f>Invoer_periode_3!L176</f>
        <v/>
      </c>
      <c r="M51" s="255" t="str">
        <f>Invoer_periode_3!M176</f>
        <v/>
      </c>
      <c r="N51" s="255">
        <f>Invoer_periode_3!N176</f>
        <v>0</v>
      </c>
      <c r="O51" s="250"/>
    </row>
    <row r="52" spans="1:15" ht="13.5" customHeight="1">
      <c r="A52" s="463">
        <f>Invoer_periode_3!A177</f>
        <v>0</v>
      </c>
      <c r="B52" s="289" t="str">
        <f>Invoer_periode_3!B177</f>
        <v>Spieker Leo</v>
      </c>
      <c r="C52" s="255">
        <f>Invoer_periode_3!C177</f>
        <v>0</v>
      </c>
      <c r="D52" s="290" t="str">
        <f>Invoer_periode_3!D177</f>
        <v/>
      </c>
      <c r="E52" s="255">
        <f>Invoer_periode_3!E177</f>
        <v>0</v>
      </c>
      <c r="F52" s="290">
        <f>Invoer_periode_3!F177</f>
        <v>0</v>
      </c>
      <c r="G52" s="291" t="str">
        <f>Invoer_periode_3!G177</f>
        <v/>
      </c>
      <c r="H52" s="255">
        <f>Invoer_periode_3!H177</f>
        <v>0</v>
      </c>
      <c r="I52" s="292" t="str">
        <f>Invoer_periode_3!I177</f>
        <v/>
      </c>
      <c r="J52" s="255" t="str">
        <f>Invoer_periode_3!J177</f>
        <v/>
      </c>
      <c r="K52" s="255" t="str">
        <f>Invoer_periode_3!K177</f>
        <v/>
      </c>
      <c r="L52" s="255" t="str">
        <f>Invoer_periode_3!L177</f>
        <v/>
      </c>
      <c r="M52" s="255" t="str">
        <f>Invoer_periode_3!M177</f>
        <v/>
      </c>
      <c r="N52" s="255">
        <f>Invoer_periode_3!N177</f>
        <v>0</v>
      </c>
      <c r="O52" s="250"/>
    </row>
    <row r="53" spans="1:15" ht="13.5" customHeight="1">
      <c r="A53" s="463">
        <f>Invoer_periode_3!A178</f>
        <v>45300</v>
      </c>
      <c r="B53" s="289" t="str">
        <f>Invoer_periode_3!B178</f>
        <v>v.Schie Leo</v>
      </c>
      <c r="C53" s="255">
        <f>Invoer_periode_3!C178</f>
        <v>1</v>
      </c>
      <c r="D53" s="290">
        <f>Invoer_periode_3!D178</f>
        <v>65</v>
      </c>
      <c r="E53" s="255">
        <f>Invoer_periode_3!E178</f>
        <v>43</v>
      </c>
      <c r="F53" s="290">
        <f>Invoer_periode_3!F178</f>
        <v>19</v>
      </c>
      <c r="G53" s="291">
        <f>Invoer_periode_3!G178</f>
        <v>2.263157894736842</v>
      </c>
      <c r="H53" s="255">
        <f>Invoer_periode_3!H178</f>
        <v>17</v>
      </c>
      <c r="I53" s="292">
        <f>Invoer_periode_3!I178</f>
        <v>0.66153846153846152</v>
      </c>
      <c r="J53" s="255">
        <f>Invoer_periode_3!J178</f>
        <v>6</v>
      </c>
      <c r="K53" s="255">
        <f>Invoer_periode_3!K178</f>
        <v>0</v>
      </c>
      <c r="L53" s="255">
        <f>Invoer_periode_3!L178</f>
        <v>1</v>
      </c>
      <c r="M53" s="255">
        <f>Invoer_periode_3!M178</f>
        <v>0</v>
      </c>
      <c r="N53" s="255">
        <f>Invoer_periode_3!N178</f>
        <v>0</v>
      </c>
      <c r="O53" s="250"/>
    </row>
    <row r="54" spans="1:15" ht="13.5" customHeight="1">
      <c r="A54" s="463">
        <f>Invoer_periode_3!A179</f>
        <v>45300</v>
      </c>
      <c r="B54" s="289" t="str">
        <f>Invoer_periode_3!B179</f>
        <v>Wolterink Harrie</v>
      </c>
      <c r="C54" s="255">
        <f>Invoer_periode_3!C179</f>
        <v>1</v>
      </c>
      <c r="D54" s="290">
        <f>Invoer_periode_3!D179</f>
        <v>65</v>
      </c>
      <c r="E54" s="255">
        <f>Invoer_periode_3!E179</f>
        <v>65</v>
      </c>
      <c r="F54" s="290">
        <f>Invoer_periode_3!F179</f>
        <v>25</v>
      </c>
      <c r="G54" s="291">
        <f>Invoer_periode_3!G179</f>
        <v>2.6</v>
      </c>
      <c r="H54" s="255">
        <f>Invoer_periode_3!H179</f>
        <v>8</v>
      </c>
      <c r="I54" s="292">
        <f>Invoer_periode_3!I179</f>
        <v>1</v>
      </c>
      <c r="J54" s="255">
        <f>Invoer_periode_3!J179</f>
        <v>10</v>
      </c>
      <c r="K54" s="255">
        <f>Invoer_periode_3!K179</f>
        <v>1</v>
      </c>
      <c r="L54" s="255">
        <f>Invoer_periode_3!L179</f>
        <v>0</v>
      </c>
      <c r="M54" s="255">
        <f>Invoer_periode_3!M179</f>
        <v>0</v>
      </c>
      <c r="N54" s="255">
        <f>Invoer_periode_3!N179</f>
        <v>0</v>
      </c>
      <c r="O54" s="250"/>
    </row>
    <row r="55" spans="1:15" ht="13.5" customHeight="1">
      <c r="A55" s="456">
        <f>Invoer_periode_3!A180</f>
        <v>0</v>
      </c>
      <c r="B55" s="289" t="str">
        <f>Invoer_periode_3!B180</f>
        <v>Vermue Jack</v>
      </c>
      <c r="C55" s="249">
        <f>Invoer_periode_3!C180</f>
        <v>0</v>
      </c>
      <c r="D55" s="249">
        <f>Invoer_periode_3!D180</f>
        <v>0</v>
      </c>
      <c r="E55" s="255">
        <f>Invoer_periode_3!E180</f>
        <v>0</v>
      </c>
      <c r="F55" s="249">
        <f>Invoer_periode_3!F180</f>
        <v>0</v>
      </c>
      <c r="G55" s="249">
        <f>Invoer_periode_3!G180</f>
        <v>0</v>
      </c>
      <c r="H55" s="255">
        <f>Invoer_periode_3!H180</f>
        <v>0</v>
      </c>
      <c r="I55" s="458">
        <f>Invoer_periode_3!I180</f>
        <v>0</v>
      </c>
      <c r="J55" s="1144">
        <f>Invoer_periode_3!J180</f>
        <v>0</v>
      </c>
      <c r="K55" s="249" t="str">
        <f>Invoer_periode_3!K180</f>
        <v/>
      </c>
      <c r="L55" s="249" t="str">
        <f>Invoer_periode_3!L180</f>
        <v/>
      </c>
      <c r="M55" s="249" t="str">
        <f>Invoer_periode_3!M180</f>
        <v/>
      </c>
      <c r="N55" s="249">
        <f>Invoer_periode_3!N180</f>
        <v>0</v>
      </c>
      <c r="O55" s="250"/>
    </row>
    <row r="56" spans="1:15" ht="13.5" customHeight="1">
      <c r="A56" s="456">
        <f>Invoer_periode_3!A181</f>
        <v>45279</v>
      </c>
      <c r="B56" s="289" t="str">
        <f>Invoer_periode_3!B181</f>
        <v>Slot Guus</v>
      </c>
      <c r="C56" s="249">
        <f>Invoer_periode_3!C181</f>
        <v>1</v>
      </c>
      <c r="D56" s="249">
        <f>Invoer_periode_3!D181</f>
        <v>65</v>
      </c>
      <c r="E56" s="255">
        <f>Invoer_periode_3!E181</f>
        <v>65</v>
      </c>
      <c r="F56" s="249">
        <f>Invoer_periode_3!F181</f>
        <v>30</v>
      </c>
      <c r="G56" s="251">
        <f>Invoer_periode_3!G181</f>
        <v>2.1666666666666665</v>
      </c>
      <c r="H56" s="255">
        <f>Invoer_periode_3!H181</f>
        <v>10</v>
      </c>
      <c r="I56" s="458">
        <f>Invoer_periode_3!I181</f>
        <v>1</v>
      </c>
      <c r="J56" s="1144">
        <f>Invoer_periode_3!J181</f>
        <v>10</v>
      </c>
      <c r="K56" s="249">
        <f>Invoer_periode_3!K181</f>
        <v>1</v>
      </c>
      <c r="L56" s="249">
        <f>Invoer_periode_3!L181</f>
        <v>0</v>
      </c>
      <c r="M56" s="249">
        <f>Invoer_periode_3!M181</f>
        <v>0</v>
      </c>
      <c r="N56" s="249">
        <f>Invoer_periode_3!N181</f>
        <v>0</v>
      </c>
      <c r="O56" s="250"/>
    </row>
    <row r="57" spans="1:15" ht="13.5" customHeight="1">
      <c r="A57" s="456" t="str">
        <f>Invoer_periode_3!A182</f>
        <v/>
      </c>
      <c r="B57" s="289" t="str">
        <f>Invoer_periode_3!B182</f>
        <v>Bennie Beerten Z</v>
      </c>
      <c r="C57" s="249" t="str">
        <f>Invoer_periode_3!C182</f>
        <v/>
      </c>
      <c r="D57" s="249" t="str">
        <f>Invoer_periode_3!D182</f>
        <v/>
      </c>
      <c r="E57" s="255">
        <f>Invoer_periode_3!E182</f>
        <v>0</v>
      </c>
      <c r="F57" s="249" t="str">
        <f>Invoer_periode_3!F182</f>
        <v/>
      </c>
      <c r="G57" s="249" t="str">
        <f>Invoer_periode_3!G182</f>
        <v/>
      </c>
      <c r="H57" s="255">
        <f>Invoer_periode_3!H182</f>
        <v>0</v>
      </c>
      <c r="I57" s="458" t="str">
        <f>Invoer_periode_3!I182</f>
        <v/>
      </c>
      <c r="J57" s="1144" t="str">
        <f>Invoer_periode_3!J182</f>
        <v/>
      </c>
      <c r="K57" s="249" t="str">
        <f>Invoer_periode_3!K182</f>
        <v/>
      </c>
      <c r="L57" s="249" t="str">
        <f>Invoer_periode_3!L182</f>
        <v/>
      </c>
      <c r="M57" s="249" t="str">
        <f>Invoer_periode_3!M182</f>
        <v/>
      </c>
      <c r="N57" s="249">
        <f>Invoer_periode_3!N182</f>
        <v>0</v>
      </c>
      <c r="O57" s="250"/>
    </row>
    <row r="58" spans="1:15" ht="13.5" customHeight="1">
      <c r="A58" s="463" t="str">
        <f>Invoer_periode_3!A183</f>
        <v/>
      </c>
      <c r="B58" s="289" t="str">
        <f>Invoer_periode_3!B183</f>
        <v>Cuppers Jan</v>
      </c>
      <c r="C58" s="255" t="str">
        <f>Invoer_periode_3!C183</f>
        <v/>
      </c>
      <c r="D58" s="290" t="str">
        <f>Invoer_periode_3!D183</f>
        <v/>
      </c>
      <c r="E58" s="255">
        <f>Invoer_periode_3!E183</f>
        <v>0</v>
      </c>
      <c r="F58" s="290" t="str">
        <f>Invoer_periode_3!F183</f>
        <v/>
      </c>
      <c r="G58" s="291" t="str">
        <f>Invoer_periode_3!G183</f>
        <v/>
      </c>
      <c r="H58" s="255">
        <f>Invoer_periode_3!H183</f>
        <v>0</v>
      </c>
      <c r="I58" s="1148" t="str">
        <f>Invoer_periode_3!I183</f>
        <v/>
      </c>
      <c r="J58" s="1147" t="str">
        <f>Invoer_periode_3!J183</f>
        <v/>
      </c>
      <c r="K58" s="255" t="str">
        <f>Invoer_periode_3!K183</f>
        <v/>
      </c>
      <c r="L58" s="255" t="str">
        <f>Invoer_periode_3!L183</f>
        <v/>
      </c>
      <c r="M58" s="255" t="str">
        <f>Invoer_periode_3!M183</f>
        <v/>
      </c>
      <c r="N58" s="255">
        <f>Invoer_periode_3!N183</f>
        <v>0</v>
      </c>
      <c r="O58" s="250"/>
    </row>
    <row r="59" spans="1:15" ht="13.5" customHeight="1">
      <c r="A59" s="456">
        <f>Invoer_periode_3!A184</f>
        <v>45293</v>
      </c>
      <c r="B59" s="289" t="str">
        <f>Invoer_periode_3!B184</f>
        <v>BouwmeesterJohan</v>
      </c>
      <c r="C59" s="249">
        <f>Invoer_periode_3!C184</f>
        <v>1</v>
      </c>
      <c r="D59" s="249">
        <f>Invoer_periode_3!D184</f>
        <v>65</v>
      </c>
      <c r="E59" s="255">
        <f>Invoer_periode_3!E184</f>
        <v>65</v>
      </c>
      <c r="F59" s="249">
        <f>Invoer_periode_3!F184</f>
        <v>24</v>
      </c>
      <c r="G59" s="251">
        <f>Invoer_periode_3!G184</f>
        <v>2.7083333333333335</v>
      </c>
      <c r="H59" s="255">
        <f>Invoer_periode_3!H184</f>
        <v>10</v>
      </c>
      <c r="I59" s="458">
        <f>Invoer_periode_3!I184</f>
        <v>1</v>
      </c>
      <c r="J59" s="1144">
        <f>Invoer_periode_3!J184</f>
        <v>10</v>
      </c>
      <c r="K59" s="249">
        <f>Invoer_periode_3!K184</f>
        <v>1</v>
      </c>
      <c r="L59" s="249">
        <f>Invoer_periode_3!L184</f>
        <v>0</v>
      </c>
      <c r="M59" s="249">
        <f>Invoer_periode_3!M184</f>
        <v>0</v>
      </c>
      <c r="N59" s="249">
        <f>Invoer_periode_3!N184</f>
        <v>0</v>
      </c>
      <c r="O59" s="250"/>
    </row>
    <row r="60" spans="1:15" ht="13.5" hidden="1" customHeight="1">
      <c r="A60" s="464" t="str">
        <f>Invoer_periode_3!A185</f>
        <v/>
      </c>
      <c r="B60" s="289" t="str">
        <f>Invoer_periode_3!B185</f>
        <v>Cattier Theo</v>
      </c>
      <c r="C60" s="290" t="str">
        <f>Invoer_periode_3!C185</f>
        <v/>
      </c>
      <c r="D60" s="294" t="str">
        <f>Invoer_periode_3!D185</f>
        <v/>
      </c>
      <c r="E60" s="255">
        <f>Invoer_periode_3!E185</f>
        <v>0</v>
      </c>
      <c r="F60" s="290" t="str">
        <f>Invoer_periode_3!F185</f>
        <v/>
      </c>
      <c r="G60" s="309" t="str">
        <f>Invoer_periode_3!G185</f>
        <v/>
      </c>
      <c r="H60" s="310">
        <f>Invoer_periode_3!H185</f>
        <v>0</v>
      </c>
      <c r="I60" s="292" t="str">
        <f>Invoer_periode_3!I185</f>
        <v/>
      </c>
      <c r="J60" s="1145" t="str">
        <f>Invoer_periode_3!J185</f>
        <v/>
      </c>
      <c r="K60" s="255" t="str">
        <f>Invoer_periode_3!K185</f>
        <v/>
      </c>
      <c r="L60" s="311" t="str">
        <f>Invoer_periode_3!L185</f>
        <v/>
      </c>
      <c r="M60" s="255" t="str">
        <f>Invoer_periode_3!M185</f>
        <v/>
      </c>
      <c r="N60" s="255">
        <f>Invoer_periode_3!N185</f>
        <v>0</v>
      </c>
    </row>
    <row r="61" spans="1:15" ht="13.5" customHeight="1">
      <c r="A61" s="465">
        <f>Invoer_periode_3!A312</f>
        <v>45279</v>
      </c>
      <c r="B61" s="289" t="str">
        <f>Invoer_periode_3!B186</f>
        <v>Huinink Jan</v>
      </c>
      <c r="C61" s="312">
        <f>Invoer_periode_3!C312</f>
        <v>1</v>
      </c>
      <c r="D61" s="313">
        <f>Invoer_periode_3!D312</f>
        <v>75</v>
      </c>
      <c r="E61" s="263">
        <f>Invoer_periode_3!E312</f>
        <v>75</v>
      </c>
      <c r="F61" s="288">
        <f>Invoer_periode_3!F312</f>
        <v>30</v>
      </c>
      <c r="G61" s="314">
        <f>Invoer_periode_3!G312</f>
        <v>2.5</v>
      </c>
      <c r="H61" s="315">
        <f>Invoer_periode_3!H312</f>
        <v>12</v>
      </c>
      <c r="I61" s="316">
        <f>Invoer_periode_3!I312</f>
        <v>1</v>
      </c>
      <c r="J61" s="1146">
        <f>Invoer_periode_3!J312</f>
        <v>10</v>
      </c>
      <c r="K61" s="263">
        <f>Invoer_periode_3!K312</f>
        <v>1</v>
      </c>
      <c r="L61" s="263">
        <f>Invoer_periode_3!L312</f>
        <v>0</v>
      </c>
      <c r="M61" s="263">
        <f>Invoer_periode_3!M312</f>
        <v>0</v>
      </c>
      <c r="N61" s="263">
        <f>Invoer_periode_3!N312</f>
        <v>0</v>
      </c>
    </row>
    <row r="62" spans="1:15" ht="13.5" customHeight="1">
      <c r="A62" s="464"/>
      <c r="B62" s="289" t="str">
        <f>Invoer_periode_3!B187</f>
        <v>Koppele Theo</v>
      </c>
      <c r="C62" s="293"/>
      <c r="D62" s="294"/>
      <c r="E62" s="255"/>
      <c r="F62" s="290"/>
      <c r="G62" s="294"/>
      <c r="H62" s="295"/>
      <c r="I62" s="290"/>
      <c r="J62" s="1145"/>
      <c r="K62" s="255"/>
      <c r="L62" s="297"/>
      <c r="M62" s="255"/>
      <c r="N62" s="255"/>
    </row>
    <row r="63" spans="1:15" ht="13.5" customHeight="1">
      <c r="A63" s="461">
        <f>Invoer_per__4!A293</f>
        <v>45314</v>
      </c>
      <c r="B63" s="289" t="str">
        <f>Invoer_periode_3!B188</f>
        <v>Melgers Willy</v>
      </c>
      <c r="C63" s="299"/>
      <c r="D63" s="263"/>
      <c r="E63" s="263"/>
      <c r="F63" s="263"/>
      <c r="G63" s="288"/>
      <c r="H63" s="300"/>
      <c r="I63" s="263"/>
      <c r="J63" s="1146"/>
      <c r="K63" s="263"/>
      <c r="L63" s="297"/>
      <c r="M63" s="263"/>
      <c r="N63" s="263"/>
    </row>
    <row r="64" spans="1:15" ht="13.5" customHeight="1">
      <c r="A64" s="248"/>
      <c r="B64" s="461"/>
      <c r="C64" s="298" t="s">
        <v>134</v>
      </c>
      <c r="D64" s="263">
        <f>Invoer_per__4!C294</f>
        <v>1</v>
      </c>
      <c r="E64" s="263">
        <f>Invoer_per__4!D294</f>
        <v>100</v>
      </c>
      <c r="F64" s="263">
        <f>Invoer_per__4!E294</f>
        <v>0</v>
      </c>
      <c r="G64" s="263">
        <f>Invoer_per__4!F294</f>
        <v>0</v>
      </c>
      <c r="H64" s="263" t="e">
        <f>Invoer_per__4!G294</f>
        <v>#DIV/0!</v>
      </c>
      <c r="I64" s="266">
        <f>Invoer_per__4!H294</f>
        <v>0</v>
      </c>
      <c r="J64" s="263" t="e">
        <f>Invoer_per__4!I294</f>
        <v>#DIV/0!</v>
      </c>
      <c r="K64" s="268">
        <f>Invoer_per__4!J294</f>
        <v>0</v>
      </c>
      <c r="L64" s="263">
        <f>Invoer_per__4!K294</f>
        <v>0</v>
      </c>
      <c r="M64" s="263">
        <f>Invoer_per__4!L294</f>
        <v>0</v>
      </c>
      <c r="N64" s="263">
        <f>Invoer_per__4!M294</f>
        <v>0</v>
      </c>
      <c r="O64" s="263" t="e">
        <f>Invoer_per__4!N294</f>
        <v>#DIV/0!</v>
      </c>
    </row>
    <row r="65" spans="1:14" ht="13.5" customHeight="1">
      <c r="A65" s="461"/>
      <c r="B65" s="298"/>
      <c r="C65" s="263"/>
      <c r="D65" s="263"/>
      <c r="E65" s="263"/>
      <c r="F65" s="263"/>
      <c r="G65" s="263"/>
      <c r="H65" s="266"/>
      <c r="I65" s="263"/>
      <c r="J65" s="269"/>
      <c r="K65" s="263"/>
      <c r="L65" s="263"/>
      <c r="M65" s="263"/>
      <c r="N65" s="263"/>
    </row>
    <row r="66" spans="1:14" s="254" customFormat="1" ht="13.5" customHeight="1">
      <c r="A66" s="460"/>
      <c r="B66" s="261" t="str">
        <f>Invoer_per__4!B170</f>
        <v>Periode 4</v>
      </c>
      <c r="C66" s="263"/>
      <c r="D66" s="249"/>
      <c r="E66" s="255"/>
      <c r="F66" s="255"/>
      <c r="G66" s="249"/>
      <c r="H66" s="255"/>
      <c r="I66" s="249"/>
      <c r="J66" s="249"/>
      <c r="K66" s="249"/>
      <c r="L66" s="249"/>
      <c r="M66" s="249"/>
      <c r="N66" s="249"/>
    </row>
    <row r="67" spans="1:14" ht="13.5" customHeight="1">
      <c r="A67" s="460">
        <f>Invoer_per__4!A171</f>
        <v>65</v>
      </c>
      <c r="B67" s="261" t="str">
        <f>Invoer_per__4!B171</f>
        <v>Naam</v>
      </c>
      <c r="C67" s="263" t="str">
        <f>Invoer_per__4!C171</f>
        <v>Aantal</v>
      </c>
      <c r="D67" s="249" t="str">
        <f>Invoer_per__4!D171</f>
        <v>Te maken</v>
      </c>
      <c r="E67" s="255" t="str">
        <f>Invoer_per__4!E171</f>
        <v>Aantal</v>
      </c>
      <c r="F67" s="255" t="str">
        <f>Invoer_per__4!F171</f>
        <v xml:space="preserve">Aantal  </v>
      </c>
      <c r="G67" s="249" t="str">
        <f>Invoer_per__4!G171</f>
        <v xml:space="preserve">Week       </v>
      </c>
      <c r="H67" s="255" t="str">
        <f>Invoer_per__4!H171</f>
        <v>Hoogste</v>
      </c>
      <c r="I67" s="249" t="str">
        <f>Invoer_per__4!I171</f>
        <v>%</v>
      </c>
      <c r="J67" s="249">
        <f>Invoer_per__4!J171</f>
        <v>10</v>
      </c>
      <c r="K67" s="249" t="str">
        <f>Invoer_per__4!K171</f>
        <v>W</v>
      </c>
      <c r="L67" s="249" t="str">
        <f>Invoer_per__4!L171</f>
        <v>V</v>
      </c>
      <c r="M67" s="249" t="str">
        <f>Invoer_per__4!M171</f>
        <v>R</v>
      </c>
      <c r="N67" s="249" t="str">
        <f>Invoer_per__4!N171</f>
        <v>Nieuwe</v>
      </c>
    </row>
    <row r="68" spans="1:14" ht="13.5" customHeight="1">
      <c r="A68" s="460" t="str">
        <f>Invoer_per__4!A172</f>
        <v>Datum</v>
      </c>
      <c r="B68" s="298" t="str">
        <f>Invoer_per__4!B172</f>
        <v>Piepers Arnold</v>
      </c>
      <c r="C68" s="263" t="str">
        <f>Invoer_per__4!C172</f>
        <v>Wedstr,</v>
      </c>
      <c r="D68" s="249" t="str">
        <f>Invoer_per__4!D172</f>
        <v>Car.boles</v>
      </c>
      <c r="E68" s="255" t="str">
        <f>Invoer_per__4!E172</f>
        <v>Car.boles</v>
      </c>
      <c r="F68" s="255" t="str">
        <f>Invoer_per__4!F172</f>
        <v>Beurten</v>
      </c>
      <c r="G68" s="251" t="str">
        <f>Invoer_per__4!G172</f>
        <v>Moyenne</v>
      </c>
      <c r="H68" s="255" t="str">
        <f>Invoer_per__4!H172</f>
        <v>H Score</v>
      </c>
      <c r="I68" s="260" t="str">
        <f>Invoer_per__4!I172</f>
        <v>Car.boles</v>
      </c>
      <c r="J68" s="252" t="str">
        <f>Invoer_per__4!J172</f>
        <v>Punten</v>
      </c>
      <c r="K68" s="249">
        <f>Invoer_per__4!K172</f>
        <v>0</v>
      </c>
      <c r="L68" s="249">
        <f>Invoer_per__4!L172</f>
        <v>0</v>
      </c>
      <c r="M68" s="249">
        <f>Invoer_per__4!M172</f>
        <v>0</v>
      </c>
      <c r="N68" s="249" t="str">
        <f>Invoer_per__4!N172</f>
        <v>Caramb</v>
      </c>
    </row>
    <row r="69" spans="1:14" ht="13.5" customHeight="1">
      <c r="A69" s="460">
        <f>Invoer_per__4!A173</f>
        <v>0</v>
      </c>
      <c r="B69" s="261" t="str">
        <f>Invoer_per__4!B173</f>
        <v>Jos Stortelder</v>
      </c>
      <c r="C69" s="263">
        <f>Invoer_per__4!C173</f>
        <v>0</v>
      </c>
      <c r="D69" s="249" t="str">
        <f>Invoer_per__4!D173</f>
        <v/>
      </c>
      <c r="E69" s="255">
        <f>Invoer_per__4!E173</f>
        <v>0</v>
      </c>
      <c r="F69" s="255">
        <f>Invoer_per__4!F173</f>
        <v>0</v>
      </c>
      <c r="G69" s="249" t="str">
        <f>Invoer_per__4!G173</f>
        <v/>
      </c>
      <c r="H69" s="255">
        <f>Invoer_per__4!H173</f>
        <v>0</v>
      </c>
      <c r="I69" s="249" t="str">
        <f>Invoer_per__4!I173</f>
        <v/>
      </c>
      <c r="J69" s="249" t="str">
        <f>Invoer_per__4!J173</f>
        <v/>
      </c>
      <c r="K69" s="249" t="str">
        <f>Invoer_per__4!K173</f>
        <v/>
      </c>
      <c r="L69" s="249" t="str">
        <f>Invoer_per__4!L173</f>
        <v/>
      </c>
      <c r="M69" s="249" t="str">
        <f>Invoer_per__4!M173</f>
        <v/>
      </c>
      <c r="N69" s="249">
        <f>Invoer_per__4!N173</f>
        <v>0</v>
      </c>
    </row>
    <row r="70" spans="1:14" ht="13.5" customHeight="1">
      <c r="A70" s="460">
        <f>Invoer_per__4!A174</f>
        <v>0</v>
      </c>
      <c r="B70" s="261" t="str">
        <f>Invoer_per__4!B174</f>
        <v>Rots Jan</v>
      </c>
      <c r="C70" s="263">
        <f>Invoer_per__4!C174</f>
        <v>0</v>
      </c>
      <c r="D70" s="249" t="str">
        <f>Invoer_per__4!D174</f>
        <v/>
      </c>
      <c r="E70" s="255">
        <f>Invoer_per__4!E174</f>
        <v>0</v>
      </c>
      <c r="F70" s="255">
        <f>Invoer_per__4!F174</f>
        <v>0</v>
      </c>
      <c r="G70" s="251" t="str">
        <f>Invoer_per__4!G174</f>
        <v/>
      </c>
      <c r="H70" s="255">
        <f>Invoer_per__4!H174</f>
        <v>0</v>
      </c>
      <c r="I70" s="260" t="str">
        <f>Invoer_per__4!I174</f>
        <v/>
      </c>
      <c r="J70" s="252" t="str">
        <f>Invoer_per__4!J174</f>
        <v/>
      </c>
      <c r="K70" s="249" t="str">
        <f>Invoer_per__4!K174</f>
        <v/>
      </c>
      <c r="L70" s="249" t="str">
        <f>Invoer_per__4!L174</f>
        <v/>
      </c>
      <c r="M70" s="249" t="str">
        <f>Invoer_per__4!M174</f>
        <v/>
      </c>
      <c r="N70" s="249">
        <f>Invoer_per__4!N174</f>
        <v>0</v>
      </c>
    </row>
    <row r="71" spans="1:14" ht="13.5" customHeight="1">
      <c r="A71" s="460">
        <f>Invoer_per__4!A175</f>
        <v>0</v>
      </c>
      <c r="B71" s="261" t="str">
        <f>Invoer_per__4!B175</f>
        <v>Rouwhorst Bennie</v>
      </c>
      <c r="C71" s="263">
        <f>Invoer_per__4!C175</f>
        <v>0</v>
      </c>
      <c r="D71" s="249" t="str">
        <f>Invoer_per__4!D175</f>
        <v/>
      </c>
      <c r="E71" s="255">
        <f>Invoer_per__4!E175</f>
        <v>0</v>
      </c>
      <c r="F71" s="255">
        <f>Invoer_per__4!F175</f>
        <v>0</v>
      </c>
      <c r="G71" s="251" t="str">
        <f>Invoer_per__4!G175</f>
        <v/>
      </c>
      <c r="H71" s="255">
        <f>Invoer_per__4!H175</f>
        <v>0</v>
      </c>
      <c r="I71" s="258" t="str">
        <f>Invoer_per__4!I175</f>
        <v/>
      </c>
      <c r="J71" s="252" t="str">
        <f>Invoer_per__4!J175</f>
        <v/>
      </c>
      <c r="K71" s="249" t="str">
        <f>Invoer_per__4!K175</f>
        <v/>
      </c>
      <c r="L71" s="249" t="str">
        <f>Invoer_per__4!L175</f>
        <v/>
      </c>
      <c r="M71" s="249" t="str">
        <f>Invoer_per__4!M175</f>
        <v/>
      </c>
      <c r="N71" s="249">
        <f>Invoer_per__4!N175</f>
        <v>0</v>
      </c>
    </row>
    <row r="72" spans="1:14" ht="13.5" customHeight="1">
      <c r="A72" s="460">
        <f>Invoer_per__4!A176</f>
        <v>0</v>
      </c>
      <c r="B72" s="261" t="str">
        <f>Invoer_per__4!B176</f>
        <v>Wittenbernds B</v>
      </c>
      <c r="C72" s="263">
        <f>Invoer_per__4!C176</f>
        <v>0</v>
      </c>
      <c r="D72" s="249" t="str">
        <f>Invoer_per__4!D176</f>
        <v/>
      </c>
      <c r="E72" s="255">
        <f>Invoer_per__4!E176</f>
        <v>0</v>
      </c>
      <c r="F72" s="255">
        <f>Invoer_per__4!F176</f>
        <v>0</v>
      </c>
      <c r="G72" s="251" t="str">
        <f>Invoer_per__4!G176</f>
        <v/>
      </c>
      <c r="H72" s="255">
        <f>Invoer_per__4!H176</f>
        <v>0</v>
      </c>
      <c r="I72" s="258" t="str">
        <f>Invoer_per__4!I176</f>
        <v/>
      </c>
      <c r="J72" s="252" t="str">
        <f>Invoer_per__4!J176</f>
        <v/>
      </c>
      <c r="K72" s="249" t="str">
        <f>Invoer_per__4!K176</f>
        <v/>
      </c>
      <c r="L72" s="249" t="str">
        <f>Invoer_per__4!L176</f>
        <v/>
      </c>
      <c r="M72" s="249" t="str">
        <f>Invoer_per__4!M176</f>
        <v/>
      </c>
      <c r="N72" s="249">
        <f>Invoer_per__4!N176</f>
        <v>0</v>
      </c>
    </row>
    <row r="73" spans="1:14" ht="13.5" customHeight="1">
      <c r="A73" s="466">
        <f>Invoer_per__4!A177</f>
        <v>0</v>
      </c>
      <c r="B73" s="261" t="str">
        <f>Invoer_per__4!B177</f>
        <v>Spieker Leo</v>
      </c>
      <c r="C73" s="249">
        <f>Invoer_per__4!C177</f>
        <v>0</v>
      </c>
      <c r="D73" s="249" t="str">
        <f>Invoer_per__4!D177</f>
        <v/>
      </c>
      <c r="E73" s="255">
        <f>Invoer_per__4!E177</f>
        <v>0</v>
      </c>
      <c r="F73" s="249">
        <f>Invoer_per__4!F177</f>
        <v>0</v>
      </c>
      <c r="G73" s="251" t="str">
        <f>Invoer_per__4!G177</f>
        <v/>
      </c>
      <c r="H73" s="255">
        <f>Invoer_per__4!H177</f>
        <v>0</v>
      </c>
      <c r="I73" s="258" t="str">
        <f>Invoer_per__4!I177</f>
        <v/>
      </c>
      <c r="J73" s="252" t="str">
        <f>Invoer_per__4!J177</f>
        <v/>
      </c>
      <c r="K73" s="249" t="str">
        <f>Invoer_per__4!K177</f>
        <v/>
      </c>
      <c r="L73" s="249" t="str">
        <f>Invoer_per__4!L177</f>
        <v/>
      </c>
      <c r="M73" s="249" t="str">
        <f>Invoer_per__4!M177</f>
        <v/>
      </c>
      <c r="N73" s="249">
        <f>Invoer_per__4!N177</f>
        <v>0</v>
      </c>
    </row>
    <row r="74" spans="1:14" ht="13.5" customHeight="1">
      <c r="A74" s="466">
        <f>Invoer_per__4!A178</f>
        <v>0</v>
      </c>
      <c r="B74" s="261" t="str">
        <f>Invoer_per__4!B178</f>
        <v>v.Schie Leo</v>
      </c>
      <c r="C74" s="249">
        <f>Invoer_per__4!C178</f>
        <v>0</v>
      </c>
      <c r="D74" s="249" t="str">
        <f>Invoer_per__4!D178</f>
        <v/>
      </c>
      <c r="E74" s="255">
        <f>Invoer_per__4!E178</f>
        <v>0</v>
      </c>
      <c r="F74" s="249">
        <f>Invoer_per__4!F178</f>
        <v>0</v>
      </c>
      <c r="G74" s="251" t="str">
        <f>Invoer_per__4!G178</f>
        <v/>
      </c>
      <c r="H74" s="255">
        <f>Invoer_per__4!H178</f>
        <v>0</v>
      </c>
      <c r="I74" s="258" t="str">
        <f>Invoer_per__4!I178</f>
        <v/>
      </c>
      <c r="J74" s="252" t="str">
        <f>Invoer_per__4!J178</f>
        <v/>
      </c>
      <c r="K74" s="249" t="str">
        <f>Invoer_per__4!K178</f>
        <v/>
      </c>
      <c r="L74" s="249" t="str">
        <f>Invoer_per__4!L178</f>
        <v/>
      </c>
      <c r="M74" s="249" t="str">
        <f>Invoer_per__4!M178</f>
        <v/>
      </c>
      <c r="N74" s="249">
        <f>Invoer_per__4!N178</f>
        <v>0</v>
      </c>
    </row>
    <row r="75" spans="1:14" ht="13.5" customHeight="1">
      <c r="A75" s="456">
        <f>Invoer_per__4!A179</f>
        <v>0</v>
      </c>
      <c r="B75" s="261" t="str">
        <f>Invoer_per__4!B179</f>
        <v>Wolterink Harrie</v>
      </c>
      <c r="C75" s="249">
        <f>Invoer_per__4!C179</f>
        <v>0</v>
      </c>
      <c r="D75" s="249" t="str">
        <f>Invoer_per__4!D179</f>
        <v/>
      </c>
      <c r="E75" s="255">
        <f>Invoer_per__4!E179</f>
        <v>0</v>
      </c>
      <c r="F75" s="249">
        <f>Invoer_per__4!F179</f>
        <v>0</v>
      </c>
      <c r="G75" s="249" t="str">
        <f>Invoer_per__4!G179</f>
        <v/>
      </c>
      <c r="H75" s="255">
        <f>Invoer_per__4!H179</f>
        <v>0</v>
      </c>
      <c r="I75" s="249" t="str">
        <f>Invoer_per__4!I179</f>
        <v/>
      </c>
      <c r="J75" s="249" t="str">
        <f>Invoer_per__4!J179</f>
        <v/>
      </c>
      <c r="K75" s="249" t="str">
        <f>Invoer_per__4!K179</f>
        <v/>
      </c>
      <c r="L75" s="249" t="str">
        <f>Invoer_per__4!L179</f>
        <v/>
      </c>
      <c r="M75" s="249" t="str">
        <f>Invoer_per__4!M179</f>
        <v/>
      </c>
      <c r="N75" s="249">
        <f>Invoer_per__4!N179</f>
        <v>0</v>
      </c>
    </row>
    <row r="76" spans="1:14" ht="13.5" customHeight="1">
      <c r="A76" s="456">
        <f>Invoer_per__4!A180</f>
        <v>0</v>
      </c>
      <c r="B76" s="261" t="str">
        <f>Invoer_per__4!B180</f>
        <v>Vermue Jack</v>
      </c>
      <c r="C76" s="249">
        <f>Invoer_per__4!C180</f>
        <v>0</v>
      </c>
      <c r="D76" s="249">
        <f>Invoer_per__4!D180</f>
        <v>0</v>
      </c>
      <c r="E76" s="255">
        <f>Invoer_per__4!E180</f>
        <v>0</v>
      </c>
      <c r="F76" s="249">
        <f>Invoer_per__4!F180</f>
        <v>0</v>
      </c>
      <c r="G76" s="249">
        <f>Invoer_per__4!G180</f>
        <v>0</v>
      </c>
      <c r="H76" s="255">
        <f>Invoer_per__4!H180</f>
        <v>0</v>
      </c>
      <c r="I76" s="249">
        <f>Invoer_per__4!I180</f>
        <v>0</v>
      </c>
      <c r="J76" s="249">
        <f>Invoer_per__4!J180</f>
        <v>0</v>
      </c>
      <c r="K76" s="249" t="str">
        <f>Invoer_per__4!K180</f>
        <v/>
      </c>
      <c r="L76" s="249" t="str">
        <f>Invoer_per__4!L180</f>
        <v/>
      </c>
      <c r="M76" s="249" t="str">
        <f>Invoer_per__4!M180</f>
        <v/>
      </c>
      <c r="N76" s="249">
        <f>Invoer_per__4!N180</f>
        <v>0</v>
      </c>
    </row>
    <row r="77" spans="1:14" ht="13.5" customHeight="1">
      <c r="A77" s="456" t="str">
        <f>Invoer_per__4!A181</f>
        <v/>
      </c>
      <c r="B77" s="261" t="str">
        <f>Invoer_per__4!B181</f>
        <v>Slot Guus</v>
      </c>
      <c r="C77" s="249" t="str">
        <f>Invoer_per__4!C181</f>
        <v/>
      </c>
      <c r="D77" s="249" t="str">
        <f>Invoer_per__4!D181</f>
        <v/>
      </c>
      <c r="E77" s="255">
        <f>Invoer_per__4!E183</f>
        <v>0</v>
      </c>
      <c r="F77" s="249" t="str">
        <f>Invoer_per__4!F181</f>
        <v/>
      </c>
      <c r="G77" s="249" t="str">
        <f>Invoer_per__4!G181</f>
        <v/>
      </c>
      <c r="H77" s="255">
        <f>Invoer_per__4!H181</f>
        <v>0</v>
      </c>
      <c r="I77" s="249" t="str">
        <f>Invoer_per__4!I181</f>
        <v/>
      </c>
      <c r="J77" s="249" t="str">
        <f>Invoer_per__4!J181</f>
        <v/>
      </c>
      <c r="K77" s="249" t="str">
        <f>Invoer_per__4!K181</f>
        <v/>
      </c>
      <c r="L77" s="249" t="str">
        <f>Invoer_per__4!L181</f>
        <v/>
      </c>
      <c r="M77" s="249" t="str">
        <f>Invoer_per__4!M181</f>
        <v/>
      </c>
      <c r="N77" s="249">
        <f>Invoer_per__4!N181</f>
        <v>0</v>
      </c>
    </row>
    <row r="78" spans="1:14" ht="13.5" customHeight="1">
      <c r="A78" s="456" t="str">
        <f>Invoer_per__4!A182</f>
        <v/>
      </c>
      <c r="B78" s="261" t="str">
        <f>Invoer_per__4!B182</f>
        <v>Bennie Beerten Z</v>
      </c>
      <c r="C78" s="249" t="str">
        <f>Invoer_per__4!C182</f>
        <v/>
      </c>
      <c r="D78" s="249" t="str">
        <f>Invoer_per__4!D182</f>
        <v/>
      </c>
      <c r="E78" s="255">
        <f>Invoer_per__4!E182</f>
        <v>0</v>
      </c>
      <c r="F78" s="249" t="str">
        <f>Invoer_per__4!F182</f>
        <v/>
      </c>
      <c r="G78" s="249" t="str">
        <f>Invoer_per__4!G182</f>
        <v/>
      </c>
      <c r="H78" s="255">
        <f>Invoer_per__4!H182</f>
        <v>0</v>
      </c>
      <c r="I78" s="249" t="str">
        <f>Invoer_per__4!I182</f>
        <v/>
      </c>
      <c r="J78" s="249" t="str">
        <f>Invoer_per__4!J182</f>
        <v/>
      </c>
      <c r="K78" s="249" t="str">
        <f>Invoer_per__4!K182</f>
        <v/>
      </c>
      <c r="L78" s="249" t="str">
        <f>Invoer_per__4!L182</f>
        <v/>
      </c>
      <c r="M78" s="249" t="str">
        <f>Invoer_per__4!M182</f>
        <v/>
      </c>
      <c r="N78" s="249">
        <f>Invoer_per__4!N182</f>
        <v>0</v>
      </c>
    </row>
    <row r="79" spans="1:14" ht="13.5" customHeight="1">
      <c r="A79" s="466" t="str">
        <f>Invoer_per__4!A183</f>
        <v/>
      </c>
      <c r="B79" s="261" t="str">
        <f>Invoer_per__4!B183</f>
        <v>Cuppers Jan</v>
      </c>
      <c r="C79" s="249" t="str">
        <f>Invoer_per__4!C183</f>
        <v/>
      </c>
      <c r="D79" s="249" t="str">
        <f>Invoer_per__4!D183</f>
        <v/>
      </c>
      <c r="E79" s="255" t="e">
        <f>NA()</f>
        <v>#N/A</v>
      </c>
      <c r="F79" s="249" t="str">
        <f>Invoer_per__4!F183</f>
        <v/>
      </c>
      <c r="G79" s="251" t="str">
        <f>Invoer_per__4!G183</f>
        <v/>
      </c>
      <c r="H79" s="255">
        <f>Invoer_per__4!H183</f>
        <v>0</v>
      </c>
      <c r="I79" s="258" t="str">
        <f>Invoer_per__4!I183</f>
        <v/>
      </c>
      <c r="J79" s="252" t="str">
        <f>Invoer_per__4!J183</f>
        <v/>
      </c>
      <c r="K79" s="249" t="str">
        <f>Invoer_per__4!K183</f>
        <v/>
      </c>
      <c r="L79" s="249" t="str">
        <f>Invoer_per__4!L183</f>
        <v/>
      </c>
      <c r="M79" s="249" t="str">
        <f>Invoer_per__4!M183</f>
        <v/>
      </c>
      <c r="N79" s="249">
        <f>Invoer_per__4!N183</f>
        <v>0</v>
      </c>
    </row>
    <row r="80" spans="1:14" ht="13.5" customHeight="1">
      <c r="A80" s="456" t="str">
        <f>Invoer_per__4!A184</f>
        <v/>
      </c>
      <c r="B80" s="261" t="str">
        <f>Invoer_per__4!B184</f>
        <v>BouwmeesterJohan</v>
      </c>
      <c r="C80" s="249" t="str">
        <f>Invoer_per__4!C184</f>
        <v/>
      </c>
      <c r="D80" s="249" t="str">
        <f>Invoer_per__4!D184</f>
        <v/>
      </c>
      <c r="E80" s="255">
        <f>Invoer_per__4!E184</f>
        <v>0</v>
      </c>
      <c r="F80" s="249" t="str">
        <f>Invoer_per__4!F184</f>
        <v/>
      </c>
      <c r="G80" s="249" t="str">
        <f>Invoer_per__4!G184</f>
        <v/>
      </c>
      <c r="H80" s="255">
        <f>Invoer_per__4!H184</f>
        <v>0</v>
      </c>
      <c r="I80" s="249" t="str">
        <f>Invoer_per__4!I184</f>
        <v/>
      </c>
      <c r="J80" s="249" t="str">
        <f>Invoer_per__4!J184</f>
        <v/>
      </c>
      <c r="K80" s="249" t="str">
        <f>Invoer_per__4!K184</f>
        <v/>
      </c>
      <c r="L80" s="249" t="str">
        <f>Invoer_per__4!L184</f>
        <v/>
      </c>
      <c r="M80" s="249" t="str">
        <f>Invoer_per__4!M184</f>
        <v/>
      </c>
      <c r="N80" s="249">
        <f>Invoer_per__4!N184</f>
        <v>0</v>
      </c>
    </row>
    <row r="81" spans="1:14" ht="13.5" customHeight="1">
      <c r="A81" s="460" t="str">
        <f>Invoer_per__4!A185</f>
        <v/>
      </c>
      <c r="B81" s="261" t="str">
        <f>Invoer_per__4!B185</f>
        <v>Cattier Theo</v>
      </c>
      <c r="C81" s="255" t="str">
        <f>Invoer_per__4!C185</f>
        <v/>
      </c>
      <c r="D81" s="255" t="str">
        <f>Invoer_per__4!D185</f>
        <v/>
      </c>
      <c r="E81" s="255">
        <f>Invoer_per__4!E185</f>
        <v>0</v>
      </c>
      <c r="F81" s="255" t="str">
        <f>Invoer_per__4!F185</f>
        <v/>
      </c>
      <c r="G81" s="256" t="str">
        <f>Invoer_per__4!G185</f>
        <v/>
      </c>
      <c r="H81" s="255">
        <f>Invoer_per__4!H185</f>
        <v>0</v>
      </c>
      <c r="I81" s="257" t="str">
        <f>Invoer_per__4!I185</f>
        <v/>
      </c>
      <c r="J81" s="262" t="str">
        <f>Invoer_per__4!J185</f>
        <v/>
      </c>
      <c r="K81" s="255" t="str">
        <f>Invoer_per__4!K185</f>
        <v/>
      </c>
      <c r="L81" s="255" t="str">
        <f>Invoer_per__4!L185</f>
        <v/>
      </c>
      <c r="M81" s="255" t="str">
        <f>Invoer_per__4!M185</f>
        <v/>
      </c>
      <c r="N81" s="285">
        <f>Invoer_per__4!N185</f>
        <v>0</v>
      </c>
    </row>
    <row r="82" spans="1:14" ht="13.5" customHeight="1">
      <c r="A82" s="461" t="str">
        <f>Invoer_per__4!A312</f>
        <v/>
      </c>
      <c r="B82" s="261" t="str">
        <f>Invoer_per__4!B186</f>
        <v>Huinink Jan</v>
      </c>
      <c r="C82" s="263" t="str">
        <f>Invoer_periode_3!C186</f>
        <v/>
      </c>
      <c r="D82" s="263" t="str">
        <f>Invoer_periode_3!D186</f>
        <v/>
      </c>
      <c r="E82" s="263">
        <f>Invoer_periode_3!E186</f>
        <v>0</v>
      </c>
      <c r="F82" s="263" t="str">
        <f>Invoer_periode_3!F186</f>
        <v/>
      </c>
      <c r="G82" s="266" t="str">
        <f>Invoer_periode_3!G186</f>
        <v/>
      </c>
      <c r="H82" s="263">
        <f>Invoer_periode_3!H186</f>
        <v>0</v>
      </c>
      <c r="I82" s="267" t="str">
        <f>Invoer_periode_3!I186</f>
        <v/>
      </c>
      <c r="J82" s="268" t="str">
        <f>Invoer_periode_3!J186</f>
        <v/>
      </c>
      <c r="K82" s="263" t="str">
        <f>Invoer_periode_3!K186</f>
        <v/>
      </c>
      <c r="L82" s="263" t="str">
        <f>Invoer_periode_3!L186</f>
        <v/>
      </c>
      <c r="M82" s="263" t="str">
        <f>Invoer_periode_3!M186</f>
        <v/>
      </c>
      <c r="N82" s="285">
        <f>Invoer_periode_3!N186</f>
        <v>0</v>
      </c>
    </row>
    <row r="83" spans="1:14" ht="15" customHeight="1">
      <c r="A83" s="461"/>
      <c r="B83" s="261" t="str">
        <f>Invoer_per__4!B187</f>
        <v>Koppele Theo</v>
      </c>
      <c r="C83" s="263"/>
      <c r="D83" s="263"/>
      <c r="E83" s="263"/>
      <c r="F83" s="263"/>
      <c r="G83" s="266"/>
      <c r="H83" s="263"/>
      <c r="I83" s="267"/>
      <c r="J83" s="268"/>
      <c r="K83" s="263"/>
      <c r="L83" s="263"/>
      <c r="M83" s="263"/>
      <c r="N83" s="263"/>
    </row>
    <row r="84" spans="1:14" ht="12.75" customHeight="1">
      <c r="B84" s="261" t="str">
        <f>Invoer_per__4!B188</f>
        <v>Melgers Willy</v>
      </c>
      <c r="C84" s="263"/>
      <c r="D84" s="263"/>
      <c r="E84" s="263"/>
      <c r="F84" s="263"/>
      <c r="G84" s="263"/>
      <c r="H84" s="266"/>
      <c r="I84" s="263"/>
      <c r="J84" s="267"/>
      <c r="K84" s="263"/>
      <c r="L84" s="263"/>
    </row>
    <row r="85" spans="1:14" ht="12.75" customHeight="1">
      <c r="B85" s="564" t="s">
        <v>134</v>
      </c>
    </row>
    <row r="86" spans="1:14" ht="35.25" customHeight="1">
      <c r="A86" s="1312" t="s">
        <v>0</v>
      </c>
      <c r="B86" s="1312"/>
    </row>
  </sheetData>
  <mergeCells count="4">
    <mergeCell ref="A86:B86"/>
    <mergeCell ref="K3:K4"/>
    <mergeCell ref="L3:L4"/>
    <mergeCell ref="M3:M4"/>
  </mergeCells>
  <hyperlinks>
    <hyperlink ref="A86" location="Hoofdmenu!A1" display="Hoofdmenu" xr:uid="{00000000-0004-0000-1E00-000000000000}"/>
  </hyperlinks>
  <printOptions horizontalCentered="1" gridLines="1"/>
  <pageMargins left="0.19645669291338602" right="0.19645669291338602" top="1.4763779527559051" bottom="1.082677165354331" header="1.08267716535433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N95"/>
  <sheetViews>
    <sheetView topLeftCell="A55" workbookViewId="0">
      <selection activeCell="A85" sqref="A85:B85"/>
    </sheetView>
  </sheetViews>
  <sheetFormatPr defaultRowHeight="12.75" customHeight="1"/>
  <cols>
    <col min="1" max="1" width="14.7109375" style="456" customWidth="1"/>
    <col min="2" max="2" width="23.7109375" style="279" customWidth="1"/>
    <col min="3" max="7" width="11.42578125" style="249" customWidth="1"/>
    <col min="8" max="8" width="11.42578125" style="251" customWidth="1"/>
    <col min="9" max="9" width="12.85546875" style="249" customWidth="1"/>
    <col min="10" max="10" width="11.42578125" style="252" customWidth="1"/>
    <col min="11" max="13" width="6.710937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3.5" customHeight="1">
      <c r="A2" s="457" t="str">
        <f>Invoer_Periode1_!A212</f>
        <v>Car.Bol</v>
      </c>
      <c r="B2" s="276" t="str">
        <f>Invoer_Periode1_!B212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</row>
    <row r="3" spans="1:14" ht="13.5" customHeight="1">
      <c r="A3" s="455">
        <f>Invoer_Periode1_!A213</f>
        <v>50</v>
      </c>
      <c r="B3" s="276" t="str">
        <f>Invoer_Periode1_!B213</f>
        <v>Naam</v>
      </c>
      <c r="C3" s="263" t="str">
        <f>Invoer_Periode1_!C213</f>
        <v>Aantal</v>
      </c>
      <c r="D3" s="263" t="str">
        <f>Invoer_Periode1_!D213</f>
        <v>Te maken</v>
      </c>
      <c r="E3" s="263" t="str">
        <f>Invoer_Periode1_!E213</f>
        <v>Aantal</v>
      </c>
      <c r="F3" s="263" t="str">
        <f>Invoer_Periode1_!F213</f>
        <v xml:space="preserve">Aantal  </v>
      </c>
      <c r="G3" s="263" t="str">
        <f>Invoer_Periode1_!G213</f>
        <v xml:space="preserve">Week       </v>
      </c>
      <c r="H3" s="266" t="str">
        <f>Invoer_Periode1_!H213</f>
        <v>Hoogste</v>
      </c>
      <c r="I3" s="263" t="str">
        <f>Invoer_Periode1_!I213</f>
        <v>%</v>
      </c>
      <c r="J3" s="268">
        <f>Invoer_Periode1_!J213</f>
        <v>10</v>
      </c>
      <c r="K3" s="1313" t="str">
        <f>Invoer_Periode1_!K213</f>
        <v>W</v>
      </c>
      <c r="L3" s="1313" t="str">
        <f>Invoer_Periode1_!L213</f>
        <v>V</v>
      </c>
      <c r="M3" s="1313" t="str">
        <f>Invoer_Periode1_!M213</f>
        <v>R</v>
      </c>
      <c r="N3" s="263" t="str">
        <f>Invoer_Periode1_!N213</f>
        <v>Nieuwe</v>
      </c>
    </row>
    <row r="4" spans="1:14" ht="13.5" customHeight="1">
      <c r="A4" s="457" t="str">
        <f>Invoer_Periode1_!A214</f>
        <v>Datum</v>
      </c>
      <c r="B4" s="276" t="str">
        <f>Invoer_Periode1_!B214</f>
        <v>Rots Jan</v>
      </c>
      <c r="C4" s="263" t="str">
        <f>Invoer_Periode1_!C214</f>
        <v>Wedstr.</v>
      </c>
      <c r="D4" s="263" t="str">
        <f>Invoer_Periode1_!D214</f>
        <v>Car.boles</v>
      </c>
      <c r="E4" s="263" t="str">
        <f>Invoer_Periode1_!E214</f>
        <v>Car.boles</v>
      </c>
      <c r="F4" s="263" t="str">
        <f>Invoer_Periode1_!F214</f>
        <v>Beurten</v>
      </c>
      <c r="G4" s="263" t="str">
        <f>Invoer_Periode1_!G214</f>
        <v>Moyenne</v>
      </c>
      <c r="H4" s="266" t="str">
        <f>Invoer_Periode1_!H214</f>
        <v>H Score</v>
      </c>
      <c r="I4" s="263" t="str">
        <f>Invoer_Periode1_!I214</f>
        <v>Car.boles</v>
      </c>
      <c r="J4" s="267" t="str">
        <f>Invoer_Periode1_!J214</f>
        <v>Punten</v>
      </c>
      <c r="K4" s="1313"/>
      <c r="L4" s="1313"/>
      <c r="M4" s="1313"/>
      <c r="N4" s="263" t="str">
        <f>Invoer_Periode1_!N214</f>
        <v>Caramb</v>
      </c>
    </row>
    <row r="5" spans="1:14" ht="13.5" customHeight="1">
      <c r="A5" s="456" t="str">
        <f>IF(ISBLANK(Invoer_Periode1_!A215),"",Invoer_Periode1_!A215)</f>
        <v/>
      </c>
      <c r="B5" s="279" t="str">
        <f>Invoer_Periode1_!B215</f>
        <v>Rouwhorst Bennie</v>
      </c>
      <c r="C5" s="249" t="str">
        <f>IF(ISBLANK(Invoer_Periode1_!C215),"",Invoer_Periode1_!C215)</f>
        <v/>
      </c>
      <c r="D5" s="249" t="str">
        <f>Invoer_Periode1_!D215</f>
        <v/>
      </c>
      <c r="E5" s="249" t="str">
        <f>IF(ISBLANK(Invoer_Periode1_!E215),"",Invoer_Periode1_!E215)</f>
        <v/>
      </c>
      <c r="F5" s="249" t="str">
        <f>IF(ISBLANK(Invoer_Periode1_!F215),"",Invoer_Periode1_!F215)</f>
        <v/>
      </c>
      <c r="G5" s="249" t="str">
        <f>Invoer_Periode1_!G215</f>
        <v/>
      </c>
      <c r="H5" s="249" t="str">
        <f>IF(ISBLANK(Invoer_Periode1_!H215),"",Invoer_Periode1_!H215)</f>
        <v/>
      </c>
      <c r="I5" s="249" t="str">
        <f>Invoer_Periode1_!I215</f>
        <v/>
      </c>
      <c r="J5" s="249" t="str">
        <f>Invoer_Periode1_!J215</f>
        <v/>
      </c>
      <c r="K5" s="249" t="str">
        <f>Invoer_Periode1_!K215</f>
        <v/>
      </c>
      <c r="L5" s="249" t="str">
        <f>Invoer_Periode1_!L215</f>
        <v/>
      </c>
      <c r="M5" s="249" t="str">
        <f>Invoer_Periode1_!M215</f>
        <v/>
      </c>
      <c r="N5" s="249">
        <f>Invoer_Periode1_!N215</f>
        <v>0</v>
      </c>
    </row>
    <row r="6" spans="1:14" ht="13.5" customHeight="1">
      <c r="A6" s="456" t="str">
        <f>IF(ISBLANK(Invoer_Periode1_!A216),"",Invoer_Periode1_!A216)</f>
        <v/>
      </c>
      <c r="B6" s="279" t="str">
        <f>Invoer_Periode1_!B216</f>
        <v>Wittenbernds B</v>
      </c>
      <c r="C6" s="249" t="str">
        <f>IF(ISBLANK(Invoer_Periode1_!C216),"",Invoer_Periode1_!C216)</f>
        <v/>
      </c>
      <c r="D6" s="249" t="str">
        <f>Invoer_Periode1_!D216</f>
        <v/>
      </c>
      <c r="E6" s="249" t="str">
        <f>IF(ISBLANK(Invoer_Periode1_!E216),"",Invoer_Periode1_!E216)</f>
        <v/>
      </c>
      <c r="F6" s="249" t="str">
        <f>IF(ISBLANK(Invoer_Periode1_!F216),"",Invoer_Periode1_!F216)</f>
        <v/>
      </c>
      <c r="G6" s="251" t="str">
        <f>Invoer_Periode1_!G216</f>
        <v/>
      </c>
      <c r="H6" s="249" t="str">
        <f>IF(ISBLANK(Invoer_Periode1_!H216),"",Invoer_Periode1_!H216)</f>
        <v/>
      </c>
      <c r="I6" s="458" t="str">
        <f>Invoer_Periode1_!I216</f>
        <v/>
      </c>
      <c r="J6" s="249" t="str">
        <f>Invoer_Periode1_!J216</f>
        <v/>
      </c>
      <c r="K6" s="249" t="str">
        <f>Invoer_Periode1_!K216</f>
        <v/>
      </c>
      <c r="L6" s="249" t="str">
        <f>Invoer_Periode1_!L216</f>
        <v/>
      </c>
      <c r="M6" s="249" t="str">
        <f>Invoer_Periode1_!M216</f>
        <v/>
      </c>
      <c r="N6" s="249">
        <f>Invoer_Periode1_!N216</f>
        <v>0</v>
      </c>
    </row>
    <row r="7" spans="1:14" ht="13.5" customHeight="1">
      <c r="A7" s="456" t="str">
        <f>IF(ISBLANK(Invoer_Periode1_!A217),"",Invoer_Periode1_!A217)</f>
        <v/>
      </c>
      <c r="B7" s="279" t="str">
        <f>Invoer_Periode1_!B217</f>
        <v>Spieker Leo</v>
      </c>
      <c r="C7" s="249" t="str">
        <f>IF(ISBLANK(Invoer_Periode1_!C217),"",Invoer_Periode1_!C217)</f>
        <v/>
      </c>
      <c r="D7" s="249" t="str">
        <f>Invoer_Periode1_!D217</f>
        <v/>
      </c>
      <c r="E7" s="249" t="str">
        <f>IF(ISBLANK(Invoer_Periode1_!E217),"",Invoer_Periode1_!E217)</f>
        <v/>
      </c>
      <c r="F7" s="249" t="str">
        <f>IF(ISBLANK(Invoer_Periode1_!F217),"",Invoer_Periode1_!F217)</f>
        <v/>
      </c>
      <c r="G7" s="249" t="str">
        <f>Invoer_Periode1_!G217</f>
        <v/>
      </c>
      <c r="H7" s="249" t="str">
        <f>IF(ISBLANK(Invoer_Periode1_!H217),"",Invoer_Periode1_!H217)</f>
        <v/>
      </c>
      <c r="I7" s="458" t="str">
        <f>Invoer_Periode1_!I217</f>
        <v/>
      </c>
      <c r="J7" s="249" t="str">
        <f>Invoer_Periode1_!J217</f>
        <v/>
      </c>
      <c r="K7" s="249" t="str">
        <f>Invoer_Periode1_!K217</f>
        <v/>
      </c>
      <c r="L7" s="249" t="str">
        <f>Invoer_Periode1_!L217</f>
        <v/>
      </c>
      <c r="M7" s="249" t="str">
        <f>Invoer_Periode1_!M217</f>
        <v/>
      </c>
      <c r="N7" s="249">
        <f>Invoer_Periode1_!N217</f>
        <v>0</v>
      </c>
    </row>
    <row r="8" spans="1:14" ht="13.5" customHeight="1">
      <c r="A8" s="456" t="str">
        <f>IF(ISBLANK(Invoer_Periode1_!A218),"",Invoer_Periode1_!A218)</f>
        <v/>
      </c>
      <c r="B8" s="279" t="str">
        <f>Invoer_Periode1_!B218</f>
        <v>v.Schie Leo</v>
      </c>
      <c r="C8" s="249" t="str">
        <f>IF(ISBLANK(Invoer_Periode1_!C218),"",Invoer_Periode1_!C218)</f>
        <v/>
      </c>
      <c r="D8" s="249" t="str">
        <f>Invoer_Periode1_!D218</f>
        <v/>
      </c>
      <c r="E8" s="249" t="str">
        <f>IF(ISBLANK(Invoer_Periode1_!E218),"",Invoer_Periode1_!E218)</f>
        <v/>
      </c>
      <c r="F8" s="249" t="str">
        <f>IF(ISBLANK(Invoer_Periode1_!F219),"",Invoer_Periode1_!F219)</f>
        <v/>
      </c>
      <c r="G8" s="251" t="str">
        <f>Invoer_Periode1_!G218</f>
        <v/>
      </c>
      <c r="H8" s="249" t="str">
        <f>IF(ISBLANK(Invoer_Periode1_!H218),"",Invoer_Periode1_!H218)</f>
        <v/>
      </c>
      <c r="I8" s="458" t="str">
        <f>Invoer_Periode1_!I218</f>
        <v/>
      </c>
      <c r="J8" s="249" t="str">
        <f>Invoer_Periode1_!J218</f>
        <v/>
      </c>
      <c r="K8" s="249" t="str">
        <f>Invoer_Periode1_!K218</f>
        <v/>
      </c>
      <c r="L8" s="249" t="str">
        <f>Invoer_Periode1_!L218</f>
        <v/>
      </c>
      <c r="M8" s="249" t="str">
        <f>Invoer_Periode1_!M218</f>
        <v/>
      </c>
      <c r="N8" s="249">
        <f>Invoer_Periode1_!N218</f>
        <v>0</v>
      </c>
    </row>
    <row r="9" spans="1:14" ht="13.5" customHeight="1">
      <c r="A9" s="456" t="str">
        <f>IF(ISBLANK(Invoer_Periode1_!A219),"",Invoer_Periode1_!A219)</f>
        <v/>
      </c>
      <c r="B9" s="279" t="str">
        <f>Invoer_Periode1_!B219</f>
        <v>Wolterink Harrie</v>
      </c>
      <c r="C9" s="249" t="str">
        <f>IF(ISBLANK(Invoer_Periode1_!C219),"",Invoer_Periode1_!C219)</f>
        <v/>
      </c>
      <c r="D9" s="249" t="str">
        <f>Invoer_Periode1_!D219</f>
        <v/>
      </c>
      <c r="E9" s="249" t="str">
        <f>IF(ISBLANK(Invoer_Periode1_!E219),"",Invoer_Periode1_!E219)</f>
        <v/>
      </c>
      <c r="F9" s="249" t="e">
        <f>NA()</f>
        <v>#N/A</v>
      </c>
      <c r="G9" s="251" t="str">
        <f>Invoer_Periode1_!G219</f>
        <v/>
      </c>
      <c r="H9" s="249" t="str">
        <f>IF(ISBLANK(Invoer_Periode1_!H219),"",Invoer_Periode1_!H219)</f>
        <v/>
      </c>
      <c r="I9" s="458" t="str">
        <f>Invoer_Periode1_!I219</f>
        <v/>
      </c>
      <c r="J9" s="249" t="str">
        <f>Invoer_Periode1_!J219</f>
        <v/>
      </c>
      <c r="K9" s="249" t="str">
        <f>Invoer_Periode1_!K219</f>
        <v/>
      </c>
      <c r="L9" s="249" t="str">
        <f>Invoer_Periode1_!L219</f>
        <v/>
      </c>
      <c r="M9" s="249" t="str">
        <f>Invoer_Periode1_!M219</f>
        <v/>
      </c>
      <c r="N9" s="249">
        <f>Invoer_Periode1_!N219</f>
        <v>0</v>
      </c>
    </row>
    <row r="10" spans="1:14" ht="13.5" customHeight="1">
      <c r="A10" s="456" t="str">
        <f>IF(ISBLANK(Invoer_Periode1_!A221),"",Invoer_Periode1_!A221)</f>
        <v/>
      </c>
      <c r="B10" s="279" t="str">
        <f>Invoer_Periode1_!B221</f>
        <v>Slot Guus</v>
      </c>
      <c r="C10" s="249" t="str">
        <f>IF(ISBLANK(Invoer_Periode1_!C221),"",Invoer_Periode1_!C221)</f>
        <v/>
      </c>
      <c r="D10" s="249" t="str">
        <f>Invoer_Periode1_!D221</f>
        <v/>
      </c>
      <c r="E10" s="249" t="str">
        <f>IF(ISBLANK(Invoer_Periode1_!E221),"",Invoer_Periode1_!E221)</f>
        <v/>
      </c>
      <c r="F10" s="249" t="str">
        <f>IF(ISBLANK(Invoer_Periode1_!F221),"",Invoer_Periode1_!F221)</f>
        <v/>
      </c>
      <c r="G10" s="251" t="str">
        <f>Invoer_Periode1_!G221</f>
        <v/>
      </c>
      <c r="H10" s="249" t="str">
        <f>IF(ISBLANK(Invoer_Periode1_!H221),"",Invoer_Periode1_!H221)</f>
        <v/>
      </c>
      <c r="I10" s="458" t="str">
        <f>Invoer_Periode1_!I221</f>
        <v/>
      </c>
      <c r="J10" s="249" t="str">
        <f>Invoer_Periode1_!J221</f>
        <v/>
      </c>
      <c r="K10" s="249" t="str">
        <f>Invoer_Periode1_!K221</f>
        <v/>
      </c>
      <c r="L10" s="249" t="str">
        <f>Invoer_Periode1_!L221</f>
        <v/>
      </c>
      <c r="M10" s="249" t="str">
        <f>Invoer_Periode1_!M221</f>
        <v/>
      </c>
      <c r="N10" s="249">
        <f>Invoer_Periode1_!N221</f>
        <v>0</v>
      </c>
    </row>
    <row r="11" spans="1:14" ht="13.5" customHeight="1">
      <c r="A11" s="456" t="str">
        <f>IF(ISBLANK(Invoer_Periode1_!A222),"",Invoer_Periode1_!A222)</f>
        <v/>
      </c>
      <c r="B11" s="279" t="str">
        <f>Invoer_Periode1_!B222</f>
        <v>Bennie Beerten Z</v>
      </c>
      <c r="C11" s="249" t="str">
        <f>IF(ISBLANK(Invoer_Periode1_!C222),"",Invoer_Periode1_!C222)</f>
        <v/>
      </c>
      <c r="D11" s="249" t="str">
        <f>Invoer_Periode1_!D222</f>
        <v/>
      </c>
      <c r="E11" s="249" t="str">
        <f>IF(ISBLANK(Invoer_Periode1_!E222),"",Invoer_Periode1_!E222)</f>
        <v/>
      </c>
      <c r="F11" s="249" t="str">
        <f>IF(ISBLANK(Invoer_Periode1_!F222),"",Invoer_Periode1_!F222)</f>
        <v/>
      </c>
      <c r="G11" s="251" t="str">
        <f>Invoer_Periode1_!G222</f>
        <v/>
      </c>
      <c r="H11" s="249" t="str">
        <f>IF(ISBLANK(Invoer_Periode1_!H222),"",Invoer_Periode1_!H222)</f>
        <v/>
      </c>
      <c r="I11" s="458" t="str">
        <f>Invoer_Periode1_!I222</f>
        <v/>
      </c>
      <c r="J11" s="249" t="str">
        <f>Invoer_Periode1_!J222</f>
        <v/>
      </c>
      <c r="K11" s="249" t="str">
        <f>Invoer_Periode1_!K222</f>
        <v/>
      </c>
      <c r="L11" s="249" t="str">
        <f>Invoer_Periode1_!L222</f>
        <v/>
      </c>
      <c r="M11" s="249" t="str">
        <f>Invoer_Periode1_!M222</f>
        <v/>
      </c>
      <c r="N11" s="249">
        <f>Invoer_Periode1_!N222</f>
        <v>0</v>
      </c>
    </row>
    <row r="12" spans="1:14" ht="13.5" customHeight="1">
      <c r="A12" s="456" t="str">
        <f>IF(ISBLANK(Invoer_Periode1_!A223),"",Invoer_Periode1_!A223)</f>
        <v/>
      </c>
      <c r="B12" s="279" t="str">
        <f>Invoer_Periode1_!B223</f>
        <v>Cuppers Jan</v>
      </c>
      <c r="C12" s="249" t="str">
        <f>IF(ISBLANK(Invoer_Periode1_!C223),"",Invoer_Periode1_!C223)</f>
        <v/>
      </c>
      <c r="D12" s="249" t="str">
        <f>Invoer_Periode1_!D223</f>
        <v/>
      </c>
      <c r="E12" s="249" t="str">
        <f>IF(ISBLANK(Invoer_Periode1_!E223),"",Invoer_Periode1_!E223)</f>
        <v/>
      </c>
      <c r="F12" s="249" t="str">
        <f>IF(ISBLANK(Invoer_Periode1_!F223),"",Invoer_Periode1_!F223)</f>
        <v/>
      </c>
      <c r="G12" s="251" t="str">
        <f>Invoer_Periode1_!G223</f>
        <v/>
      </c>
      <c r="H12" s="249" t="str">
        <f>IF(ISBLANK(Invoer_Periode1_!H223),"",Invoer_Periode1_!H223)</f>
        <v/>
      </c>
      <c r="I12" s="458" t="str">
        <f>Invoer_Periode1_!I223</f>
        <v/>
      </c>
      <c r="J12" s="249" t="str">
        <f>Invoer_Periode1_!J223</f>
        <v/>
      </c>
      <c r="K12" s="249" t="str">
        <f>Invoer_Periode1_!K223</f>
        <v/>
      </c>
      <c r="L12" s="249" t="str">
        <f>Invoer_Periode1_!L223</f>
        <v/>
      </c>
      <c r="M12" s="249" t="str">
        <f>Invoer_Periode1_!M223</f>
        <v/>
      </c>
      <c r="N12" s="249">
        <f>Invoer_Periode1_!N223</f>
        <v>0</v>
      </c>
    </row>
    <row r="13" spans="1:14" ht="13.5" customHeight="1">
      <c r="A13" s="456" t="str">
        <f>IF(ISBLANK(Invoer_Periode1_!A224),"",Invoer_Periode1_!A224)</f>
        <v/>
      </c>
      <c r="B13" s="279" t="str">
        <f>Invoer_Periode1_!B224</f>
        <v>BouwmeesterJohan</v>
      </c>
      <c r="C13" s="249" t="str">
        <f>IF(ISBLANK(Invoer_Periode1_!C224),"",Invoer_Periode1_!C224)</f>
        <v/>
      </c>
      <c r="D13" s="249" t="str">
        <f>Invoer_Periode1_!D224</f>
        <v/>
      </c>
      <c r="E13" s="249" t="str">
        <f>IF(ISBLANK(Invoer_Periode1_!E224),"",Invoer_Periode1_!E224)</f>
        <v/>
      </c>
      <c r="F13" s="249" t="str">
        <f>IF(ISBLANK(Invoer_Periode1_!F224),"",Invoer_Periode1_!F224)</f>
        <v/>
      </c>
      <c r="G13" s="251" t="str">
        <f>Invoer_Periode1_!G224</f>
        <v/>
      </c>
      <c r="H13" s="249" t="str">
        <f>IF(ISBLANK(Invoer_Periode1_!H224),"",Invoer_Periode1_!H224)</f>
        <v/>
      </c>
      <c r="I13" s="458" t="str">
        <f>Invoer_Periode1_!I224</f>
        <v/>
      </c>
      <c r="J13" s="249" t="str">
        <f>Invoer_Periode1_!J224</f>
        <v/>
      </c>
      <c r="K13" s="249" t="str">
        <f>Invoer_Periode1_!K224</f>
        <v/>
      </c>
      <c r="L13" s="249" t="str">
        <f>Invoer_Periode1_!L224</f>
        <v/>
      </c>
      <c r="M13" s="249" t="str">
        <f>Invoer_Periode1_!M224</f>
        <v/>
      </c>
      <c r="N13" s="249">
        <f>Invoer_Periode1_!N224</f>
        <v>0</v>
      </c>
    </row>
    <row r="14" spans="1:14" ht="13.5" customHeight="1">
      <c r="A14" s="456" t="str">
        <f>IF(ISBLANK(Invoer_Periode1_!A225),"",Invoer_Periode1_!A225)</f>
        <v/>
      </c>
      <c r="B14" s="279" t="str">
        <f>Invoer_Periode1_!B225</f>
        <v>Cattier Theo</v>
      </c>
      <c r="C14" s="249" t="str">
        <f>IF(ISBLANK(Invoer_Periode1_!C225),"",Invoer_Periode1_!C225)</f>
        <v/>
      </c>
      <c r="D14" s="249" t="str">
        <f>Invoer_Periode1_!D225</f>
        <v/>
      </c>
      <c r="E14" s="249" t="str">
        <f>IF(ISBLANK(Invoer_Periode1_!E225),"",Invoer_Periode1_!E225)</f>
        <v/>
      </c>
      <c r="F14" s="249" t="str">
        <f>IF(ISBLANK(Invoer_Periode1_!F225),"",Invoer_Periode1_!F225)</f>
        <v/>
      </c>
      <c r="G14" s="251" t="str">
        <f>Invoer_Periode1_!G225</f>
        <v/>
      </c>
      <c r="H14" s="249" t="str">
        <f>IF(ISBLANK(Invoer_Periode1_!H225),"",Invoer_Periode1_!H225)</f>
        <v/>
      </c>
      <c r="I14" s="458" t="str">
        <f>Invoer_Periode1_!I225</f>
        <v/>
      </c>
      <c r="J14" s="249" t="str">
        <f>Invoer_Periode1_!J225</f>
        <v/>
      </c>
      <c r="K14" s="249" t="str">
        <f>Invoer_Periode1_!K225</f>
        <v/>
      </c>
      <c r="L14" s="249" t="str">
        <f>Invoer_Periode1_!L225</f>
        <v/>
      </c>
      <c r="M14" s="249" t="str">
        <f>Invoer_Periode1_!M225</f>
        <v/>
      </c>
      <c r="N14" s="249">
        <f>Invoer_Periode1_!N225</f>
        <v>0</v>
      </c>
    </row>
    <row r="15" spans="1:14" ht="13.5" customHeight="1">
      <c r="A15" s="456" t="str">
        <f>IF(ISBLANK(Invoer_Periode1_!A226),"",Invoer_Periode1_!A226)</f>
        <v/>
      </c>
      <c r="B15" s="279" t="str">
        <f>Invoer_Periode1_!B226</f>
        <v>Huinink Jan</v>
      </c>
      <c r="C15" s="249" t="str">
        <f>IF(ISBLANK(Invoer_Periode1_!C226),"",Invoer_Periode1_!C226)</f>
        <v/>
      </c>
      <c r="D15" s="249" t="str">
        <f>Invoer_Periode1_!D226</f>
        <v/>
      </c>
      <c r="E15" s="249" t="str">
        <f>IF(ISBLANK(Invoer_Periode1_!E226),"",Invoer_Periode1_!E226)</f>
        <v/>
      </c>
      <c r="F15" s="249" t="str">
        <f>IF(ISBLANK(Invoer_Periode1_!F226),"",Invoer_Periode1_!F226)</f>
        <v/>
      </c>
      <c r="G15" s="251" t="str">
        <f>Invoer_Periode1_!G226</f>
        <v/>
      </c>
      <c r="H15" s="249" t="str">
        <f>IF(ISBLANK(Invoer_Periode1_!H226),"",Invoer_Periode1_!H226)</f>
        <v/>
      </c>
      <c r="I15" s="458" t="str">
        <f>Invoer_Periode1_!I226</f>
        <v/>
      </c>
      <c r="J15" s="249" t="str">
        <f>Invoer_Periode1_!J226</f>
        <v/>
      </c>
      <c r="K15" s="249" t="str">
        <f>Invoer_Periode1_!K226</f>
        <v/>
      </c>
      <c r="L15" s="249" t="str">
        <f>Invoer_Periode1_!L226</f>
        <v/>
      </c>
      <c r="M15" s="249" t="str">
        <f>Invoer_Periode1_!M226</f>
        <v/>
      </c>
      <c r="N15" s="249">
        <f>Invoer_Periode1_!N226</f>
        <v>0</v>
      </c>
    </row>
    <row r="16" spans="1:14" ht="13.5" customHeight="1">
      <c r="A16" s="456" t="str">
        <f>IF(ISBLANK(Invoer_Periode1_!A227),"",Invoer_Periode1_!A227)</f>
        <v/>
      </c>
      <c r="B16" s="279" t="str">
        <f>Invoer_Periode1_!B227</f>
        <v>Koppele Theo</v>
      </c>
      <c r="C16" s="249" t="str">
        <f>IF(ISBLANK(Invoer_Periode1_!C227),"",Invoer_Periode1_!C227)</f>
        <v/>
      </c>
      <c r="D16" s="249" t="str">
        <f>Invoer_Periode1_!D227</f>
        <v/>
      </c>
      <c r="E16" s="249" t="str">
        <f>IF(ISBLANK(Invoer_Periode1_!E227),"",Invoer_Periode1_!E227)</f>
        <v/>
      </c>
      <c r="F16" s="249" t="str">
        <f>IF(ISBLANK(Invoer_Periode1_!F227),"",Invoer_Periode1_!F227)</f>
        <v/>
      </c>
      <c r="G16" s="251" t="str">
        <f>Invoer_Periode1_!G227</f>
        <v/>
      </c>
      <c r="H16" s="249" t="str">
        <f>IF(ISBLANK(Invoer_Periode1_!H227),"",Invoer_Periode1_!H227)</f>
        <v/>
      </c>
      <c r="I16" s="458" t="str">
        <f>Invoer_Periode1_!I227</f>
        <v/>
      </c>
      <c r="J16" s="249" t="str">
        <f>Invoer_Periode1_!J227</f>
        <v/>
      </c>
      <c r="K16" s="249" t="str">
        <f>Invoer_Periode1_!K227</f>
        <v/>
      </c>
      <c r="L16" s="249" t="str">
        <f>Invoer_Periode1_!L227</f>
        <v/>
      </c>
      <c r="M16" s="249" t="str">
        <f>Invoer_Periode1_!M227</f>
        <v/>
      </c>
      <c r="N16" s="249">
        <f>Invoer_Periode1_!N227</f>
        <v>0</v>
      </c>
    </row>
    <row r="17" spans="1:14" ht="13.5" customHeight="1">
      <c r="A17" s="456" t="str">
        <f>IF(ISBLANK(Invoer_Periode1_!A228),"",Invoer_Periode1_!A228)</f>
        <v/>
      </c>
      <c r="B17" s="279" t="str">
        <f>Invoer_Periode1_!B228</f>
        <v>Melgers Willy</v>
      </c>
      <c r="C17" s="249" t="str">
        <f>IF(ISBLANK(Invoer_Periode1_!C228),"",Invoer_Periode1_!C228)</f>
        <v/>
      </c>
      <c r="D17" s="249" t="str">
        <f>Invoer_Periode1_!D228</f>
        <v/>
      </c>
      <c r="E17" s="249" t="str">
        <f>IF(ISBLANK(Invoer_Periode1_!E228),"",Invoer_Periode1_!E228)</f>
        <v/>
      </c>
      <c r="F17" s="249" t="str">
        <f>IF(ISBLANK(Invoer_Periode1_!F228),"",Invoer_Periode1_!F228)</f>
        <v/>
      </c>
      <c r="G17" s="251" t="str">
        <f>Invoer_Periode1_!G228</f>
        <v/>
      </c>
      <c r="H17" s="249" t="str">
        <f>IF(ISBLANK(Invoer_Periode1_!H228),"",Invoer_Periode1_!H228)</f>
        <v/>
      </c>
      <c r="I17" s="458" t="str">
        <f>Invoer_Periode1_!I228</f>
        <v/>
      </c>
      <c r="J17" s="249" t="str">
        <f>Invoer_Periode1_!J228</f>
        <v/>
      </c>
      <c r="K17" s="249" t="str">
        <f>Invoer_Periode1_!K228</f>
        <v/>
      </c>
      <c r="L17" s="249" t="str">
        <f>Invoer_Periode1_!L228</f>
        <v/>
      </c>
      <c r="M17" s="249" t="str">
        <f>Invoer_Periode1_!M228</f>
        <v/>
      </c>
      <c r="N17" s="249">
        <f>Invoer_Periode1_!N228</f>
        <v>0</v>
      </c>
    </row>
    <row r="18" spans="1:14" ht="13.5" customHeight="1">
      <c r="A18" s="456" t="str">
        <f>IF(ISBLANK(Invoer_Periode1_!A229),"",Invoer_Periode1_!A229)</f>
        <v/>
      </c>
      <c r="B18" s="279" t="str">
        <f>Invoer_Periode1_!B229</f>
        <v>Piepers Arnold</v>
      </c>
      <c r="C18" s="249" t="str">
        <f>IF(ISBLANK(Invoer_Periode1_!C229),"",Invoer_Periode1_!C229)</f>
        <v/>
      </c>
      <c r="D18" s="249" t="str">
        <f>Invoer_Periode1_!D229</f>
        <v/>
      </c>
      <c r="E18" s="249" t="str">
        <f>IF(ISBLANK(Invoer_Periode1_!E229),"",Invoer_Periode1_!E229)</f>
        <v/>
      </c>
      <c r="F18" s="249" t="str">
        <f>IF(ISBLANK(Invoer_Periode1_!F229),"",Invoer_Periode1_!F229)</f>
        <v/>
      </c>
      <c r="G18" s="249" t="str">
        <f>Invoer_Periode1_!G229</f>
        <v/>
      </c>
      <c r="H18" s="249" t="str">
        <f>IF(ISBLANK(Invoer_Periode1_!H229),"",Invoer_Periode1_!H229)</f>
        <v/>
      </c>
      <c r="I18" s="458" t="str">
        <f>Invoer_Periode1_!I229</f>
        <v/>
      </c>
      <c r="J18" s="249" t="str">
        <f>Invoer_Periode1_!J229</f>
        <v/>
      </c>
      <c r="K18" s="249" t="str">
        <f>Invoer_Periode1_!K229</f>
        <v/>
      </c>
      <c r="L18" s="249" t="str">
        <f>Invoer_Periode1_!L229</f>
        <v/>
      </c>
      <c r="M18" s="249" t="str">
        <f>Invoer_Periode1_!M229</f>
        <v/>
      </c>
      <c r="N18" s="249">
        <f>Invoer_Periode1_!N229</f>
        <v>0</v>
      </c>
    </row>
    <row r="19" spans="1:14" ht="13.5" customHeight="1">
      <c r="A19" s="456" t="str">
        <f>IF(ISBLANK(Invoer_Periode1_!A230),"",Invoer_Periode1_!A230)</f>
        <v/>
      </c>
      <c r="B19" s="279" t="str">
        <f>Invoer_Periode1_!B230</f>
        <v>Jos Stortelder</v>
      </c>
      <c r="C19" s="249" t="str">
        <f>IF(ISBLANK(Invoer_Periode1_!C230),"",Invoer_Periode1_!C230)</f>
        <v/>
      </c>
      <c r="D19" s="249" t="str">
        <f>Invoer_Periode1_!D230</f>
        <v/>
      </c>
      <c r="E19" s="249" t="str">
        <f>IF(ISBLANK(Invoer_Periode1_!E230),"",Invoer_Periode1_!E230)</f>
        <v/>
      </c>
      <c r="F19" s="249" t="str">
        <f>IF(ISBLANK(Invoer_Periode1_!F230),"",Invoer_Periode1_!F230)</f>
        <v/>
      </c>
      <c r="G19" s="249" t="str">
        <f>Invoer_Periode1_!G230</f>
        <v/>
      </c>
      <c r="H19" s="249" t="str">
        <f>IF(ISBLANK(Invoer_Periode1_!H230),"",Invoer_Periode1_!H230)</f>
        <v/>
      </c>
      <c r="I19" s="458" t="str">
        <f>Invoer_Periode1_!I230</f>
        <v/>
      </c>
      <c r="J19" s="249" t="str">
        <f>Invoer_Periode1_!J230</f>
        <v/>
      </c>
      <c r="K19" s="249" t="str">
        <f>Invoer_Periode1_!K230</f>
        <v/>
      </c>
      <c r="L19" s="249" t="str">
        <f>Invoer_Periode1_!L230</f>
        <v/>
      </c>
      <c r="M19" s="249" t="str">
        <f>Invoer_Periode1_!M230</f>
        <v/>
      </c>
      <c r="N19" s="249">
        <f>Invoer_Periode1_!N230</f>
        <v>0</v>
      </c>
    </row>
    <row r="20" spans="1:14" ht="13.5" customHeight="1">
      <c r="A20" s="457" t="str">
        <f>Invoer_Periode1_!A231</f>
        <v>Pers. Gemid.</v>
      </c>
      <c r="B20" s="281">
        <f>Invoer_Periode1_!B231</f>
        <v>1.55</v>
      </c>
      <c r="C20" s="263">
        <f>Invoer_Periode1_!C231</f>
        <v>0</v>
      </c>
      <c r="D20" s="263">
        <f>Invoer_Periode1_!D231</f>
        <v>0</v>
      </c>
      <c r="E20" s="263">
        <f>Invoer_Periode1_!E231</f>
        <v>0</v>
      </c>
      <c r="F20" s="263">
        <f>Invoer_Periode1_!F231</f>
        <v>0</v>
      </c>
      <c r="G20" s="266" t="e">
        <f>Invoer_Periode1_!G231</f>
        <v>#DIV/0!</v>
      </c>
      <c r="H20" s="263">
        <f>Invoer_Periode1_!H231</f>
        <v>0</v>
      </c>
      <c r="I20" s="468" t="e">
        <f>Invoer_Periode1_!I231</f>
        <v>#DIV/0!</v>
      </c>
      <c r="J20" s="268">
        <f>Invoer_Periode1_!J231</f>
        <v>0</v>
      </c>
      <c r="K20" s="263">
        <f>Invoer_Periode1_!K231</f>
        <v>0</v>
      </c>
      <c r="L20" s="263">
        <f>Invoer_Periode1_!L231</f>
        <v>0</v>
      </c>
      <c r="M20" s="263">
        <f>Invoer_Periode1_!M231</f>
        <v>0</v>
      </c>
      <c r="N20" s="263" t="e">
        <f>Invoer_Periode1_!N231</f>
        <v>#DIV/0!</v>
      </c>
    </row>
    <row r="21" spans="1:14" ht="13.5" customHeight="1">
      <c r="G21" s="251"/>
      <c r="H21" s="249"/>
      <c r="I21" s="458"/>
      <c r="J21" s="253"/>
    </row>
    <row r="22" spans="1:14" ht="13.5" customHeight="1">
      <c r="A22" s="457"/>
      <c r="B22" s="276"/>
      <c r="C22" s="263"/>
      <c r="D22" s="263"/>
      <c r="E22" s="263"/>
      <c r="F22" s="263"/>
      <c r="G22" s="266"/>
      <c r="H22" s="263"/>
      <c r="I22" s="468"/>
      <c r="J22" s="268"/>
      <c r="K22" s="263"/>
      <c r="L22" s="263"/>
      <c r="M22" s="263"/>
      <c r="N22" s="263"/>
    </row>
    <row r="23" spans="1:14" s="264" customFormat="1" ht="13.5" customHeight="1">
      <c r="A23" s="455"/>
      <c r="B23" s="276"/>
      <c r="C23" s="263"/>
      <c r="D23" s="263"/>
      <c r="E23" s="263"/>
      <c r="F23" s="263"/>
      <c r="G23" s="266"/>
      <c r="H23" s="263"/>
      <c r="I23" s="267"/>
      <c r="J23" s="268"/>
      <c r="K23" s="263"/>
      <c r="L23" s="263"/>
      <c r="M23" s="263"/>
      <c r="N23" s="263"/>
    </row>
    <row r="24" spans="1:14" ht="13.5" customHeight="1">
      <c r="A24" s="457"/>
      <c r="B24" s="276"/>
      <c r="C24" s="263"/>
      <c r="D24" s="263"/>
      <c r="E24" s="263"/>
      <c r="F24" s="263"/>
      <c r="G24" s="263"/>
      <c r="H24" s="266"/>
      <c r="I24" s="263"/>
      <c r="J24" s="267"/>
      <c r="K24" s="263"/>
      <c r="L24" s="263"/>
      <c r="M24" s="263"/>
      <c r="N24" s="263"/>
    </row>
    <row r="25" spans="1:14" ht="13.5" customHeight="1">
      <c r="A25" s="457" t="str">
        <f>IF(ISBLANK(Invoer_periode_2!A212),"",Invoer_periode_2!A212)</f>
        <v>Car.Bol</v>
      </c>
      <c r="B25" s="276" t="str">
        <f>Invoer_periode_2!B212</f>
        <v>Periode 2</v>
      </c>
      <c r="C25" s="263" t="str">
        <f>IF(ISBLANK(Invoer_periode_2!C212),"",Invoer_periode_2!C212)</f>
        <v/>
      </c>
      <c r="D25" s="263">
        <f>Invoer_periode_2!D212</f>
        <v>0</v>
      </c>
      <c r="E25" s="263" t="str">
        <f>IF(ISBLANK(Invoer_periode_2!E212),"",Invoer_periode_2!E212)</f>
        <v/>
      </c>
      <c r="F25" s="263" t="str">
        <f>IF(ISBLANK(Invoer_periode_2!F212),"",Invoer_periode_2!F212)</f>
        <v/>
      </c>
      <c r="G25" s="266">
        <f>Invoer_periode_2!G212</f>
        <v>0</v>
      </c>
      <c r="H25" s="263" t="str">
        <f>IF(ISBLANK(Invoer_periode_2!H212),"",Invoer_periode_2!H212)</f>
        <v/>
      </c>
      <c r="I25" s="278">
        <f>Invoer_periode_2!I212</f>
        <v>0</v>
      </c>
      <c r="J25" s="268">
        <f>Invoer_periode_2!J212</f>
        <v>0</v>
      </c>
      <c r="K25" s="263">
        <f>Invoer_periode_2!K212</f>
        <v>0</v>
      </c>
      <c r="L25" s="263">
        <f>Invoer_periode_2!L212</f>
        <v>0</v>
      </c>
      <c r="M25" s="263">
        <f>Invoer_periode_2!M212</f>
        <v>0</v>
      </c>
      <c r="N25" s="263">
        <f>Invoer_periode_2!N212</f>
        <v>0</v>
      </c>
    </row>
    <row r="26" spans="1:14" ht="13.5" customHeight="1">
      <c r="A26" s="457">
        <f>IF(ISBLANK(Invoer_periode_2!A213),"",Invoer_periode_2!A213)</f>
        <v>50</v>
      </c>
      <c r="B26" s="276" t="str">
        <f>Invoer_periode_2!B213</f>
        <v>Naam</v>
      </c>
      <c r="C26" s="263" t="str">
        <f>IF(ISBLANK(Invoer_periode_2!C213),"",Invoer_periode_2!C213)</f>
        <v>Aantal</v>
      </c>
      <c r="D26" s="263" t="str">
        <f>Invoer_periode_2!D213</f>
        <v>Te maken</v>
      </c>
      <c r="E26" s="263" t="str">
        <f>IF(ISBLANK(Invoer_periode_2!E213),"",Invoer_periode_2!E213)</f>
        <v>Aantal</v>
      </c>
      <c r="F26" s="263" t="str">
        <f>IF(ISBLANK(Invoer_periode_2!F213),"",Invoer_periode_2!F213)</f>
        <v xml:space="preserve">Aantal  </v>
      </c>
      <c r="G26" s="266" t="str">
        <f>Invoer_periode_2!G213</f>
        <v xml:space="preserve">Week       </v>
      </c>
      <c r="H26" s="263" t="str">
        <f>IF(ISBLANK(Invoer_periode_2!H213),"",Invoer_periode_2!H213)</f>
        <v>Hoogste</v>
      </c>
      <c r="I26" s="278" t="str">
        <f>Invoer_periode_2!I213</f>
        <v>%</v>
      </c>
      <c r="J26" s="268">
        <f>Invoer_periode_2!J213</f>
        <v>10</v>
      </c>
      <c r="K26" s="263" t="str">
        <f>Invoer_periode_2!K213</f>
        <v>W</v>
      </c>
      <c r="L26" s="263" t="str">
        <f>Invoer_periode_2!L213</f>
        <v>V</v>
      </c>
      <c r="M26" s="263" t="str">
        <f>Invoer_periode_2!M213</f>
        <v>R</v>
      </c>
      <c r="N26" s="263" t="str">
        <f>Invoer_periode_2!N213</f>
        <v>Nieuwe</v>
      </c>
    </row>
    <row r="27" spans="1:14" ht="13.5" customHeight="1">
      <c r="A27" s="457" t="str">
        <f>IF(ISBLANK(Invoer_periode_2!A214),"",Invoer_periode_2!A214)</f>
        <v>Datum</v>
      </c>
      <c r="B27" s="276" t="str">
        <f>Invoer_periode_2!B214</f>
        <v>Rots Jan</v>
      </c>
      <c r="C27" s="263" t="str">
        <f>IF(ISBLANK(Invoer_periode_2!C214),"",Invoer_periode_2!C214)</f>
        <v>Wedstr.</v>
      </c>
      <c r="D27" s="263" t="str">
        <f>Invoer_periode_2!D214</f>
        <v>Car.boles</v>
      </c>
      <c r="E27" s="263" t="str">
        <f>IF(ISBLANK(Invoer_periode_2!E214),"",Invoer_periode_2!E214)</f>
        <v>Car.boles</v>
      </c>
      <c r="F27" s="263" t="str">
        <f>IF(ISBLANK(Invoer_periode_2!F214),"",Invoer_periode_2!F214)</f>
        <v>Beurten</v>
      </c>
      <c r="G27" s="266" t="str">
        <f>Invoer_periode_2!G214</f>
        <v>Moyenne</v>
      </c>
      <c r="H27" s="263" t="str">
        <f>IF(ISBLANK(Invoer_periode_2!H214),"",Invoer_periode_2!H214)</f>
        <v>H Score</v>
      </c>
      <c r="I27" s="278" t="str">
        <f>Invoer_periode_2!I214</f>
        <v>Car.boles</v>
      </c>
      <c r="J27" s="268" t="str">
        <f>Invoer_periode_2!J214</f>
        <v>Punten</v>
      </c>
      <c r="K27" s="263">
        <f>Invoer_periode_2!K214</f>
        <v>0</v>
      </c>
      <c r="L27" s="263">
        <f>Invoer_periode_2!L214</f>
        <v>0</v>
      </c>
      <c r="M27" s="263">
        <f>Invoer_periode_2!M214</f>
        <v>0</v>
      </c>
      <c r="N27" s="263" t="str">
        <f>Invoer_periode_2!N214</f>
        <v>Caramb</v>
      </c>
    </row>
    <row r="28" spans="1:14" ht="13.5" customHeight="1">
      <c r="A28" s="459" t="str">
        <f>IF(ISBLANK(Invoer_periode_2!A215),"",Invoer_periode_2!A215)</f>
        <v/>
      </c>
      <c r="B28" s="284" t="str">
        <f>Invoer_periode_2!B215</f>
        <v>Rouwhorst Bennie</v>
      </c>
      <c r="C28" s="255" t="str">
        <f>IF(ISBLANK(Invoer_periode_2!C215),"",Invoer_periode_2!C215)</f>
        <v/>
      </c>
      <c r="D28" s="255" t="str">
        <f>Invoer_periode_2!D215</f>
        <v/>
      </c>
      <c r="E28" s="255" t="str">
        <f>IF(ISBLANK(Invoer_periode_2!E215),"",Invoer_periode_2!E215)</f>
        <v/>
      </c>
      <c r="F28" s="255" t="str">
        <f>IF(ISBLANK(Invoer_periode_2!F215),"",Invoer_periode_2!F215)</f>
        <v/>
      </c>
      <c r="G28" s="256" t="str">
        <f>Invoer_periode_2!G215</f>
        <v/>
      </c>
      <c r="H28" s="255" t="str">
        <f>IF(ISBLANK(Invoer_periode_2!H215),"",Invoer_periode_2!H215)</f>
        <v/>
      </c>
      <c r="I28" s="274" t="str">
        <f>Invoer_periode_2!I215</f>
        <v/>
      </c>
      <c r="J28" s="262" t="str">
        <f>Invoer_periode_2!J215</f>
        <v/>
      </c>
      <c r="K28" s="255" t="str">
        <f>Invoer_periode_2!K215</f>
        <v/>
      </c>
      <c r="L28" s="255" t="str">
        <f>Invoer_periode_2!L215</f>
        <v/>
      </c>
      <c r="M28" s="255" t="str">
        <f>Invoer_periode_2!M215</f>
        <v/>
      </c>
      <c r="N28" s="255">
        <f>Invoer_periode_2!N215</f>
        <v>0</v>
      </c>
    </row>
    <row r="29" spans="1:14" ht="13.5" customHeight="1">
      <c r="A29" s="459" t="str">
        <f>IF(ISBLANK(Invoer_periode_2!A216),"",Invoer_periode_2!A216)</f>
        <v/>
      </c>
      <c r="B29" s="284" t="str">
        <f>Invoer_periode_2!B216</f>
        <v>Wittenbernds B</v>
      </c>
      <c r="C29" s="255" t="str">
        <f>IF(ISBLANK(Invoer_periode_2!C216),"",Invoer_periode_2!C216)</f>
        <v/>
      </c>
      <c r="D29" s="255" t="str">
        <f>Invoer_periode_2!D216</f>
        <v/>
      </c>
      <c r="E29" s="255" t="str">
        <f>IF(ISBLANK(Invoer_periode_2!E216),"",Invoer_periode_2!E216)</f>
        <v/>
      </c>
      <c r="F29" s="255" t="str">
        <f>IF(ISBLANK(Invoer_periode_2!F216),"",Invoer_periode_2!F216)</f>
        <v/>
      </c>
      <c r="G29" s="256" t="str">
        <f>Invoer_periode_2!G216</f>
        <v/>
      </c>
      <c r="H29" s="255" t="str">
        <f>IF(ISBLANK(Invoer_periode_2!H216),"",Invoer_periode_2!H216)</f>
        <v/>
      </c>
      <c r="I29" s="274" t="str">
        <f>Invoer_periode_2!I216</f>
        <v/>
      </c>
      <c r="J29" s="262" t="str">
        <f>Invoer_periode_2!J216</f>
        <v/>
      </c>
      <c r="K29" s="255" t="str">
        <f>Invoer_periode_2!K216</f>
        <v/>
      </c>
      <c r="L29" s="255" t="str">
        <f>Invoer_periode_2!L216</f>
        <v/>
      </c>
      <c r="M29" s="255" t="str">
        <f>Invoer_periode_2!M216</f>
        <v/>
      </c>
      <c r="N29" s="255">
        <f>Invoer_periode_2!N216</f>
        <v>0</v>
      </c>
    </row>
    <row r="30" spans="1:14" ht="13.5" customHeight="1">
      <c r="A30" s="459" t="str">
        <f>IF(ISBLANK(Invoer_periode_2!A217),"",Invoer_periode_2!A217)</f>
        <v/>
      </c>
      <c r="B30" s="284" t="str">
        <f>Invoer_periode_2!B217</f>
        <v>Spieker Leo</v>
      </c>
      <c r="C30" s="255" t="str">
        <f>IF(ISBLANK(Invoer_periode_2!C217),"",Invoer_periode_2!C217)</f>
        <v/>
      </c>
      <c r="D30" s="255" t="str">
        <f>Invoer_periode_2!D217</f>
        <v/>
      </c>
      <c r="E30" s="255" t="str">
        <f>IF(ISBLANK(Invoer_periode_2!E217),"",Invoer_periode_2!E217)</f>
        <v/>
      </c>
      <c r="F30" s="255" t="str">
        <f>IF(ISBLANK(Invoer_periode_2!F217),"",Invoer_periode_2!F217)</f>
        <v/>
      </c>
      <c r="G30" s="256" t="str">
        <f>Invoer_periode_2!G217</f>
        <v/>
      </c>
      <c r="H30" s="255" t="str">
        <f>IF(ISBLANK(Invoer_periode_2!H217),"",Invoer_periode_2!H217)</f>
        <v/>
      </c>
      <c r="I30" s="274" t="str">
        <f>Invoer_periode_2!I217</f>
        <v/>
      </c>
      <c r="J30" s="262" t="str">
        <f>Invoer_periode_2!J217</f>
        <v/>
      </c>
      <c r="K30" s="255" t="str">
        <f>Invoer_periode_2!K217</f>
        <v/>
      </c>
      <c r="L30" s="255" t="str">
        <f>Invoer_periode_2!L217</f>
        <v/>
      </c>
      <c r="M30" s="255" t="str">
        <f>Invoer_periode_2!M217</f>
        <v/>
      </c>
      <c r="N30" s="255">
        <f>Invoer_periode_2!N217</f>
        <v>0</v>
      </c>
    </row>
    <row r="31" spans="1:14" ht="13.5" customHeight="1">
      <c r="A31" s="459" t="str">
        <f>IF(ISBLANK(Invoer_periode_2!A218),"",Invoer_periode_2!A218)</f>
        <v/>
      </c>
      <c r="B31" s="284" t="str">
        <f>Invoer_periode_2!B218</f>
        <v>v.Schie Leo</v>
      </c>
      <c r="C31" s="255" t="str">
        <f>IF(ISBLANK(Invoer_periode_2!C218),"",Invoer_periode_2!C218)</f>
        <v/>
      </c>
      <c r="D31" s="255" t="str">
        <f>Invoer_periode_2!D218</f>
        <v/>
      </c>
      <c r="E31" s="255" t="str">
        <f>IF(ISBLANK(Invoer_periode_2!E218),"",Invoer_periode_2!E218)</f>
        <v/>
      </c>
      <c r="F31" s="255" t="str">
        <f>IF(ISBLANK(Invoer_periode_2!F218),"",Invoer_periode_2!F218)</f>
        <v/>
      </c>
      <c r="G31" s="256" t="str">
        <f>Invoer_periode_2!G218</f>
        <v/>
      </c>
      <c r="H31" s="255" t="str">
        <f>IF(ISBLANK(Invoer_periode_2!H218),"",Invoer_periode_2!H218)</f>
        <v/>
      </c>
      <c r="I31" s="274" t="str">
        <f>Invoer_periode_2!I218</f>
        <v/>
      </c>
      <c r="J31" s="262" t="str">
        <f>Invoer_periode_2!J218</f>
        <v/>
      </c>
      <c r="K31" s="255" t="str">
        <f>Invoer_periode_2!K218</f>
        <v/>
      </c>
      <c r="L31" s="255" t="str">
        <f>Invoer_periode_2!L218</f>
        <v/>
      </c>
      <c r="M31" s="255" t="str">
        <f>Invoer_periode_2!M218</f>
        <v/>
      </c>
      <c r="N31" s="255">
        <f>Invoer_periode_2!N218</f>
        <v>0</v>
      </c>
    </row>
    <row r="32" spans="1:14" ht="13.5" customHeight="1">
      <c r="A32" s="456" t="str">
        <f>IF(ISBLANK(Invoer_periode_2!A219),"",Invoer_periode_2!A219)</f>
        <v/>
      </c>
      <c r="B32" s="284" t="str">
        <f>Invoer_periode_2!B219</f>
        <v>Wolterink Harrie</v>
      </c>
      <c r="C32" s="249" t="str">
        <f>IF(ISBLANK(Invoer_periode_2!C219),"",Invoer_periode_2!C219)</f>
        <v/>
      </c>
      <c r="D32" s="249" t="str">
        <f>Invoer_periode_2!D219</f>
        <v/>
      </c>
      <c r="E32" s="249" t="str">
        <f>IF(ISBLANK(Invoer_periode_2!E219),"",Invoer_periode_2!E219)</f>
        <v/>
      </c>
      <c r="F32" s="249" t="str">
        <f>IF(ISBLANK(Invoer_periode_2!F219),"",Invoer_periode_2!F219)</f>
        <v/>
      </c>
      <c r="G32" s="249" t="str">
        <f>Invoer_periode_2!G219</f>
        <v/>
      </c>
      <c r="H32" s="249" t="str">
        <f>IF(ISBLANK(Invoer_periode_2!H219),"",Invoer_periode_2!H219)</f>
        <v/>
      </c>
      <c r="I32" s="249" t="str">
        <f>Invoer_periode_2!I219</f>
        <v/>
      </c>
      <c r="J32" s="249" t="str">
        <f>Invoer_periode_2!J219</f>
        <v/>
      </c>
      <c r="K32" s="249" t="str">
        <f>Invoer_periode_2!K219</f>
        <v/>
      </c>
      <c r="L32" s="249" t="str">
        <f>Invoer_periode_2!L219</f>
        <v/>
      </c>
      <c r="M32" s="249" t="str">
        <f>Invoer_periode_2!M219</f>
        <v/>
      </c>
      <c r="N32" s="249">
        <f>Invoer_periode_2!N219</f>
        <v>0</v>
      </c>
    </row>
    <row r="33" spans="1:14" ht="13.5" customHeight="1">
      <c r="A33" s="456" t="str">
        <f>IF(ISBLANK(Invoer_periode_2!A220),"",Invoer_periode_2!A220)</f>
        <v/>
      </c>
      <c r="B33" s="284" t="str">
        <f>Invoer_periode_2!B220</f>
        <v>Vermue Jack</v>
      </c>
      <c r="C33" s="249" t="str">
        <f>IF(ISBLANK(Invoer_periode_2!C220),"",Invoer_periode_2!C220)</f>
        <v/>
      </c>
      <c r="D33" s="249">
        <f>Invoer_periode_2!D220</f>
        <v>0</v>
      </c>
      <c r="E33" s="249" t="str">
        <f>IF(ISBLANK(Invoer_periode_2!E220),"",Invoer_periode_2!E220)</f>
        <v/>
      </c>
      <c r="F33" s="249" t="str">
        <f>IF(ISBLANK(Invoer_periode_2!F220),"",Invoer_periode_2!F220)</f>
        <v/>
      </c>
      <c r="G33" s="249">
        <f>Invoer_periode_2!G220</f>
        <v>0</v>
      </c>
      <c r="H33" s="249" t="str">
        <f>IF(ISBLANK(Invoer_periode_2!H220),"",Invoer_periode_2!H220)</f>
        <v/>
      </c>
      <c r="I33" s="249">
        <f>Invoer_periode_2!I220</f>
        <v>0</v>
      </c>
      <c r="J33" s="249">
        <f>Invoer_periode_2!J220</f>
        <v>0</v>
      </c>
      <c r="K33" s="249" t="str">
        <f>Invoer_periode_2!K220</f>
        <v/>
      </c>
      <c r="L33" s="249" t="str">
        <f>Invoer_periode_2!L220</f>
        <v/>
      </c>
      <c r="M33" s="249" t="str">
        <f>Invoer_periode_2!M220</f>
        <v/>
      </c>
      <c r="N33" s="249">
        <f>Invoer_periode_2!N220</f>
        <v>0</v>
      </c>
    </row>
    <row r="34" spans="1:14" ht="13.5" customHeight="1">
      <c r="A34" s="456" t="str">
        <f>IF(ISBLANK(Invoer_periode_2!A221),"",Invoer_periode_2!A221)</f>
        <v/>
      </c>
      <c r="B34" s="284" t="str">
        <f>Invoer_periode_2!B221</f>
        <v>Slot Guus</v>
      </c>
      <c r="C34" s="249" t="str">
        <f>IF(ISBLANK(Invoer_periode_2!C221),"",Invoer_periode_2!C221)</f>
        <v/>
      </c>
      <c r="D34" s="249" t="str">
        <f>Invoer_periode_2!D221</f>
        <v/>
      </c>
      <c r="E34" s="249" t="str">
        <f>IF(ISBLANK(Invoer_periode_2!E221),"",Invoer_periode_2!E221)</f>
        <v/>
      </c>
      <c r="F34" s="249" t="str">
        <f>IF(ISBLANK(Invoer_periode_2!F221),"",Invoer_periode_2!F221)</f>
        <v/>
      </c>
      <c r="G34" s="249" t="str">
        <f>Invoer_periode_2!G221</f>
        <v/>
      </c>
      <c r="H34" s="249" t="str">
        <f>IF(ISBLANK(Invoer_periode_2!H221),"",Invoer_periode_2!H221)</f>
        <v/>
      </c>
      <c r="I34" s="249" t="str">
        <f>Invoer_periode_2!I221</f>
        <v/>
      </c>
      <c r="J34" s="249" t="str">
        <f>Invoer_periode_2!J221</f>
        <v/>
      </c>
      <c r="K34" s="249" t="str">
        <f>Invoer_periode_2!K221</f>
        <v/>
      </c>
      <c r="L34" s="249" t="str">
        <f>Invoer_periode_2!L221</f>
        <v/>
      </c>
      <c r="M34" s="249" t="str">
        <f>Invoer_periode_2!M221</f>
        <v/>
      </c>
      <c r="N34" s="249">
        <f>Invoer_periode_2!N221</f>
        <v>0</v>
      </c>
    </row>
    <row r="35" spans="1:14" ht="13.5" customHeight="1">
      <c r="A35" s="459" t="str">
        <f>IF(ISBLANK(Invoer_periode_2!A222),"",Invoer_periode_2!A222)</f>
        <v/>
      </c>
      <c r="B35" s="284" t="str">
        <f>Invoer_periode_2!B222</f>
        <v>Bennie Beerten Z</v>
      </c>
      <c r="C35" s="255" t="str">
        <f>IF(ISBLANK(Invoer_periode_2!C222),"",Invoer_periode_2!C222)</f>
        <v/>
      </c>
      <c r="D35" s="255" t="str">
        <f>Invoer_periode_2!D222</f>
        <v/>
      </c>
      <c r="E35" s="255" t="str">
        <f>IF(ISBLANK(Invoer_periode_2!E222),"",Invoer_periode_2!E222)</f>
        <v/>
      </c>
      <c r="F35" s="255" t="str">
        <f>IF(ISBLANK(Invoer_periode_2!F222),"",Invoer_periode_2!F222)</f>
        <v/>
      </c>
      <c r="G35" s="256" t="str">
        <f>Invoer_periode_2!G222</f>
        <v/>
      </c>
      <c r="H35" s="255" t="str">
        <f>IF(ISBLANK(Invoer_periode_2!H222),"",Invoer_periode_2!H222)</f>
        <v/>
      </c>
      <c r="I35" s="274" t="str">
        <f>Invoer_periode_2!I222</f>
        <v/>
      </c>
      <c r="J35" s="262" t="str">
        <f>Invoer_periode_2!J222</f>
        <v/>
      </c>
      <c r="K35" s="255" t="str">
        <f>Invoer_periode_2!K222</f>
        <v/>
      </c>
      <c r="L35" s="255" t="str">
        <f>Invoer_periode_2!L222</f>
        <v/>
      </c>
      <c r="M35" s="255" t="str">
        <f>Invoer_periode_2!M222</f>
        <v/>
      </c>
      <c r="N35" s="255">
        <f>Invoer_periode_2!N222</f>
        <v>0</v>
      </c>
    </row>
    <row r="36" spans="1:14" ht="13.5" customHeight="1">
      <c r="A36" s="456" t="str">
        <f>IF(ISBLANK(Invoer_periode_2!A223),"",Invoer_periode_2!A223)</f>
        <v/>
      </c>
      <c r="B36" s="284" t="str">
        <f>Invoer_periode_2!B223</f>
        <v>Cuppers Jan</v>
      </c>
      <c r="C36" s="249" t="str">
        <f>IF(ISBLANK(Invoer_periode_2!C223),"",Invoer_periode_2!C223)</f>
        <v/>
      </c>
      <c r="D36" s="249" t="str">
        <f>Invoer_periode_2!D223</f>
        <v/>
      </c>
      <c r="E36" s="249" t="str">
        <f>IF(ISBLANK(Invoer_periode_2!E223),"",Invoer_periode_2!E223)</f>
        <v/>
      </c>
      <c r="F36" s="249" t="str">
        <f>IF(ISBLANK(Invoer_periode_2!F223),"",Invoer_periode_2!F223)</f>
        <v/>
      </c>
      <c r="G36" s="249" t="str">
        <f>Invoer_periode_2!G223</f>
        <v/>
      </c>
      <c r="H36" s="249" t="str">
        <f>IF(ISBLANK(Invoer_periode_2!H223),"",Invoer_periode_2!H223)</f>
        <v/>
      </c>
      <c r="I36" s="249" t="str">
        <f>Invoer_periode_2!I223</f>
        <v/>
      </c>
      <c r="J36" s="249" t="str">
        <f>Invoer_periode_2!J223</f>
        <v/>
      </c>
      <c r="K36" s="249" t="str">
        <f>Invoer_periode_2!K223</f>
        <v/>
      </c>
      <c r="L36" s="249" t="str">
        <f>Invoer_periode_2!L223</f>
        <v/>
      </c>
      <c r="M36" s="249" t="str">
        <f>Invoer_periode_2!M223</f>
        <v/>
      </c>
      <c r="N36" s="249">
        <f>Invoer_periode_2!N223</f>
        <v>0</v>
      </c>
    </row>
    <row r="37" spans="1:14" ht="13.5" customHeight="1">
      <c r="A37" s="456" t="str">
        <f>IF(ISBLANK(Invoer_periode_2!A224),"",Invoer_periode_2!A224)</f>
        <v/>
      </c>
      <c r="B37" s="284" t="str">
        <f>Invoer_periode_2!B224</f>
        <v>BouwmeesterJohan</v>
      </c>
      <c r="C37" s="249" t="str">
        <f>IF(ISBLANK(Invoer_periode_2!C224),"",Invoer_periode_2!C224)</f>
        <v/>
      </c>
      <c r="D37" s="249" t="str">
        <f>Invoer_periode_2!D224</f>
        <v/>
      </c>
      <c r="E37" s="249" t="str">
        <f>IF(ISBLANK(Invoer_periode_2!E224),"",Invoer_periode_2!E224)</f>
        <v/>
      </c>
      <c r="F37" s="249" t="str">
        <f>IF(ISBLANK(Invoer_periode_2!F224),"",Invoer_periode_2!F224)</f>
        <v/>
      </c>
      <c r="G37" s="249" t="str">
        <f>Invoer_periode_2!G224</f>
        <v/>
      </c>
      <c r="H37" s="249" t="str">
        <f>IF(ISBLANK(Invoer_periode_2!H224),"",Invoer_periode_2!H224)</f>
        <v/>
      </c>
      <c r="I37" s="249" t="str">
        <f>Invoer_periode_2!I224</f>
        <v/>
      </c>
      <c r="J37" s="249" t="str">
        <f>Invoer_periode_2!J224</f>
        <v/>
      </c>
      <c r="K37" s="249" t="str">
        <f>Invoer_periode_2!K224</f>
        <v/>
      </c>
      <c r="L37" s="249" t="str">
        <f>Invoer_periode_2!L224</f>
        <v/>
      </c>
      <c r="M37" s="249" t="str">
        <f>Invoer_periode_2!M224</f>
        <v/>
      </c>
      <c r="N37" s="249">
        <f>Invoer_periode_2!N224</f>
        <v>0</v>
      </c>
    </row>
    <row r="38" spans="1:14" ht="13.5" customHeight="1">
      <c r="A38" s="459" t="str">
        <f>IF(ISBLANK(Invoer_periode_2!A225),"",Invoer_periode_2!A225)</f>
        <v/>
      </c>
      <c r="B38" s="284" t="str">
        <f>Invoer_periode_2!B225</f>
        <v>Cattier Theo</v>
      </c>
      <c r="C38" s="255" t="str">
        <f>IF(ISBLANK(Invoer_periode_2!C225),"",Invoer_periode_2!C225)</f>
        <v/>
      </c>
      <c r="D38" s="255" t="str">
        <f>Invoer_periode_2!D225</f>
        <v/>
      </c>
      <c r="E38" s="255" t="str">
        <f>IF(ISBLANK(Invoer_periode_2!E225),"",Invoer_periode_2!E225)</f>
        <v/>
      </c>
      <c r="F38" s="255" t="str">
        <f>IF(ISBLANK(Invoer_periode_2!F225),"",Invoer_periode_2!F225)</f>
        <v/>
      </c>
      <c r="G38" s="256" t="str">
        <f>Invoer_periode_2!G225</f>
        <v/>
      </c>
      <c r="H38" s="255" t="str">
        <f>IF(ISBLANK(Invoer_periode_2!H225),"",Invoer_periode_2!H225)</f>
        <v/>
      </c>
      <c r="I38" s="274" t="str">
        <f>Invoer_periode_2!I225</f>
        <v/>
      </c>
      <c r="J38" s="262" t="str">
        <f>Invoer_periode_2!J225</f>
        <v/>
      </c>
      <c r="K38" s="255" t="str">
        <f>Invoer_periode_2!K225</f>
        <v/>
      </c>
      <c r="L38" s="255" t="str">
        <f>Invoer_periode_2!L225</f>
        <v/>
      </c>
      <c r="M38" s="255" t="str">
        <f>Invoer_periode_2!M225</f>
        <v/>
      </c>
      <c r="N38" s="255">
        <f>Invoer_periode_2!N225</f>
        <v>0</v>
      </c>
    </row>
    <row r="39" spans="1:14" ht="13.5" customHeight="1">
      <c r="A39" s="459" t="str">
        <f>IF(ISBLANK(Invoer_periode_2!A226),"",Invoer_periode_2!A226)</f>
        <v/>
      </c>
      <c r="B39" s="284" t="str">
        <f>Invoer_periode_2!B226</f>
        <v>Huinink Jan</v>
      </c>
      <c r="C39" s="255" t="str">
        <f>IF(ISBLANK(Invoer_periode_2!C226),"",Invoer_periode_2!C226)</f>
        <v/>
      </c>
      <c r="D39" s="255" t="str">
        <f>Invoer_periode_2!D226</f>
        <v/>
      </c>
      <c r="E39" s="255" t="str">
        <f>IF(ISBLANK(Invoer_periode_2!E226),"",Invoer_periode_2!E226)</f>
        <v/>
      </c>
      <c r="F39" s="255" t="str">
        <f>IF(ISBLANK(Invoer_periode_2!F226),"",Invoer_periode_2!F226)</f>
        <v/>
      </c>
      <c r="G39" s="256" t="str">
        <f>Invoer_periode_2!G226</f>
        <v/>
      </c>
      <c r="H39" s="255" t="str">
        <f>IF(ISBLANK(Invoer_periode_2!H226),"",Invoer_periode_2!H226)</f>
        <v/>
      </c>
      <c r="I39" s="274" t="str">
        <f>Invoer_periode_2!I226</f>
        <v/>
      </c>
      <c r="J39" s="262" t="str">
        <f>Invoer_periode_2!J226</f>
        <v/>
      </c>
      <c r="K39" s="255" t="str">
        <f>Invoer_periode_2!K226</f>
        <v/>
      </c>
      <c r="L39" s="255" t="str">
        <f>Invoer_periode_2!L226</f>
        <v/>
      </c>
      <c r="M39" s="255" t="str">
        <f>Invoer_periode_2!M226</f>
        <v/>
      </c>
      <c r="N39" s="255">
        <f>Invoer_periode_2!N226</f>
        <v>0</v>
      </c>
    </row>
    <row r="40" spans="1:14" ht="13.5" customHeight="1">
      <c r="A40" s="457" t="str">
        <f>Invoer_periode_2!A228</f>
        <v/>
      </c>
      <c r="B40" s="284" t="str">
        <f>Invoer_periode_2!B227</f>
        <v>Koppele Theo</v>
      </c>
      <c r="C40" s="263" t="str">
        <f>Invoer_periode_2!C228</f>
        <v/>
      </c>
      <c r="D40" s="263" t="str">
        <f>Invoer_periode_2!D228</f>
        <v/>
      </c>
      <c r="E40" s="263">
        <f>Invoer_periode_2!E228</f>
        <v>0</v>
      </c>
      <c r="F40" s="263" t="str">
        <f>Invoer_periode_2!F228</f>
        <v/>
      </c>
      <c r="G40" s="266" t="str">
        <f>Invoer_periode_2!G228</f>
        <v/>
      </c>
      <c r="H40" s="263">
        <f>Invoer_periode_2!H228</f>
        <v>0</v>
      </c>
      <c r="I40" s="267" t="str">
        <f>Invoer_periode_2!I228</f>
        <v/>
      </c>
      <c r="J40" s="268" t="str">
        <f>Invoer_periode_2!J228</f>
        <v/>
      </c>
      <c r="K40" s="263" t="str">
        <f>Invoer_periode_2!K228</f>
        <v/>
      </c>
      <c r="L40" s="263" t="str">
        <f>Invoer_periode_2!L228</f>
        <v/>
      </c>
      <c r="M40" s="263" t="str">
        <f>Invoer_periode_2!M228</f>
        <v/>
      </c>
      <c r="N40" s="255">
        <f>Invoer_periode_2!N228</f>
        <v>0</v>
      </c>
    </row>
    <row r="41" spans="1:14" ht="13.5" customHeight="1">
      <c r="B41" s="284" t="str">
        <f>Invoer_periode_2!B228</f>
        <v>Melgers Willy</v>
      </c>
      <c r="G41" s="251"/>
      <c r="H41" s="249"/>
      <c r="I41" s="252"/>
      <c r="J41" s="253"/>
    </row>
    <row r="42" spans="1:14" ht="13.5" customHeight="1">
      <c r="A42" s="457">
        <f>Invoer_periode_3!A209</f>
        <v>45293</v>
      </c>
      <c r="B42" s="284" t="str">
        <f>Invoer_periode_2!B229</f>
        <v>Piepers Arnold</v>
      </c>
      <c r="C42" s="263"/>
      <c r="D42" s="263"/>
      <c r="E42" s="263"/>
      <c r="F42" s="263"/>
      <c r="G42" s="266"/>
      <c r="H42" s="263"/>
      <c r="I42" s="267"/>
      <c r="J42" s="268"/>
      <c r="K42" s="263"/>
      <c r="L42" s="263"/>
      <c r="M42" s="263"/>
      <c r="N42" s="263"/>
    </row>
    <row r="43" spans="1:14" ht="13.5" customHeight="1">
      <c r="A43" s="455"/>
      <c r="B43" s="284" t="str">
        <f>Invoer_periode_2!B230</f>
        <v>Jos Stortelder</v>
      </c>
      <c r="C43" s="263"/>
      <c r="D43" s="263"/>
      <c r="E43" s="263"/>
      <c r="F43" s="263"/>
      <c r="G43" s="266"/>
      <c r="H43" s="263"/>
      <c r="I43" s="267"/>
      <c r="J43" s="268"/>
      <c r="K43" s="263"/>
      <c r="L43" s="263"/>
      <c r="M43" s="263"/>
      <c r="N43" s="263"/>
    </row>
    <row r="44" spans="1:14" ht="13.5" customHeight="1">
      <c r="A44" s="457"/>
      <c r="B44" s="284"/>
      <c r="C44" s="263"/>
      <c r="D44" s="263"/>
      <c r="E44" s="263"/>
      <c r="F44" s="263"/>
      <c r="G44" s="266"/>
      <c r="H44" s="263"/>
      <c r="I44" s="267"/>
      <c r="J44" s="268"/>
      <c r="K44" s="263"/>
      <c r="L44" s="263"/>
      <c r="M44" s="263"/>
      <c r="N44" s="263"/>
    </row>
    <row r="45" spans="1:14" ht="13.5" customHeight="1">
      <c r="A45" s="459" t="str">
        <f>IF(ISBLANK(Invoer_periode_3!A212),"",Invoer_periode_3!A212)</f>
        <v>Car.Bol</v>
      </c>
      <c r="B45" s="284" t="str">
        <f>Invoer_periode_3!B212</f>
        <v>Periode 3</v>
      </c>
      <c r="C45" s="255" t="str">
        <f>IF(ISBLANK(Invoer_periode_3!C212),"",Invoer_periode_3!C212)</f>
        <v/>
      </c>
      <c r="D45" s="255">
        <f>Invoer_periode_3!D212</f>
        <v>0</v>
      </c>
      <c r="E45" s="255" t="str">
        <f>IF(ISBLANK(Invoer_periode_3!E212),"",Invoer_periode_3!E212)</f>
        <v/>
      </c>
      <c r="F45" s="255" t="str">
        <f>IF(ISBLANK(Invoer_periode_3!F212),"",Invoer_periode_3!F212)</f>
        <v/>
      </c>
      <c r="G45" s="256">
        <f>Invoer_periode_3!G212</f>
        <v>0</v>
      </c>
      <c r="H45" s="255" t="str">
        <f>IF(ISBLANK(Invoer_periode_3!H212),"",Invoer_periode_3!H212)</f>
        <v/>
      </c>
      <c r="I45" s="257">
        <f>Invoer_periode_3!I212</f>
        <v>0</v>
      </c>
      <c r="J45" s="253">
        <f>Invoer_periode_3!J212</f>
        <v>0</v>
      </c>
      <c r="K45" s="249">
        <f>Invoer_periode_3!K212</f>
        <v>0</v>
      </c>
      <c r="L45" s="249">
        <f>Invoer_periode_3!L212</f>
        <v>0</v>
      </c>
      <c r="M45" s="249">
        <f>Invoer_periode_3!M212</f>
        <v>0</v>
      </c>
      <c r="N45" s="249">
        <f>Invoer_periode_3!N212</f>
        <v>0</v>
      </c>
    </row>
    <row r="46" spans="1:14" ht="13.5" customHeight="1">
      <c r="A46" s="459">
        <f>IF(ISBLANK(Invoer_periode_3!A213),"",Invoer_periode_3!A213)</f>
        <v>50</v>
      </c>
      <c r="B46" s="284" t="str">
        <f>Invoer_periode_3!B213</f>
        <v>Naam</v>
      </c>
      <c r="C46" s="255" t="str">
        <f>IF(ISBLANK(Invoer_periode_3!C213),"",Invoer_periode_3!C213)</f>
        <v>Aantal</v>
      </c>
      <c r="D46" s="255" t="str">
        <f>Invoer_periode_3!D213</f>
        <v>Te maken</v>
      </c>
      <c r="E46" s="255" t="str">
        <f>IF(ISBLANK(Invoer_periode_3!E213),"",Invoer_periode_3!E213)</f>
        <v>Aantal</v>
      </c>
      <c r="F46" s="255" t="str">
        <f>IF(ISBLANK(Invoer_periode_3!F213),"",Invoer_periode_3!F213)</f>
        <v xml:space="preserve">Aantal  </v>
      </c>
      <c r="G46" s="256" t="str">
        <f>Invoer_periode_3!G213</f>
        <v xml:space="preserve">Week       </v>
      </c>
      <c r="H46" s="255" t="str">
        <f>IF(ISBLANK(Invoer_periode_3!H213),"",Invoer_periode_3!H213)</f>
        <v>Hoogste</v>
      </c>
      <c r="I46" s="257" t="str">
        <f>Invoer_periode_3!I213</f>
        <v>%</v>
      </c>
      <c r="J46" s="253">
        <f>Invoer_periode_3!J213</f>
        <v>10</v>
      </c>
      <c r="K46" s="249" t="str">
        <f>Invoer_periode_3!K213</f>
        <v>W</v>
      </c>
      <c r="L46" s="249" t="str">
        <f>Invoer_periode_3!L213</f>
        <v>V</v>
      </c>
      <c r="M46" s="249" t="str">
        <f>Invoer_periode_3!M213</f>
        <v>R</v>
      </c>
      <c r="N46" s="249" t="str">
        <f>Invoer_periode_3!N213</f>
        <v>Nieuwe</v>
      </c>
    </row>
    <row r="47" spans="1:14" ht="13.5" customHeight="1">
      <c r="A47" s="459" t="str">
        <f>IF(ISBLANK(Invoer_periode_3!A214),"",Invoer_periode_3!A214)</f>
        <v>Datum</v>
      </c>
      <c r="B47" s="276" t="str">
        <f>Invoer_periode_3!B214</f>
        <v>Rots Jan</v>
      </c>
      <c r="C47" s="255" t="str">
        <f>IF(ISBLANK(Invoer_periode_3!C214),"",Invoer_periode_3!C214)</f>
        <v>Wedstr.</v>
      </c>
      <c r="D47" s="255" t="str">
        <f>Invoer_periode_3!D214</f>
        <v>Car.boles</v>
      </c>
      <c r="E47" s="255" t="str">
        <f>IF(ISBLANK(Invoer_periode_3!E214),"",Invoer_periode_3!E214)</f>
        <v>Car.boles</v>
      </c>
      <c r="F47" s="255" t="str">
        <f>IF(ISBLANK(Invoer_periode_3!F214),"",Invoer_periode_3!F214)</f>
        <v>Beurten</v>
      </c>
      <c r="G47" s="256" t="str">
        <f>Invoer_periode_3!G214</f>
        <v>Moyenne</v>
      </c>
      <c r="H47" s="255" t="str">
        <f>IF(ISBLANK(Invoer_periode_3!H214),"",Invoer_periode_3!H214)</f>
        <v>H Score</v>
      </c>
      <c r="I47" s="257" t="str">
        <f>Invoer_periode_3!I214</f>
        <v>Car.boles</v>
      </c>
      <c r="J47" s="253" t="str">
        <f>Invoer_periode_3!J214</f>
        <v>Punten</v>
      </c>
      <c r="K47" s="249">
        <f>Invoer_periode_3!K214</f>
        <v>0</v>
      </c>
      <c r="L47" s="249">
        <f>Invoer_periode_3!L214</f>
        <v>0</v>
      </c>
      <c r="M47" s="249">
        <f>Invoer_periode_3!M214</f>
        <v>0</v>
      </c>
      <c r="N47" s="249" t="str">
        <f>Invoer_periode_3!N214</f>
        <v>Caramb</v>
      </c>
    </row>
    <row r="48" spans="1:14" ht="13.5" customHeight="1">
      <c r="A48" s="459" t="str">
        <f>IF(ISBLANK(Invoer_periode_3!A215),"",Invoer_periode_3!A215)</f>
        <v/>
      </c>
      <c r="B48" s="284" t="str">
        <f>Invoer_periode_3!B215</f>
        <v>Rouwhorst Bennie</v>
      </c>
      <c r="C48" s="255" t="str">
        <f>IF(ISBLANK(Invoer_periode_3!C215),"",Invoer_periode_3!C215)</f>
        <v/>
      </c>
      <c r="D48" s="255" t="str">
        <f>Invoer_periode_3!D215</f>
        <v/>
      </c>
      <c r="E48" s="255" t="str">
        <f>IF(ISBLANK(Invoer_periode_3!E215),"",Invoer_periode_3!E215)</f>
        <v/>
      </c>
      <c r="F48" s="255" t="str">
        <f>IF(ISBLANK(Invoer_periode_3!F215),"",Invoer_periode_3!F215)</f>
        <v/>
      </c>
      <c r="G48" s="256" t="str">
        <f>Invoer_periode_3!G215</f>
        <v/>
      </c>
      <c r="H48" s="255" t="str">
        <f>IF(ISBLANK(Invoer_periode_3!H215),"",Invoer_periode_3!H215)</f>
        <v/>
      </c>
      <c r="I48" s="257" t="str">
        <f>Invoer_periode_3!I215</f>
        <v/>
      </c>
      <c r="J48" s="253" t="str">
        <f>Invoer_periode_3!J215</f>
        <v/>
      </c>
      <c r="K48" s="249" t="str">
        <f>Invoer_periode_3!K215</f>
        <v/>
      </c>
      <c r="L48" s="249" t="str">
        <f>Invoer_periode_3!L215</f>
        <v/>
      </c>
      <c r="M48" s="249" t="str">
        <f>Invoer_periode_3!M215</f>
        <v/>
      </c>
      <c r="N48" s="249">
        <f>Invoer_periode_3!N215</f>
        <v>0</v>
      </c>
    </row>
    <row r="49" spans="1:14" ht="13.5" customHeight="1">
      <c r="A49" s="459" t="str">
        <f>IF(ISBLANK(Invoer_periode_3!A216),"",Invoer_periode_3!A216)</f>
        <v/>
      </c>
      <c r="B49" s="284" t="str">
        <f>Invoer_periode_3!B216</f>
        <v>Wittenbernds B</v>
      </c>
      <c r="C49" s="255" t="str">
        <f>IF(ISBLANK(Invoer_periode_3!C216),"",Invoer_periode_3!C216)</f>
        <v/>
      </c>
      <c r="D49" s="255" t="str">
        <f>Invoer_periode_3!D216</f>
        <v/>
      </c>
      <c r="E49" s="255" t="str">
        <f>IF(ISBLANK(Invoer_periode_3!E216),"",Invoer_periode_3!E216)</f>
        <v/>
      </c>
      <c r="F49" s="255" t="str">
        <f>IF(ISBLANK(Invoer_periode_3!F216),"",Invoer_periode_3!F216)</f>
        <v/>
      </c>
      <c r="G49" s="256" t="str">
        <f>Invoer_periode_3!G216</f>
        <v/>
      </c>
      <c r="H49" s="255" t="str">
        <f>IF(ISBLANK(Invoer_periode_3!H216),"",Invoer_periode_3!H216)</f>
        <v/>
      </c>
      <c r="I49" s="257" t="str">
        <f>Invoer_periode_3!I216</f>
        <v/>
      </c>
      <c r="J49" s="253" t="str">
        <f>Invoer_periode_3!J216</f>
        <v/>
      </c>
      <c r="K49" s="249" t="str">
        <f>Invoer_periode_3!K216</f>
        <v/>
      </c>
      <c r="L49" s="249" t="str">
        <f>Invoer_periode_3!L216</f>
        <v/>
      </c>
      <c r="M49" s="249" t="str">
        <f>Invoer_periode_3!M216</f>
        <v/>
      </c>
      <c r="N49" s="249">
        <f>Invoer_periode_3!N216</f>
        <v>0</v>
      </c>
    </row>
    <row r="50" spans="1:14" ht="13.5" customHeight="1">
      <c r="A50" s="459" t="str">
        <f>IF(ISBLANK(Invoer_periode_3!A217),"",Invoer_periode_3!A217)</f>
        <v/>
      </c>
      <c r="B50" s="284" t="str">
        <f>Invoer_periode_3!B217</f>
        <v>Spieker Leo</v>
      </c>
      <c r="C50" s="255" t="str">
        <f>IF(ISBLANK(Invoer_periode_3!C217),"",Invoer_periode_3!C217)</f>
        <v/>
      </c>
      <c r="D50" s="255" t="str">
        <f>Invoer_periode_3!D217</f>
        <v/>
      </c>
      <c r="E50" s="255" t="str">
        <f>IF(ISBLANK(Invoer_periode_3!E217),"",Invoer_periode_3!E217)</f>
        <v/>
      </c>
      <c r="F50" s="255" t="str">
        <f>IF(ISBLANK(Invoer_periode_3!F217),"",Invoer_periode_3!F217)</f>
        <v/>
      </c>
      <c r="G50" s="256" t="str">
        <f>Invoer_periode_3!G217</f>
        <v/>
      </c>
      <c r="H50" s="255" t="str">
        <f>IF(ISBLANK(Invoer_periode_3!H217),"",Invoer_periode_3!H217)</f>
        <v/>
      </c>
      <c r="I50" s="257" t="str">
        <f>Invoer_periode_3!I217</f>
        <v/>
      </c>
      <c r="J50" s="253" t="str">
        <f>Invoer_periode_3!J217</f>
        <v/>
      </c>
      <c r="K50" s="249" t="str">
        <f>Invoer_periode_3!K217</f>
        <v/>
      </c>
      <c r="L50" s="249" t="str">
        <f>Invoer_periode_3!L217</f>
        <v/>
      </c>
      <c r="M50" s="249" t="str">
        <f>Invoer_periode_3!M217</f>
        <v/>
      </c>
      <c r="N50" s="249">
        <f>Invoer_periode_3!N217</f>
        <v>0</v>
      </c>
    </row>
    <row r="51" spans="1:14" s="254" customFormat="1" ht="13.5" customHeight="1">
      <c r="A51" s="456" t="str">
        <f>IF(ISBLANK(Invoer_periode_3!A218),"",Invoer_periode_3!A218)</f>
        <v/>
      </c>
      <c r="B51" s="284" t="str">
        <f>Invoer_periode_3!B218</f>
        <v>v.Schie Leo</v>
      </c>
      <c r="C51" s="249" t="str">
        <f>IF(ISBLANK(Invoer_periode_3!C218),"",Invoer_periode_3!C218)</f>
        <v/>
      </c>
      <c r="D51" s="249" t="str">
        <f>Invoer_periode_3!D218</f>
        <v/>
      </c>
      <c r="E51" s="249" t="str">
        <f>IF(ISBLANK(Invoer_periode_3!E218),"",Invoer_periode_3!E218)</f>
        <v/>
      </c>
      <c r="F51" s="249" t="str">
        <f>IF(ISBLANK(Invoer_periode_3!F218),"",Invoer_periode_3!F218)</f>
        <v/>
      </c>
      <c r="G51" s="249" t="str">
        <f>Invoer_periode_3!G218</f>
        <v/>
      </c>
      <c r="H51" s="249" t="str">
        <f>IF(ISBLANK(Invoer_periode_3!H218),"",Invoer_periode_3!H218)</f>
        <v/>
      </c>
      <c r="I51" s="249" t="str">
        <f>Invoer_periode_3!I218</f>
        <v/>
      </c>
      <c r="J51" s="249" t="str">
        <f>Invoer_periode_3!J218</f>
        <v/>
      </c>
      <c r="K51" s="249" t="str">
        <f>Invoer_periode_3!K218</f>
        <v/>
      </c>
      <c r="L51" s="249" t="str">
        <f>Invoer_periode_3!L218</f>
        <v/>
      </c>
      <c r="M51" s="249" t="str">
        <f>Invoer_periode_3!M218</f>
        <v/>
      </c>
      <c r="N51" s="249">
        <f>Invoer_periode_3!N218</f>
        <v>0</v>
      </c>
    </row>
    <row r="52" spans="1:14" s="254" customFormat="1" ht="13.5" customHeight="1">
      <c r="A52" s="456" t="str">
        <f>IF(ISBLANK(Invoer_periode_3!A219),"",Invoer_periode_3!A219)</f>
        <v/>
      </c>
      <c r="B52" s="284" t="str">
        <f>Invoer_periode_3!B219</f>
        <v>Wolterink Harrie</v>
      </c>
      <c r="C52" s="249" t="str">
        <f>IF(ISBLANK(Invoer_periode_3!C219),"",Invoer_periode_3!C219)</f>
        <v/>
      </c>
      <c r="D52" s="249" t="str">
        <f>Invoer_periode_3!D219</f>
        <v/>
      </c>
      <c r="E52" s="249" t="str">
        <f>IF(ISBLANK(Invoer_periode_3!E219),"",Invoer_periode_3!E219)</f>
        <v/>
      </c>
      <c r="F52" s="249" t="str">
        <f>IF(ISBLANK(Invoer_periode_3!F219),"",Invoer_periode_3!F219)</f>
        <v/>
      </c>
      <c r="G52" s="249" t="str">
        <f>Invoer_periode_3!G219</f>
        <v/>
      </c>
      <c r="H52" s="249" t="str">
        <f>IF(ISBLANK(Invoer_periode_3!H219),"",Invoer_periode_3!H219)</f>
        <v/>
      </c>
      <c r="I52" s="249" t="str">
        <f>Invoer_periode_3!I219</f>
        <v/>
      </c>
      <c r="J52" s="249" t="str">
        <f>Invoer_periode_3!J219</f>
        <v/>
      </c>
      <c r="K52" s="249" t="str">
        <f>Invoer_periode_3!K219</f>
        <v/>
      </c>
      <c r="L52" s="249" t="str">
        <f>Invoer_periode_3!L219</f>
        <v/>
      </c>
      <c r="M52" s="249" t="str">
        <f>Invoer_periode_3!M219</f>
        <v/>
      </c>
      <c r="N52" s="249">
        <f>Invoer_periode_3!N219</f>
        <v>0</v>
      </c>
    </row>
    <row r="53" spans="1:14" ht="13.5" customHeight="1">
      <c r="A53" s="456" t="str">
        <f>IF(ISBLANK(Invoer_periode_3!A220),"",Invoer_periode_3!A220)</f>
        <v/>
      </c>
      <c r="B53" s="284" t="str">
        <f>Invoer_periode_3!B220</f>
        <v>Vermue Jack</v>
      </c>
      <c r="C53" s="249" t="str">
        <f>IF(ISBLANK(Invoer_periode_3!C220),"",Invoer_periode_3!C220)</f>
        <v/>
      </c>
      <c r="D53" s="249">
        <f>Invoer_periode_3!D220</f>
        <v>0</v>
      </c>
      <c r="E53" s="249" t="str">
        <f>IF(ISBLANK(Invoer_periode_3!E220),"",Invoer_periode_3!E220)</f>
        <v/>
      </c>
      <c r="F53" s="249" t="str">
        <f>IF(ISBLANK(Invoer_periode_3!F220),"",Invoer_periode_3!F220)</f>
        <v/>
      </c>
      <c r="G53" s="249">
        <f>Invoer_periode_3!G220</f>
        <v>0</v>
      </c>
      <c r="H53" s="249" t="str">
        <f>IF(ISBLANK(Invoer_periode_3!H220),"",Invoer_periode_3!H220)</f>
        <v/>
      </c>
      <c r="I53" s="249">
        <f>Invoer_periode_3!I220</f>
        <v>0</v>
      </c>
      <c r="J53" s="249">
        <f>Invoer_periode_3!J220</f>
        <v>0</v>
      </c>
      <c r="K53" s="249" t="str">
        <f>Invoer_periode_3!K220</f>
        <v/>
      </c>
      <c r="L53" s="249" t="str">
        <f>Invoer_periode_3!L220</f>
        <v/>
      </c>
      <c r="M53" s="249" t="str">
        <f>Invoer_periode_3!M220</f>
        <v/>
      </c>
      <c r="N53" s="249">
        <f>Invoer_periode_3!N220</f>
        <v>0</v>
      </c>
    </row>
    <row r="54" spans="1:14" ht="13.5" customHeight="1">
      <c r="A54" s="459" t="str">
        <f>IF(ISBLANK(Invoer_periode_3!A221),"",Invoer_periode_3!A221)</f>
        <v/>
      </c>
      <c r="B54" s="284" t="str">
        <f>Invoer_periode_3!B221</f>
        <v>Slot Guus</v>
      </c>
      <c r="C54" s="255" t="str">
        <f>IF(ISBLANK(Invoer_periode_3!C214),"",Invoer_periode_3!C214)</f>
        <v>Wedstr.</v>
      </c>
      <c r="D54" s="255" t="str">
        <f>Invoer_periode_3!D221</f>
        <v/>
      </c>
      <c r="E54" s="255" t="str">
        <f>IF(ISBLANK(Invoer_periode_3!E221),"",Invoer_periode_3!E221)</f>
        <v/>
      </c>
      <c r="F54" s="255" t="str">
        <f>IF(ISBLANK(Invoer_periode_3!F221),"",Invoer_periode_3!F221)</f>
        <v/>
      </c>
      <c r="G54" s="256" t="str">
        <f>Invoer_periode_3!G221</f>
        <v/>
      </c>
      <c r="H54" s="255" t="str">
        <f>IF(ISBLANK(Invoer_periode_3!H221),"",Invoer_periode_3!H221)</f>
        <v/>
      </c>
      <c r="I54" s="257" t="str">
        <f>Invoer_periode_3!I221</f>
        <v/>
      </c>
      <c r="J54" s="253" t="str">
        <f>Invoer_periode_3!J221</f>
        <v/>
      </c>
      <c r="K54" s="249" t="str">
        <f>Invoer_periode_3!K221</f>
        <v/>
      </c>
      <c r="L54" s="249" t="str">
        <f>Invoer_periode_3!L221</f>
        <v/>
      </c>
      <c r="M54" s="249" t="str">
        <f>Invoer_periode_3!M221</f>
        <v/>
      </c>
      <c r="N54" s="249">
        <f>Invoer_periode_3!N221</f>
        <v>0</v>
      </c>
    </row>
    <row r="55" spans="1:14" ht="13.5" customHeight="1">
      <c r="A55" s="456" t="str">
        <f>IF(ISBLANK(Invoer_periode_3!A222),"",Invoer_periode_3!A222)</f>
        <v/>
      </c>
      <c r="B55" s="284" t="str">
        <f>Invoer_periode_3!B222</f>
        <v>Bennie Beerten Z</v>
      </c>
      <c r="C55" s="249" t="str">
        <f>IF(ISBLANK(Invoer_periode_3!C222),"",Invoer_periode_3!C222)</f>
        <v/>
      </c>
      <c r="D55" s="249" t="str">
        <f>Invoer_periode_3!D222</f>
        <v/>
      </c>
      <c r="E55" s="249" t="str">
        <f>IF(ISBLANK(Invoer_periode_3!E222),"",Invoer_periode_3!E222)</f>
        <v/>
      </c>
      <c r="F55" s="249" t="str">
        <f>IF(ISBLANK(Invoer_periode_3!F222),"",Invoer_periode_3!F222)</f>
        <v/>
      </c>
      <c r="G55" s="249" t="str">
        <f>Invoer_periode_3!G222</f>
        <v/>
      </c>
      <c r="H55" s="249" t="str">
        <f>IF(ISBLANK(Invoer_periode_3!H222),"",Invoer_periode_3!H222)</f>
        <v/>
      </c>
      <c r="I55" s="249" t="str">
        <f>Invoer_periode_3!I222</f>
        <v/>
      </c>
      <c r="J55" s="249" t="str">
        <f>Invoer_periode_3!J222</f>
        <v/>
      </c>
      <c r="K55" s="249" t="str">
        <f>Invoer_periode_3!K222</f>
        <v/>
      </c>
      <c r="L55" s="249" t="str">
        <f>Invoer_periode_3!L222</f>
        <v/>
      </c>
      <c r="M55" s="249" t="str">
        <f>Invoer_periode_3!M222</f>
        <v/>
      </c>
      <c r="N55" s="249">
        <f>Invoer_periode_3!N222</f>
        <v>0</v>
      </c>
    </row>
    <row r="56" spans="1:14" ht="13.5" customHeight="1">
      <c r="A56" s="459" t="str">
        <f>IF(ISBLANK(Invoer_periode_3!A223),"",Invoer_periode_3!A223)</f>
        <v/>
      </c>
      <c r="B56" s="284" t="str">
        <f>Invoer_periode_3!B223</f>
        <v>Cuppers Jan</v>
      </c>
      <c r="C56" s="255" t="str">
        <f>IF(ISBLANK(Invoer_periode_3!C223),"",Invoer_periode_3!C223)</f>
        <v/>
      </c>
      <c r="D56" s="255" t="str">
        <f>Invoer_periode_3!D223</f>
        <v/>
      </c>
      <c r="E56" s="255" t="str">
        <f>IF(ISBLANK(Invoer_periode_3!E223),"",Invoer_periode_3!E223)</f>
        <v/>
      </c>
      <c r="F56" s="255" t="str">
        <f>IF(ISBLANK(Invoer_periode_3!F223),"",Invoer_periode_3!F223)</f>
        <v/>
      </c>
      <c r="G56" s="256" t="str">
        <f>Invoer_periode_3!G223</f>
        <v/>
      </c>
      <c r="H56" s="255" t="str">
        <f>IF(ISBLANK(Invoer_periode_3!H223),"",Invoer_periode_3!H223)</f>
        <v/>
      </c>
      <c r="I56" s="257" t="str">
        <f>Invoer_periode_3!I223</f>
        <v/>
      </c>
      <c r="J56" s="253" t="str">
        <f>Invoer_periode_3!J223</f>
        <v/>
      </c>
      <c r="K56" s="249" t="str">
        <f>Invoer_periode_3!K223</f>
        <v/>
      </c>
      <c r="L56" s="249" t="str">
        <f>Invoer_periode_3!L223</f>
        <v/>
      </c>
      <c r="M56" s="249" t="str">
        <f>Invoer_periode_3!M223</f>
        <v/>
      </c>
      <c r="N56" s="249">
        <f>Invoer_periode_3!N223</f>
        <v>0</v>
      </c>
    </row>
    <row r="57" spans="1:14" ht="13.5" customHeight="1">
      <c r="A57" s="456" t="str">
        <f>IF(ISBLANK(Invoer_periode_3!A224),"",Invoer_periode_3!A224)</f>
        <v/>
      </c>
      <c r="B57" s="284" t="str">
        <f>Invoer_periode_3!B224</f>
        <v>BouwmeesterJohan</v>
      </c>
      <c r="C57" s="249" t="str">
        <f>IF(ISBLANK(Invoer_periode_3!C224),"",Invoer_periode_3!C224)</f>
        <v/>
      </c>
      <c r="D57" s="249" t="str">
        <f>Invoer_periode_3!D224</f>
        <v/>
      </c>
      <c r="E57" s="249" t="str">
        <f>IF(ISBLANK(Invoer_periode_3!E224),"",Invoer_periode_3!E224)</f>
        <v/>
      </c>
      <c r="F57" s="249" t="str">
        <f>IF(ISBLANK(Invoer_periode_3!F224),"",Invoer_periode_3!F224)</f>
        <v/>
      </c>
      <c r="G57" s="249" t="str">
        <f>Invoer_periode_3!G224</f>
        <v/>
      </c>
      <c r="H57" s="249" t="str">
        <f>IF(ISBLANK(Invoer_periode_3!H224),"",Invoer_periode_3!H224)</f>
        <v/>
      </c>
      <c r="I57" s="249" t="str">
        <f>Invoer_periode_3!I224</f>
        <v/>
      </c>
      <c r="J57" s="249" t="str">
        <f>Invoer_periode_3!J224</f>
        <v/>
      </c>
      <c r="K57" s="249" t="str">
        <f>Invoer_periode_3!K224</f>
        <v/>
      </c>
      <c r="L57" s="249" t="str">
        <f>Invoer_periode_3!L224</f>
        <v/>
      </c>
      <c r="M57" s="249" t="str">
        <f>Invoer_periode_3!M224</f>
        <v/>
      </c>
      <c r="N57" s="249">
        <f>Invoer_periode_3!N224</f>
        <v>0</v>
      </c>
    </row>
    <row r="58" spans="1:14" ht="13.5" customHeight="1">
      <c r="A58" s="459" t="str">
        <f>IF(ISBLANK(Invoer_periode_3!A225),"",Invoer_periode_3!A225)</f>
        <v/>
      </c>
      <c r="B58" s="284" t="str">
        <f>Invoer_periode_3!B225</f>
        <v>Cattier Theo</v>
      </c>
      <c r="C58" s="255" t="str">
        <f>IF(ISBLANK(Invoer_periode_3!C225),"",Invoer_periode_3!C225)</f>
        <v/>
      </c>
      <c r="D58" s="255" t="str">
        <f>Invoer_periode_3!D225</f>
        <v/>
      </c>
      <c r="E58" s="255" t="str">
        <f>IF(ISBLANK(Invoer_periode_3!E225),"",Invoer_periode_3!E225)</f>
        <v/>
      </c>
      <c r="F58" s="255" t="str">
        <f>IF(ISBLANK(Invoer_periode_3!F225),"",Invoer_periode_3!F225)</f>
        <v/>
      </c>
      <c r="G58" s="256" t="str">
        <f>Invoer_periode_3!G225</f>
        <v/>
      </c>
      <c r="H58" s="255" t="str">
        <f>IF(ISBLANK(Invoer_periode_3!H225),"",Invoer_periode_3!H225)</f>
        <v/>
      </c>
      <c r="I58" s="257" t="str">
        <f>Invoer_periode_3!I225</f>
        <v/>
      </c>
      <c r="J58" s="253" t="str">
        <f>Invoer_periode_3!J225</f>
        <v/>
      </c>
      <c r="K58" s="249" t="str">
        <f>Invoer_periode_3!K225</f>
        <v/>
      </c>
      <c r="L58" s="249" t="str">
        <f>Invoer_periode_3!L225</f>
        <v/>
      </c>
      <c r="M58" s="249" t="str">
        <f>Invoer_periode_3!M225</f>
        <v/>
      </c>
      <c r="N58" s="249">
        <f>Invoer_periode_3!N225</f>
        <v>0</v>
      </c>
    </row>
    <row r="59" spans="1:14" ht="13.5" customHeight="1">
      <c r="A59" s="459" t="str">
        <f>IF(ISBLANK(Invoer_periode_3!A226),"",Invoer_periode_3!A226)</f>
        <v/>
      </c>
      <c r="B59" s="284" t="str">
        <f>Invoer_periode_3!B226</f>
        <v>Huinink Jan</v>
      </c>
      <c r="C59" s="255" t="str">
        <f>IF(ISBLANK(Invoer_periode_3!C226),"",Invoer_periode_3!C226)</f>
        <v/>
      </c>
      <c r="D59" s="255" t="str">
        <f>Invoer_periode_3!D226</f>
        <v/>
      </c>
      <c r="E59" s="255" t="str">
        <f>IF(ISBLANK(Invoer_periode_3!E226),"",Invoer_periode_3!E226)</f>
        <v/>
      </c>
      <c r="F59" s="255" t="str">
        <f>IF(ISBLANK(Invoer_periode_3!F226),"",Invoer_periode_3!F226)</f>
        <v/>
      </c>
      <c r="G59" s="256" t="str">
        <f>Invoer_periode_3!G226</f>
        <v/>
      </c>
      <c r="H59" s="255" t="str">
        <f>IF(ISBLANK(Invoer_periode_3!H226),"",Invoer_periode_3!H226)</f>
        <v/>
      </c>
      <c r="I59" s="257" t="str">
        <f>Invoer_periode_3!I226</f>
        <v/>
      </c>
      <c r="J59" s="253" t="str">
        <f>Invoer_periode_3!J226</f>
        <v/>
      </c>
      <c r="K59" s="249" t="str">
        <f>Invoer_periode_3!K226</f>
        <v/>
      </c>
      <c r="L59" s="249" t="str">
        <f>Invoer_periode_3!L226</f>
        <v/>
      </c>
      <c r="M59" s="249" t="str">
        <f>Invoer_periode_3!M226</f>
        <v/>
      </c>
      <c r="N59" s="249">
        <f>Invoer_periode_3!N226</f>
        <v>0</v>
      </c>
    </row>
    <row r="60" spans="1:14" ht="13.5" customHeight="1">
      <c r="A60" s="457" t="str">
        <f>Invoer_periode_3!A228</f>
        <v/>
      </c>
      <c r="B60" s="284" t="str">
        <f>Invoer_periode_3!B227</f>
        <v>Koppele Theo</v>
      </c>
      <c r="C60" s="263" t="str">
        <f>Invoer_periode_3!C228</f>
        <v/>
      </c>
      <c r="D60" s="263" t="str">
        <f>Invoer_periode_3!D228</f>
        <v/>
      </c>
      <c r="E60" s="263">
        <f>Invoer_periode_3!E228</f>
        <v>0</v>
      </c>
      <c r="F60" s="263" t="str">
        <f>Invoer_periode_3!F228</f>
        <v/>
      </c>
      <c r="G60" s="266" t="str">
        <f>Invoer_periode_3!G228</f>
        <v/>
      </c>
      <c r="H60" s="263">
        <f>Invoer_periode_3!H228</f>
        <v>0</v>
      </c>
      <c r="I60" s="267" t="str">
        <f>Invoer_periode_3!I228</f>
        <v/>
      </c>
      <c r="J60" s="268" t="str">
        <f>Invoer_periode_3!J228</f>
        <v/>
      </c>
      <c r="K60" s="263" t="str">
        <f>Invoer_periode_3!K228</f>
        <v/>
      </c>
      <c r="L60" s="263" t="str">
        <f>Invoer_periode_3!L228</f>
        <v/>
      </c>
      <c r="M60" s="263" t="str">
        <f>Invoer_periode_3!M228</f>
        <v/>
      </c>
      <c r="N60" s="263">
        <f>Invoer_periode_3!N228</f>
        <v>0</v>
      </c>
    </row>
    <row r="61" spans="1:14" ht="13.5" customHeight="1">
      <c r="B61" s="284" t="str">
        <f>Invoer_periode_3!B228</f>
        <v>Melgers Willy</v>
      </c>
      <c r="G61" s="251"/>
      <c r="H61" s="249"/>
      <c r="I61" s="252"/>
      <c r="J61" s="253"/>
    </row>
    <row r="62" spans="1:14" ht="13.5" customHeight="1">
      <c r="A62" s="457" t="str">
        <f>Invoer_per__4!A209</f>
        <v/>
      </c>
      <c r="B62" s="284" t="str">
        <f>Invoer_periode_3!B229</f>
        <v>Piepers Arnold</v>
      </c>
      <c r="C62" s="263"/>
      <c r="D62" s="263"/>
      <c r="E62" s="263"/>
      <c r="F62" s="263"/>
      <c r="G62" s="266"/>
      <c r="H62" s="263"/>
      <c r="I62" s="267"/>
      <c r="J62" s="268"/>
      <c r="K62" s="263"/>
      <c r="L62" s="263"/>
      <c r="M62" s="263"/>
      <c r="N62" s="263"/>
    </row>
    <row r="63" spans="1:14" ht="13.5" customHeight="1">
      <c r="A63" s="455"/>
      <c r="B63" s="284" t="str">
        <f>Invoer_periode_3!B230</f>
        <v>Jos Stortelder</v>
      </c>
      <c r="C63" s="263">
        <f>Invoer_per__4!C210</f>
        <v>0</v>
      </c>
      <c r="D63" s="263">
        <f>Invoer_per__4!D210</f>
        <v>0</v>
      </c>
      <c r="E63" s="263">
        <f>Invoer_per__4!E210</f>
        <v>0</v>
      </c>
      <c r="F63" s="263">
        <f>Invoer_per__4!F210</f>
        <v>0</v>
      </c>
      <c r="G63" s="266" t="e">
        <f>Invoer_per__4!G210</f>
        <v>#DIV/0!</v>
      </c>
      <c r="H63" s="263">
        <f>Invoer_per__4!H210</f>
        <v>0</v>
      </c>
      <c r="I63" s="267" t="e">
        <f>Invoer_per__4!I210</f>
        <v>#DIV/0!</v>
      </c>
      <c r="J63" s="268">
        <f>Invoer_per__4!J210</f>
        <v>0</v>
      </c>
      <c r="K63" s="263">
        <f>Invoer_per__4!K210</f>
        <v>0</v>
      </c>
      <c r="L63" s="263">
        <f>Invoer_per__4!L210</f>
        <v>0</v>
      </c>
      <c r="M63" s="263">
        <f>Invoer_per__4!M210</f>
        <v>0</v>
      </c>
      <c r="N63" s="263" t="e">
        <f>Invoer_per__4!N210</f>
        <v>#DIV/0!</v>
      </c>
    </row>
    <row r="64" spans="1:14" ht="13.5" customHeight="1">
      <c r="A64" s="457"/>
      <c r="B64" s="276" t="s">
        <v>134</v>
      </c>
      <c r="C64" s="263">
        <f>Invoer_per__4!C211</f>
        <v>0</v>
      </c>
      <c r="D64" s="263">
        <f>Invoer_per__4!D211</f>
        <v>0</v>
      </c>
      <c r="E64" s="263">
        <f>Invoer_per__4!E211</f>
        <v>0</v>
      </c>
      <c r="F64" s="263">
        <f>Invoer_per__4!F211</f>
        <v>0</v>
      </c>
      <c r="G64" s="266">
        <f>Invoer_per__4!G211</f>
        <v>0</v>
      </c>
      <c r="H64" s="263">
        <f>Invoer_per__4!H211</f>
        <v>0</v>
      </c>
      <c r="I64" s="267">
        <f>Invoer_per__4!I211</f>
        <v>0</v>
      </c>
      <c r="J64" s="268">
        <f>Invoer_per__4!J211</f>
        <v>0</v>
      </c>
      <c r="K64" s="263">
        <f>Invoer_per__4!K211</f>
        <v>0</v>
      </c>
      <c r="L64" s="263">
        <f>Invoer_per__4!L211</f>
        <v>0</v>
      </c>
      <c r="M64" s="263">
        <f>Invoer_per__4!M211</f>
        <v>0</v>
      </c>
      <c r="N64" s="263">
        <f>Invoer_per__4!N211</f>
        <v>0</v>
      </c>
    </row>
    <row r="65" spans="1:14" ht="13.5" customHeight="1">
      <c r="A65" s="457"/>
      <c r="B65" s="276"/>
      <c r="C65" s="263"/>
      <c r="D65" s="263"/>
      <c r="E65" s="263"/>
      <c r="F65" s="263"/>
      <c r="G65" s="266"/>
      <c r="H65" s="263"/>
      <c r="I65" s="267"/>
      <c r="J65" s="268"/>
      <c r="K65" s="263"/>
      <c r="L65" s="263"/>
      <c r="M65" s="263"/>
      <c r="N65" s="263"/>
    </row>
    <row r="66" spans="1:14" ht="13.5" customHeight="1">
      <c r="A66" s="456" t="str">
        <f>IF(ISBLANK(Invoer_per__4!A212),"",Invoer_per__4!A212)</f>
        <v>Car.Bol</v>
      </c>
      <c r="B66" s="279" t="str">
        <f>Invoer_per__4!B212</f>
        <v>Periode 4</v>
      </c>
      <c r="C66" s="249" t="str">
        <f>IF(ISBLANK(Invoer_per__4!C212),"",Invoer_per__4!C212)</f>
        <v/>
      </c>
      <c r="D66" s="249">
        <f>Invoer_per__4!D212</f>
        <v>0</v>
      </c>
      <c r="E66" s="249" t="str">
        <f>IF(ISBLANK(Invoer_per__4!E212),"",Invoer_per__4!E212)</f>
        <v/>
      </c>
      <c r="F66" s="249" t="str">
        <f>IF(ISBLANK(Invoer_per__4!F212),"",Invoer_per__4!F212)</f>
        <v/>
      </c>
      <c r="G66" s="251">
        <f>Invoer_per__4!G212</f>
        <v>0</v>
      </c>
      <c r="H66" s="251" t="str">
        <f>IF(ISBLANK(Invoer_per__4!H212),"",Invoer_per__4!H212)</f>
        <v/>
      </c>
      <c r="I66" s="260">
        <f>Invoer_per__4!I212</f>
        <v>0</v>
      </c>
      <c r="J66" s="252">
        <f>Invoer_per__4!J212</f>
        <v>0</v>
      </c>
      <c r="K66" s="249">
        <f>Invoer_per__4!K212</f>
        <v>0</v>
      </c>
      <c r="L66" s="249">
        <f>Invoer_per__4!L212</f>
        <v>0</v>
      </c>
      <c r="M66" s="249">
        <f>Invoer_per__4!M212</f>
        <v>0</v>
      </c>
      <c r="N66" s="249">
        <f>Invoer_per__4!N212</f>
        <v>0</v>
      </c>
    </row>
    <row r="67" spans="1:14" ht="13.5" customHeight="1">
      <c r="A67" s="456">
        <f>IF(ISBLANK(Invoer_per__4!A213),"",Invoer_per__4!A213)</f>
        <v>53</v>
      </c>
      <c r="B67" s="279" t="str">
        <f>Invoer_per__4!B213</f>
        <v>Naam</v>
      </c>
      <c r="C67" s="249" t="str">
        <f>IF(ISBLANK(Invoer_per__4!C213),"",Invoer_per__4!C213)</f>
        <v>Aantal</v>
      </c>
      <c r="D67" s="249" t="str">
        <f>Invoer_per__4!D213</f>
        <v>Te maken</v>
      </c>
      <c r="E67" s="249" t="str">
        <f>IF(ISBLANK(Invoer_per__4!E213),"",Invoer_per__4!E213)</f>
        <v>Aantal</v>
      </c>
      <c r="F67" s="249" t="str">
        <f>IF(ISBLANK(Invoer_per__4!F213),"",Invoer_per__4!F213)</f>
        <v xml:space="preserve">Aantal  </v>
      </c>
      <c r="G67" s="249" t="str">
        <f>Invoer_per__4!G213</f>
        <v xml:space="preserve">Week       </v>
      </c>
      <c r="H67" s="249" t="str">
        <f>IF(ISBLANK(Invoer_per__4!H213),"",Invoer_per__4!H213)</f>
        <v>Hoogste</v>
      </c>
      <c r="I67" s="249" t="str">
        <f>Invoer_per__4!I213</f>
        <v>%</v>
      </c>
      <c r="J67" s="249">
        <f>Invoer_per__4!J213</f>
        <v>10</v>
      </c>
      <c r="K67" s="249" t="str">
        <f>Invoer_per__4!K213</f>
        <v>W</v>
      </c>
      <c r="L67" s="249" t="str">
        <f>Invoer_per__4!L213</f>
        <v>V</v>
      </c>
      <c r="M67" s="249" t="str">
        <f>Invoer_per__4!M213</f>
        <v>R</v>
      </c>
      <c r="N67" s="249" t="str">
        <f>Invoer_per__4!N213</f>
        <v>Nieuwe</v>
      </c>
    </row>
    <row r="68" spans="1:14" ht="13.5" customHeight="1">
      <c r="A68" s="456" t="str">
        <f>IF(ISBLANK(Invoer_per__4!A214),"",Invoer_per__4!A214)</f>
        <v>Datum</v>
      </c>
      <c r="B68" s="476" t="str">
        <f>Invoer_per__4!B214</f>
        <v>Rots Jan</v>
      </c>
      <c r="C68" s="249" t="str">
        <f>IF(ISBLANK(Invoer_per__4!C214),"",Invoer_per__4!C214)</f>
        <v>Wedstr.</v>
      </c>
      <c r="D68" s="249" t="str">
        <f>Invoer_per__4!D214</f>
        <v>Car.boles</v>
      </c>
      <c r="E68" s="249" t="str">
        <f>IF(ISBLANK(Invoer_per__4!E214),"",Invoer_per__4!E214)</f>
        <v>Car.boles</v>
      </c>
      <c r="F68" s="249" t="str">
        <f>IF(ISBLANK(Invoer_per__4!F214),"",Invoer_per__4!F214)</f>
        <v>Beurten</v>
      </c>
      <c r="G68" s="249" t="str">
        <f>Invoer_per__4!G214</f>
        <v>Moyenne</v>
      </c>
      <c r="H68" s="249" t="str">
        <f>IF(ISBLANK(Invoer_per__4!H214),"",Invoer_per__4!H214)</f>
        <v>H Score</v>
      </c>
      <c r="I68" s="249" t="str">
        <f>Invoer_per__4!I214</f>
        <v>Car.boles</v>
      </c>
      <c r="J68" s="249" t="str">
        <f>Invoer_per__4!J214</f>
        <v>Punten</v>
      </c>
      <c r="K68" s="249">
        <f>Invoer_per__4!K214</f>
        <v>0</v>
      </c>
      <c r="L68" s="249">
        <f>Invoer_per__4!L214</f>
        <v>0</v>
      </c>
      <c r="M68" s="249">
        <f>Invoer_per__4!M214</f>
        <v>0</v>
      </c>
      <c r="N68" s="249" t="str">
        <f>Invoer_per__4!N214</f>
        <v>Caramb</v>
      </c>
    </row>
    <row r="69" spans="1:14" ht="13.5" customHeight="1">
      <c r="A69" s="456" t="str">
        <f>IF(ISBLANK(Invoer_per__4!A215),"",Invoer_per__4!A215)</f>
        <v/>
      </c>
      <c r="B69" s="279" t="str">
        <f>Invoer_per__4!B215</f>
        <v>Rouwhorst Bennie</v>
      </c>
      <c r="C69" s="249" t="str">
        <f>IF(ISBLANK(Invoer_per__4!C215),"",Invoer_per__4!C215)</f>
        <v/>
      </c>
      <c r="D69" s="249" t="str">
        <f>Invoer_per__4!D215</f>
        <v/>
      </c>
      <c r="E69" s="249" t="str">
        <f>IF(ISBLANK(Invoer_per__4!E215),"",Invoer_per__4!E215)</f>
        <v/>
      </c>
      <c r="F69" s="249" t="str">
        <f>IF(ISBLANK(Invoer_per__4!F215),"",Invoer_per__4!F215)</f>
        <v/>
      </c>
      <c r="G69" s="249" t="str">
        <f>Invoer_per__4!G215</f>
        <v/>
      </c>
      <c r="H69" s="249" t="str">
        <f>IF(ISBLANK(Invoer_per__4!H215),"",Invoer_per__4!H215)</f>
        <v/>
      </c>
      <c r="I69" s="249" t="str">
        <f>Invoer_per__4!I215</f>
        <v/>
      </c>
      <c r="J69" s="249" t="str">
        <f>Invoer_per__4!J215</f>
        <v/>
      </c>
      <c r="K69" s="249" t="str">
        <f>Invoer_per__4!K215</f>
        <v/>
      </c>
      <c r="L69" s="249" t="str">
        <f>Invoer_per__4!L215</f>
        <v/>
      </c>
      <c r="M69" s="249" t="str">
        <f>Invoer_per__4!M215</f>
        <v/>
      </c>
      <c r="N69" s="249">
        <f>Invoer_per__4!N215</f>
        <v>0</v>
      </c>
    </row>
    <row r="70" spans="1:14" s="264" customFormat="1" ht="13.5" customHeight="1">
      <c r="A70" s="457" t="str">
        <f>IF(ISBLANK(Invoer_per__4!A216),"",Invoer_per__4!A216)</f>
        <v/>
      </c>
      <c r="B70" s="279" t="str">
        <f>Invoer_per__4!B216</f>
        <v>Wittenbernds B</v>
      </c>
      <c r="C70" s="263" t="str">
        <f>IF(ISBLANK(Invoer_per__4!C216),"",Invoer_per__4!C216)</f>
        <v/>
      </c>
      <c r="D70" s="263" t="str">
        <f>Invoer_per__4!D216</f>
        <v/>
      </c>
      <c r="E70" s="263" t="str">
        <f>IF(ISBLANK(Invoer_per__4!E216),"",Invoer_per__4!E216)</f>
        <v/>
      </c>
      <c r="F70" s="263" t="str">
        <f>IF(ISBLANK(Invoer_per__4!F216),"",Invoer_per__4!F216)</f>
        <v/>
      </c>
      <c r="G70" s="263" t="str">
        <f>Invoer_per__4!G216</f>
        <v/>
      </c>
      <c r="H70" s="263" t="str">
        <f>IF(ISBLANK(Invoer_per__4!H216),"",Invoer_per__4!H216)</f>
        <v/>
      </c>
      <c r="I70" s="263" t="str">
        <f>Invoer_per__4!I216</f>
        <v/>
      </c>
      <c r="J70" s="263" t="str">
        <f>Invoer_per__4!J216</f>
        <v/>
      </c>
      <c r="K70" s="263" t="str">
        <f>Invoer_per__4!K216</f>
        <v/>
      </c>
      <c r="L70" s="263" t="str">
        <f>Invoer_per__4!L216</f>
        <v/>
      </c>
      <c r="M70" s="263" t="str">
        <f>Invoer_per__4!M216</f>
        <v/>
      </c>
      <c r="N70" s="263">
        <f>Invoer_per__4!N216</f>
        <v>0</v>
      </c>
    </row>
    <row r="71" spans="1:14" ht="13.5" customHeight="1">
      <c r="A71" s="456" t="str">
        <f>IF(ISBLANK(Invoer_per__4!A217),"",Invoer_per__4!A217)</f>
        <v/>
      </c>
      <c r="B71" s="279" t="str">
        <f>Invoer_per__4!B217</f>
        <v>Spieker Leo</v>
      </c>
      <c r="C71" s="249" t="str">
        <f>IF(ISBLANK(Invoer_per__4!C217),"",Invoer_per__4!C217)</f>
        <v/>
      </c>
      <c r="D71" s="249" t="str">
        <f>Invoer_per__4!D217</f>
        <v/>
      </c>
      <c r="E71" s="249" t="str">
        <f>IF(ISBLANK(Invoer_per__4!E217),"",Invoer_per__4!E217)</f>
        <v/>
      </c>
      <c r="F71" s="249" t="str">
        <f>IF(ISBLANK(Invoer_per__4!F217),"",Invoer_per__4!F217)</f>
        <v/>
      </c>
      <c r="G71" s="251" t="str">
        <f>Invoer_per__4!G217</f>
        <v/>
      </c>
      <c r="H71" s="251" t="str">
        <f>IF(ISBLANK(Invoer_per__4!H217),"",Invoer_per__4!H217)</f>
        <v/>
      </c>
      <c r="I71" s="260" t="str">
        <f>Invoer_per__4!I217</f>
        <v/>
      </c>
      <c r="J71" s="252" t="str">
        <f>Invoer_per__4!J217</f>
        <v/>
      </c>
      <c r="K71" s="249" t="str">
        <f>Invoer_per__4!K217</f>
        <v/>
      </c>
      <c r="L71" s="249" t="str">
        <f>Invoer_per__4!L217</f>
        <v/>
      </c>
      <c r="M71" s="249" t="str">
        <f>Invoer_per__4!M217</f>
        <v/>
      </c>
      <c r="N71" s="249">
        <f>Invoer_per__4!N217</f>
        <v>0</v>
      </c>
    </row>
    <row r="72" spans="1:14" ht="13.5" customHeight="1">
      <c r="A72" s="456" t="str">
        <f>IF(ISBLANK(Invoer_per__4!A218),"",Invoer_per__4!A218)</f>
        <v/>
      </c>
      <c r="B72" s="279" t="str">
        <f>Invoer_per__4!B218</f>
        <v>v.Schie Leo</v>
      </c>
      <c r="C72" s="249" t="str">
        <f>IF(ISBLANK(Invoer_per__4!C218),"",Invoer_per__4!C218)</f>
        <v/>
      </c>
      <c r="D72" s="249" t="str">
        <f>Invoer_per__4!D218</f>
        <v/>
      </c>
      <c r="E72" s="249" t="str">
        <f>IF(ISBLANK(Invoer_per__4!E218),"",Invoer_per__4!E218)</f>
        <v/>
      </c>
      <c r="F72" s="249" t="str">
        <f>IF(ISBLANK(Invoer_per__4!F218),"",Invoer_per__4!F218)</f>
        <v/>
      </c>
      <c r="G72" s="251" t="str">
        <f>Invoer_per__4!G218</f>
        <v/>
      </c>
      <c r="H72" s="251" t="str">
        <f>IF(ISBLANK(Invoer_per__4!H218),"",Invoer_per__4!H218)</f>
        <v/>
      </c>
      <c r="I72" s="260" t="str">
        <f>Invoer_per__4!I218</f>
        <v/>
      </c>
      <c r="J72" s="252" t="str">
        <f>Invoer_per__4!J218</f>
        <v/>
      </c>
      <c r="K72" s="249" t="str">
        <f>Invoer_per__4!K218</f>
        <v/>
      </c>
      <c r="L72" s="249" t="str">
        <f>Invoer_per__4!L218</f>
        <v/>
      </c>
      <c r="M72" s="249" t="str">
        <f>Invoer_per__4!M218</f>
        <v/>
      </c>
      <c r="N72" s="249">
        <f>Invoer_per__4!N218</f>
        <v>0</v>
      </c>
    </row>
    <row r="73" spans="1:14" ht="13.5" customHeight="1">
      <c r="A73" s="456" t="str">
        <f>IF(ISBLANK(Invoer_per__4!A219),"",Invoer_per__4!A219)</f>
        <v/>
      </c>
      <c r="B73" s="279" t="str">
        <f>Invoer_per__4!B219</f>
        <v>Wolterink Harrie</v>
      </c>
      <c r="C73" s="249" t="str">
        <f>IF(ISBLANK(Invoer_per__4!C219),"",Invoer_per__4!C219)</f>
        <v/>
      </c>
      <c r="D73" s="249" t="str">
        <f>Invoer_per__4!D219</f>
        <v/>
      </c>
      <c r="E73" s="249" t="str">
        <f>IF(ISBLANK(Invoer_per__4!E219),"",Invoer_per__4!E219)</f>
        <v/>
      </c>
      <c r="F73" s="249" t="str">
        <f>IF(ISBLANK(Invoer_per__4!F219),"",Invoer_per__4!F219)</f>
        <v/>
      </c>
      <c r="G73" s="251" t="str">
        <f>Invoer_per__4!G219</f>
        <v/>
      </c>
      <c r="H73" s="251" t="str">
        <f>IF(ISBLANK(Invoer_per__4!H219),"",Invoer_per__4!H219)</f>
        <v/>
      </c>
      <c r="I73" s="258" t="str">
        <f>Invoer_per__4!I219</f>
        <v/>
      </c>
      <c r="J73" s="252" t="str">
        <f>Invoer_per__4!J219</f>
        <v/>
      </c>
      <c r="K73" s="249" t="str">
        <f>Invoer_per__4!K219</f>
        <v/>
      </c>
      <c r="L73" s="249" t="str">
        <f>Invoer_per__4!L219</f>
        <v/>
      </c>
      <c r="M73" s="249" t="str">
        <f>Invoer_per__4!M219</f>
        <v/>
      </c>
      <c r="N73" s="249">
        <f>Invoer_per__4!N219</f>
        <v>0</v>
      </c>
    </row>
    <row r="74" spans="1:14" ht="13.5" customHeight="1">
      <c r="A74" s="456" t="str">
        <f>IF(ISBLANK(Invoer_per__4!A220),"",Invoer_per__4!A220)</f>
        <v/>
      </c>
      <c r="B74" s="279" t="str">
        <f>Invoer_per__4!B220</f>
        <v>Vermue Jack</v>
      </c>
      <c r="C74" s="249" t="str">
        <f>IF(ISBLANK(Invoer_per__4!C220),"",Invoer_per__4!C220)</f>
        <v/>
      </c>
      <c r="D74" s="249">
        <f>Invoer_per__4!D220</f>
        <v>0</v>
      </c>
      <c r="E74" s="249" t="str">
        <f>IF(ISBLANK(Invoer_per__4!E220),"",Invoer_per__4!E220)</f>
        <v/>
      </c>
      <c r="F74" s="249" t="str">
        <f>IF(ISBLANK(Invoer_per__4!F220),"",Invoer_per__4!F220)</f>
        <v/>
      </c>
      <c r="G74" s="249">
        <f>Invoer_per__4!G220</f>
        <v>0</v>
      </c>
      <c r="H74" s="249" t="str">
        <f>IF(ISBLANK(Invoer_per__4!H220),"",Invoer_per__4!H220)</f>
        <v/>
      </c>
      <c r="I74" s="249">
        <f>Invoer_per__4!I220</f>
        <v>0</v>
      </c>
      <c r="J74" s="249">
        <f>Invoer_per__4!J220</f>
        <v>0</v>
      </c>
      <c r="K74" s="249" t="str">
        <f>Invoer_per__4!K220</f>
        <v/>
      </c>
      <c r="L74" s="249" t="str">
        <f>Invoer_per__4!L220</f>
        <v/>
      </c>
      <c r="M74" s="249" t="str">
        <f>Invoer_per__4!M220</f>
        <v/>
      </c>
      <c r="N74" s="249">
        <f>Invoer_per__4!N220</f>
        <v>0</v>
      </c>
    </row>
    <row r="75" spans="1:14" s="254" customFormat="1" ht="13.5" customHeight="1">
      <c r="A75" s="459" t="str">
        <f>IF(ISBLANK(Invoer_per__4!A221),"",Invoer_per__4!A221)</f>
        <v/>
      </c>
      <c r="B75" s="279" t="str">
        <f>Invoer_per__4!B221</f>
        <v>Slot Guus</v>
      </c>
      <c r="C75" s="255" t="str">
        <f>IF(ISBLANK(Invoer_per__4!C221),"",Invoer_per__4!C221)</f>
        <v/>
      </c>
      <c r="D75" s="255" t="str">
        <f>Invoer_per__4!D221</f>
        <v/>
      </c>
      <c r="E75" s="255" t="str">
        <f>IF(ISBLANK(Invoer_per__4!E221),"",Invoer_per__4!E221)</f>
        <v/>
      </c>
      <c r="F75" s="255" t="str">
        <f>IF(ISBLANK(Invoer_per__4!F221),"",Invoer_per__4!F221)</f>
        <v/>
      </c>
      <c r="G75" s="255" t="str">
        <f>Invoer_per__4!G221</f>
        <v/>
      </c>
      <c r="H75" s="255" t="str">
        <f>IF(ISBLANK(Invoer_per__4!H221),"",Invoer_per__4!H221)</f>
        <v/>
      </c>
      <c r="I75" s="255" t="str">
        <f>Invoer_per__4!I221</f>
        <v/>
      </c>
      <c r="J75" s="255" t="str">
        <f>Invoer_per__4!J221</f>
        <v/>
      </c>
      <c r="K75" s="255" t="str">
        <f>Invoer_per__4!K221</f>
        <v/>
      </c>
      <c r="L75" s="255" t="str">
        <f>Invoer_per__4!L221</f>
        <v/>
      </c>
      <c r="M75" s="255" t="str">
        <f>Invoer_per__4!M221</f>
        <v/>
      </c>
      <c r="N75" s="255">
        <f>Invoer_per__4!N221</f>
        <v>0</v>
      </c>
    </row>
    <row r="76" spans="1:14" s="254" customFormat="1" ht="13.5" customHeight="1">
      <c r="A76" s="456" t="str">
        <f>IF(ISBLANK(Invoer_per__4!A222),"",Invoer_per__4!A222)</f>
        <v/>
      </c>
      <c r="B76" s="279" t="str">
        <f>Invoer_per__4!B222</f>
        <v>Bennie Beerten Z</v>
      </c>
      <c r="C76" s="249" t="str">
        <f>IF(ISBLANK(Invoer_per__4!C222),"",Invoer_per__4!C222)</f>
        <v/>
      </c>
      <c r="D76" s="249" t="str">
        <f>Invoer_per__4!D222</f>
        <v/>
      </c>
      <c r="E76" s="249" t="str">
        <f>IF(ISBLANK(Invoer_per__4!E222),"",Invoer_per__4!E222)</f>
        <v/>
      </c>
      <c r="F76" s="249" t="str">
        <f>IF(ISBLANK(Invoer_per__4!F222),"",Invoer_per__4!F222)</f>
        <v/>
      </c>
      <c r="G76" s="249" t="str">
        <f>Invoer_per__4!G222</f>
        <v/>
      </c>
      <c r="H76" s="249" t="str">
        <f>IF(ISBLANK(Invoer_per__4!H222),"",Invoer_per__4!H222)</f>
        <v/>
      </c>
      <c r="I76" s="249" t="str">
        <f>Invoer_per__4!I222</f>
        <v/>
      </c>
      <c r="J76" s="249" t="str">
        <f>Invoer_per__4!J222</f>
        <v/>
      </c>
      <c r="K76" s="249" t="str">
        <f>Invoer_per__4!K222</f>
        <v/>
      </c>
      <c r="L76" s="249" t="str">
        <f>Invoer_per__4!L222</f>
        <v/>
      </c>
      <c r="M76" s="249" t="str">
        <f>Invoer_per__4!M222</f>
        <v/>
      </c>
      <c r="N76" s="249">
        <f>Invoer_per__4!N222</f>
        <v>0</v>
      </c>
    </row>
    <row r="77" spans="1:14" ht="13.5" customHeight="1">
      <c r="A77" s="456" t="str">
        <f>IF(ISBLANK(Invoer_per__4!A223),"",Invoer_per__4!A223)</f>
        <v/>
      </c>
      <c r="B77" s="279" t="str">
        <f>Invoer_per__4!B223</f>
        <v>Cuppers Jan</v>
      </c>
      <c r="C77" s="249" t="str">
        <f>IF(ISBLANK(Invoer_per__4!C223),"",Invoer_per__4!C223)</f>
        <v/>
      </c>
      <c r="D77" s="249" t="str">
        <f>Invoer_per__4!D223</f>
        <v/>
      </c>
      <c r="E77" s="249" t="str">
        <f>IF(ISBLANK(Invoer_per__4!E223),"",Invoer_per__4!E223)</f>
        <v/>
      </c>
      <c r="F77" s="249" t="str">
        <f>IF(ISBLANK(Invoer_per__4!F223),"",Invoer_per__4!F223)</f>
        <v/>
      </c>
      <c r="G77" s="249" t="str">
        <f>Invoer_per__4!G223</f>
        <v/>
      </c>
      <c r="H77" s="249" t="str">
        <f>IF(ISBLANK(Invoer_per__4!H223),"",Invoer_per__4!H223)</f>
        <v/>
      </c>
      <c r="I77" s="249" t="str">
        <f>Invoer_per__4!I223</f>
        <v/>
      </c>
      <c r="J77" s="249" t="str">
        <f>Invoer_per__4!J223</f>
        <v/>
      </c>
      <c r="K77" s="249" t="str">
        <f>Invoer_per__4!K223</f>
        <v/>
      </c>
      <c r="L77" s="249" t="str">
        <f>Invoer_per__4!L223</f>
        <v/>
      </c>
      <c r="M77" s="249" t="str">
        <f>Invoer_per__4!M223</f>
        <v/>
      </c>
      <c r="N77" s="249">
        <f>Invoer_per__4!N223</f>
        <v>0</v>
      </c>
    </row>
    <row r="78" spans="1:14" ht="13.5" customHeight="1">
      <c r="A78" s="456" t="str">
        <f>IF(ISBLANK(Invoer_per__4!A224),"",Invoer_per__4!A224)</f>
        <v/>
      </c>
      <c r="B78" s="279" t="str">
        <f>Invoer_per__4!B224</f>
        <v>BouwmeesterJohan</v>
      </c>
      <c r="C78" s="249" t="str">
        <f>IF(ISBLANK(Invoer_per__4!C224),"",Invoer_per__4!C224)</f>
        <v/>
      </c>
      <c r="D78" s="249" t="str">
        <f>Invoer_per__4!D224</f>
        <v/>
      </c>
      <c r="E78" s="249" t="str">
        <f>IF(ISBLANK(Invoer_per__4!E224),"",Invoer_per__4!E224)</f>
        <v/>
      </c>
      <c r="F78" s="249" t="str">
        <f>IF(ISBLANK(Invoer_per__4!F224),"",Invoer_per__4!F224)</f>
        <v/>
      </c>
      <c r="G78" s="251" t="str">
        <f>Invoer_per__4!G224</f>
        <v/>
      </c>
      <c r="H78" s="251" t="str">
        <f>IF(ISBLANK(Invoer_per__4!H224),"",Invoer_per__4!H224)</f>
        <v/>
      </c>
      <c r="I78" s="258" t="str">
        <f>Invoer_per__4!I224</f>
        <v/>
      </c>
      <c r="J78" s="252" t="str">
        <f>Invoer_per__4!J224</f>
        <v/>
      </c>
      <c r="K78" s="249" t="str">
        <f>Invoer_per__4!K224</f>
        <v/>
      </c>
      <c r="L78" s="249" t="str">
        <f>Invoer_per__4!L224</f>
        <v/>
      </c>
      <c r="M78" s="249" t="str">
        <f>Invoer_per__4!M224</f>
        <v/>
      </c>
      <c r="N78" s="249">
        <f>Invoer_per__4!N224</f>
        <v>0</v>
      </c>
    </row>
    <row r="79" spans="1:14" ht="13.5" customHeight="1">
      <c r="A79" s="456" t="str">
        <f>IF(ISBLANK(Invoer_per__4!A225),"",Invoer_per__4!A225)</f>
        <v/>
      </c>
      <c r="B79" s="279" t="str">
        <f>Invoer_per__4!B225</f>
        <v>Cattier Theo</v>
      </c>
      <c r="C79" s="249" t="str">
        <f>IF(ISBLANK(Invoer_per__4!C225),"",Invoer_per__4!C225)</f>
        <v/>
      </c>
      <c r="D79" s="249" t="str">
        <f>Invoer_per__4!D225</f>
        <v/>
      </c>
      <c r="E79" s="249" t="str">
        <f>IF(ISBLANK(Invoer_per__4!E225),"",Invoer_per__4!E225)</f>
        <v/>
      </c>
      <c r="F79" s="249" t="str">
        <f>IF(ISBLANK(Invoer_per__4!F225),"",Invoer_per__4!F225)</f>
        <v/>
      </c>
      <c r="G79" s="249" t="str">
        <f>Invoer_per__4!G225</f>
        <v/>
      </c>
      <c r="H79" s="249" t="str">
        <f>IF(ISBLANK(Invoer_per__4!H225),"",Invoer_per__4!H225)</f>
        <v/>
      </c>
      <c r="I79" s="249" t="str">
        <f>Invoer_per__4!I225</f>
        <v/>
      </c>
      <c r="J79" s="249" t="str">
        <f>Invoer_per__4!J225</f>
        <v/>
      </c>
      <c r="K79" s="249" t="str">
        <f>Invoer_per__4!K225</f>
        <v/>
      </c>
      <c r="L79" s="249" t="str">
        <f>Invoer_per__4!L225</f>
        <v/>
      </c>
      <c r="M79" s="249" t="str">
        <f>Invoer_per__4!M225</f>
        <v/>
      </c>
      <c r="N79" s="249">
        <f>Invoer_per__4!N225</f>
        <v>0</v>
      </c>
    </row>
    <row r="80" spans="1:14" ht="13.5" customHeight="1">
      <c r="A80" s="456" t="str">
        <f>IF(ISBLANK(Invoer_per__4!A226),"",Invoer_per__4!A226)</f>
        <v/>
      </c>
      <c r="B80" s="279" t="str">
        <f>Invoer_per__4!B226</f>
        <v>Huinink Jan</v>
      </c>
      <c r="C80" s="249" t="str">
        <f>IF(ISBLANK(Invoer_per__4!C226),"",Invoer_per__4!C226)</f>
        <v/>
      </c>
      <c r="D80" s="249" t="str">
        <f>Invoer_per__4!D226</f>
        <v/>
      </c>
      <c r="E80" s="249" t="str">
        <f>IF(ISBLANK(Invoer_per__4!E226),"",Invoer_per__4!E226)</f>
        <v/>
      </c>
      <c r="F80" s="249" t="str">
        <f>IF(ISBLANK(Invoer_per__4!F226),"",Invoer_per__4!F226)</f>
        <v/>
      </c>
      <c r="G80" s="251" t="str">
        <f>Invoer_per__4!G226</f>
        <v/>
      </c>
      <c r="H80" s="251" t="str">
        <f>IF(ISBLANK(Invoer_per__4!H226),"",Invoer_per__4!H226)</f>
        <v/>
      </c>
      <c r="I80" s="258" t="str">
        <f>Invoer_per__4!I226</f>
        <v/>
      </c>
      <c r="J80" s="252" t="str">
        <f>Invoer_per__4!J226</f>
        <v/>
      </c>
      <c r="K80" s="249" t="str">
        <f>Invoer_per__4!K226</f>
        <v/>
      </c>
      <c r="L80" s="249" t="str">
        <f>Invoer_per__4!L226</f>
        <v/>
      </c>
      <c r="M80" s="249" t="str">
        <f>Invoer_per__4!M226</f>
        <v/>
      </c>
      <c r="N80" s="249">
        <f>Invoer_per__4!N226</f>
        <v>0</v>
      </c>
    </row>
    <row r="81" spans="1:14" ht="13.5" customHeight="1">
      <c r="A81" s="457" t="str">
        <f>Invoer_per__4!A228</f>
        <v/>
      </c>
      <c r="B81" s="279" t="str">
        <f>Invoer_per__4!B227</f>
        <v>Koppele Theo</v>
      </c>
      <c r="C81" s="263" t="str">
        <f>Invoer_per__4!C228</f>
        <v/>
      </c>
      <c r="D81" s="263" t="str">
        <f>Invoer_per__4!D228</f>
        <v/>
      </c>
      <c r="E81" s="263">
        <f>Invoer_per__4!E228</f>
        <v>0</v>
      </c>
      <c r="F81" s="263" t="str">
        <f>Invoer_per__4!F228</f>
        <v/>
      </c>
      <c r="G81" s="266" t="str">
        <f>Invoer_per__4!G228</f>
        <v/>
      </c>
      <c r="H81" s="263">
        <f>Invoer_per__4!H228</f>
        <v>0</v>
      </c>
      <c r="I81" s="267" t="str">
        <f>Invoer_per__4!I228</f>
        <v/>
      </c>
      <c r="J81" s="268" t="str">
        <f>Invoer_per__4!J228</f>
        <v/>
      </c>
      <c r="K81" s="263" t="str">
        <f>Invoer_per__4!K228</f>
        <v/>
      </c>
      <c r="L81" s="263" t="str">
        <f>Invoer_per__4!L228</f>
        <v/>
      </c>
      <c r="M81" s="263" t="str">
        <f>Invoer_per__4!M228</f>
        <v/>
      </c>
      <c r="N81" s="263">
        <f>Invoer_per__4!N228</f>
        <v>0</v>
      </c>
    </row>
    <row r="82" spans="1:14" ht="12.75" customHeight="1">
      <c r="B82" s="279" t="str">
        <f>Invoer_per__4!B228</f>
        <v>Melgers Willy</v>
      </c>
      <c r="G82" s="251"/>
      <c r="H82" s="249"/>
      <c r="I82" s="252"/>
      <c r="J82" s="253"/>
    </row>
    <row r="83" spans="1:14" ht="12.75" customHeight="1">
      <c r="B83" s="279" t="str">
        <f>Invoer_per__4!B229</f>
        <v>Piepers Arnold</v>
      </c>
      <c r="G83" s="251"/>
      <c r="H83" s="249"/>
      <c r="I83" s="252"/>
      <c r="J83" s="253"/>
    </row>
    <row r="84" spans="1:14" ht="12.75" customHeight="1">
      <c r="B84" s="279" t="str">
        <f>Invoer_per__4!B230</f>
        <v>Jos Stortelder</v>
      </c>
      <c r="G84" s="251"/>
      <c r="H84" s="249"/>
      <c r="I84" s="252"/>
      <c r="J84" s="253"/>
    </row>
    <row r="85" spans="1:14" ht="30" customHeight="1">
      <c r="A85" s="1316" t="s">
        <v>0</v>
      </c>
      <c r="B85" s="1316"/>
      <c r="G85" s="251"/>
      <c r="H85" s="249"/>
      <c r="I85" s="252"/>
      <c r="J85" s="253"/>
    </row>
    <row r="86" spans="1:14" ht="12.75" customHeight="1">
      <c r="G86" s="251"/>
      <c r="H86" s="249"/>
      <c r="I86" s="252"/>
      <c r="J86" s="253"/>
    </row>
    <row r="87" spans="1:14" ht="12.75" customHeight="1">
      <c r="G87" s="251"/>
      <c r="H87" s="249"/>
      <c r="I87" s="252"/>
      <c r="J87" s="253"/>
    </row>
    <row r="88" spans="1:14" ht="12.75" customHeight="1">
      <c r="G88" s="251"/>
      <c r="H88" s="249"/>
      <c r="I88" s="252"/>
      <c r="J88" s="253"/>
    </row>
    <row r="89" spans="1:14" ht="12.75" customHeight="1">
      <c r="G89" s="251"/>
      <c r="H89" s="249"/>
      <c r="I89" s="252"/>
      <c r="J89" s="253"/>
    </row>
    <row r="90" spans="1:14" ht="12.75" customHeight="1">
      <c r="G90" s="251"/>
      <c r="H90" s="249"/>
      <c r="I90" s="252"/>
      <c r="J90" s="253"/>
    </row>
    <row r="91" spans="1:14" ht="12.75" customHeight="1">
      <c r="G91" s="251"/>
      <c r="H91" s="249"/>
      <c r="I91" s="252"/>
      <c r="J91" s="253"/>
    </row>
    <row r="92" spans="1:14" ht="12.75" customHeight="1">
      <c r="G92" s="251"/>
      <c r="H92" s="249"/>
      <c r="I92" s="252"/>
      <c r="J92" s="253"/>
    </row>
    <row r="93" spans="1:14" s="264" customFormat="1" ht="12.75" customHeight="1">
      <c r="A93" s="457"/>
      <c r="B93" s="276"/>
      <c r="C93" s="263"/>
      <c r="D93" s="263"/>
      <c r="E93" s="263"/>
      <c r="F93" s="263"/>
      <c r="G93" s="266"/>
      <c r="H93" s="263"/>
      <c r="I93" s="267"/>
      <c r="J93" s="268"/>
      <c r="K93" s="263"/>
      <c r="L93" s="263"/>
      <c r="M93" s="263"/>
      <c r="N93" s="263"/>
    </row>
    <row r="95" spans="1:14" ht="12.75" customHeight="1">
      <c r="B95" s="276"/>
      <c r="C95" s="266"/>
      <c r="D95" s="263"/>
      <c r="E95" s="263"/>
      <c r="F95" s="263"/>
      <c r="G95" s="263"/>
      <c r="H95" s="266"/>
      <c r="I95" s="263"/>
      <c r="J95" s="267"/>
      <c r="K95" s="263"/>
      <c r="L95" s="263"/>
    </row>
  </sheetData>
  <mergeCells count="4">
    <mergeCell ref="K3:K4"/>
    <mergeCell ref="L3:L4"/>
    <mergeCell ref="M3:M4"/>
    <mergeCell ref="A85:B85"/>
  </mergeCells>
  <hyperlinks>
    <hyperlink ref="A85" location="Hoofdmenu!A1" display="Hoofdmenu" xr:uid="{00000000-0004-0000-1F00-000000000000}"/>
  </hyperlinks>
  <printOptions horizontalCentered="1" gridLines="1"/>
  <pageMargins left="0.39370078740157505" right="0.39370078740157505" top="1.4763779527559051" bottom="1.082677165354331" header="1.08267716535433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N95"/>
  <sheetViews>
    <sheetView topLeftCell="A64" workbookViewId="0">
      <selection activeCell="A85" sqref="A85:B85"/>
    </sheetView>
  </sheetViews>
  <sheetFormatPr defaultRowHeight="12.75" customHeight="1"/>
  <cols>
    <col min="1" max="1" width="14.42578125" style="456" customWidth="1"/>
    <col min="2" max="2" width="21.85546875" style="279" customWidth="1"/>
    <col min="3" max="6" width="11.42578125" style="249" customWidth="1"/>
    <col min="7" max="7" width="12.42578125" style="249" customWidth="1"/>
    <col min="8" max="8" width="11.42578125" style="251" customWidth="1"/>
    <col min="9" max="9" width="14" style="249" customWidth="1"/>
    <col min="10" max="10" width="9.140625" style="252" customWidth="1"/>
    <col min="11" max="13" width="6.8554687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1" spans="1:14" ht="15" customHeight="1"/>
    <row r="2" spans="1:14" ht="13.5" customHeight="1">
      <c r="A2" s="457" t="str">
        <f>Invoer_Periode1_!A233</f>
        <v>Car.Bol</v>
      </c>
      <c r="B2" s="276" t="str">
        <f>Invoer_Periode1_!B233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  <c r="M2" s="263"/>
      <c r="N2" s="263"/>
    </row>
    <row r="3" spans="1:14" ht="13.5" customHeight="1">
      <c r="A3" s="455">
        <f>Invoer_Periode1_!A234</f>
        <v>56</v>
      </c>
      <c r="B3" s="276" t="str">
        <f>Invoer_Periode1_!B234</f>
        <v>Naam</v>
      </c>
      <c r="C3" s="263" t="str">
        <f>Invoer_Periode1_!C234</f>
        <v>Aantal</v>
      </c>
      <c r="D3" s="263" t="str">
        <f>Invoer_Periode1_!D234</f>
        <v>Te maken</v>
      </c>
      <c r="E3" s="263" t="str">
        <f>Invoer_Periode1_!E234</f>
        <v>Aantal</v>
      </c>
      <c r="F3" s="263" t="str">
        <f>Invoer_Periode1_!F234</f>
        <v xml:space="preserve">Aantal  </v>
      </c>
      <c r="G3" s="263" t="str">
        <f>Invoer_Periode1_!G234</f>
        <v xml:space="preserve">Week       </v>
      </c>
      <c r="H3" s="266" t="str">
        <f>Invoer_Periode1_!H234</f>
        <v>Hoogste</v>
      </c>
      <c r="I3" s="263" t="str">
        <f>Invoer_Periode1_!I234</f>
        <v>%</v>
      </c>
      <c r="J3" s="268">
        <f>Invoer_Periode1_!J234</f>
        <v>10</v>
      </c>
      <c r="K3" s="1313" t="str">
        <f>Invoer_Periode1_!K234</f>
        <v>W</v>
      </c>
      <c r="L3" s="1313" t="str">
        <f>Invoer_Periode1_!L234</f>
        <v>V</v>
      </c>
      <c r="M3" s="1313" t="str">
        <f>Invoer_Periode1_!M234</f>
        <v>R</v>
      </c>
      <c r="N3" s="263" t="str">
        <f>Invoer_Periode1_!N234</f>
        <v>Nieuwe</v>
      </c>
    </row>
    <row r="4" spans="1:14" ht="13.5" customHeight="1">
      <c r="A4" s="457" t="str">
        <f>Invoer_Periode1_!A235</f>
        <v>Datum</v>
      </c>
      <c r="B4" s="276" t="str">
        <f>Invoer_Periode1_!B235</f>
        <v>Rouwhorst Bennie</v>
      </c>
      <c r="C4" s="263" t="str">
        <f>Invoer_Periode1_!C235</f>
        <v>Wedstr</v>
      </c>
      <c r="D4" s="263" t="str">
        <f>Invoer_Periode1_!D235</f>
        <v>Car.boles</v>
      </c>
      <c r="E4" s="263" t="str">
        <f>Invoer_Periode1_!E235</f>
        <v>Car.boles</v>
      </c>
      <c r="F4" s="263" t="str">
        <f>Invoer_Periode1_!F235</f>
        <v>Beurten</v>
      </c>
      <c r="G4" s="263" t="str">
        <f>Invoer_Periode1_!G235</f>
        <v>Moyenne</v>
      </c>
      <c r="H4" s="266" t="str">
        <f>Invoer_Periode1_!H235</f>
        <v>H Score</v>
      </c>
      <c r="I4" s="263" t="str">
        <f>Invoer_Periode1_!I235</f>
        <v>Car.boles</v>
      </c>
      <c r="J4" s="267" t="str">
        <f>Invoer_Periode1_!J235</f>
        <v>Punten</v>
      </c>
      <c r="K4" s="1313"/>
      <c r="L4" s="1313"/>
      <c r="M4" s="1313"/>
      <c r="N4" s="263" t="str">
        <f>Invoer_Periode1_!N235</f>
        <v>Caramb</v>
      </c>
    </row>
    <row r="5" spans="1:14" ht="13.5" customHeight="1">
      <c r="A5" s="456">
        <f>IF(ISBLANK(Invoer_Periode1_!A236),"",Invoer_Periode1_!A236)</f>
        <v>45202</v>
      </c>
      <c r="B5" s="279" t="str">
        <f>Invoer_Periode1_!B236</f>
        <v>Wittenbernds B</v>
      </c>
      <c r="C5" s="249">
        <f>IF(ISBLANK(Invoer_Periode1_!C236),"",Invoer_Periode1_!C236)</f>
        <v>1</v>
      </c>
      <c r="D5" s="249">
        <f>Invoer_Periode1_!D236</f>
        <v>56</v>
      </c>
      <c r="E5" s="249">
        <f>IF(ISBLANK(Invoer_Periode1_!E236),"",Invoer_Periode1_!E236)</f>
        <v>43</v>
      </c>
      <c r="F5" s="249">
        <f>IF(ISBLANK(Invoer_Periode1_!F236),"",Invoer_Periode1_!F236)</f>
        <v>35</v>
      </c>
      <c r="G5" s="251">
        <f>Invoer_Periode1_!G236</f>
        <v>1.2285714285714286</v>
      </c>
      <c r="H5" s="249">
        <f>IF(ISBLANK(Invoer_Periode1_!H236),"",Invoer_Periode1_!H236)</f>
        <v>5</v>
      </c>
      <c r="I5" s="458">
        <f>Invoer_Periode1_!I236</f>
        <v>0.7678571428571429</v>
      </c>
      <c r="J5" s="249">
        <f>Invoer_Periode1_!J236</f>
        <v>7</v>
      </c>
      <c r="K5" s="249">
        <f>Invoer_Periode1_!K236</f>
        <v>0</v>
      </c>
      <c r="L5" s="249">
        <f>Invoer_Periode1_!L236</f>
        <v>1</v>
      </c>
      <c r="M5" s="249">
        <f>Invoer_Periode1_!M236</f>
        <v>0</v>
      </c>
      <c r="N5" s="249">
        <f>Invoer_Periode1_!N236</f>
        <v>0</v>
      </c>
    </row>
    <row r="6" spans="1:14" ht="13.5" customHeight="1">
      <c r="A6" s="456">
        <f>IF(ISBLANK(Invoer_Periode1_!A237),"",Invoer_Periode1_!A237)</f>
        <v>45195</v>
      </c>
      <c r="B6" s="279" t="str">
        <f>Invoer_Periode1_!B237</f>
        <v>Spieker Leo</v>
      </c>
      <c r="C6" s="249">
        <f>IF(ISBLANK(Invoer_Periode1_!C237),"",Invoer_Periode1_!C237)</f>
        <v>1</v>
      </c>
      <c r="D6" s="249">
        <f>Invoer_Periode1_!D237</f>
        <v>56</v>
      </c>
      <c r="E6" s="249">
        <f>IF(ISBLANK(Invoer_Periode1_!E237),"",Invoer_Periode1_!E237)</f>
        <v>53</v>
      </c>
      <c r="F6" s="249">
        <f>IF(ISBLANK(Invoer_Periode1_!F237),"",Invoer_Periode1_!F237)</f>
        <v>24</v>
      </c>
      <c r="G6" s="251">
        <f>Invoer_Periode1_!G237</f>
        <v>2.2083333333333335</v>
      </c>
      <c r="H6" s="249">
        <f>IF(ISBLANK(Invoer_Periode1_!H237),"",Invoer_Periode1_!H237)</f>
        <v>6</v>
      </c>
      <c r="I6" s="458">
        <f>Invoer_Periode1_!I237</f>
        <v>0.9464285714285714</v>
      </c>
      <c r="J6" s="249">
        <f>Invoer_Periode1_!J237</f>
        <v>9</v>
      </c>
      <c r="K6" s="249">
        <f>Invoer_Periode1_!K237</f>
        <v>0</v>
      </c>
      <c r="L6" s="249">
        <f>Invoer_Periode1_!L237</f>
        <v>0</v>
      </c>
      <c r="M6" s="249">
        <f>Invoer_Periode1_!M237</f>
        <v>1</v>
      </c>
      <c r="N6" s="249">
        <f>Invoer_Periode1_!N237</f>
        <v>0</v>
      </c>
    </row>
    <row r="7" spans="1:14" ht="13.5" customHeight="1">
      <c r="A7" s="456">
        <f>IF(ISBLANK(Invoer_Periode1_!A238),"",Invoer_Periode1_!A238)</f>
        <v>45195</v>
      </c>
      <c r="B7" s="279" t="str">
        <f>Invoer_Periode1_!B238</f>
        <v>v.Schie Leo</v>
      </c>
      <c r="C7" s="249">
        <f>IF(ISBLANK(Invoer_Periode1_!C238),"",Invoer_Periode1_!C238)</f>
        <v>1</v>
      </c>
      <c r="D7" s="249">
        <f>Invoer_Periode1_!D238</f>
        <v>56</v>
      </c>
      <c r="E7" s="249">
        <f>IF(ISBLANK(Invoer_Periode1_!E238),"",Invoer_Periode1_!E238)</f>
        <v>52</v>
      </c>
      <c r="F7" s="249">
        <f>IF(ISBLANK(Invoer_Periode1_!F238),"",Invoer_Periode1_!F238)</f>
        <v>26</v>
      </c>
      <c r="G7" s="251">
        <f>Invoer_Periode1_!G238</f>
        <v>2</v>
      </c>
      <c r="H7" s="249">
        <f>IF(ISBLANK(Invoer_Periode1_!H238),"",Invoer_Periode1_!H238)</f>
        <v>10</v>
      </c>
      <c r="I7" s="458">
        <f>Invoer_Periode1_!I238</f>
        <v>0.9285714285714286</v>
      </c>
      <c r="J7" s="249">
        <f>Invoer_Periode1_!J238</f>
        <v>9</v>
      </c>
      <c r="K7" s="249">
        <f>Invoer_Periode1_!K238</f>
        <v>0</v>
      </c>
      <c r="L7" s="249">
        <f>Invoer_Periode1_!L238</f>
        <v>1</v>
      </c>
      <c r="M7" s="249">
        <f>Invoer_Periode1_!M238</f>
        <v>0</v>
      </c>
      <c r="N7" s="249">
        <f>Invoer_Periode1_!N238</f>
        <v>0</v>
      </c>
    </row>
    <row r="8" spans="1:14" ht="13.5" customHeight="1">
      <c r="A8" s="456">
        <f>IF(ISBLANK(Invoer_Periode1_!A239),"",Invoer_Periode1_!A239)</f>
        <v>45209</v>
      </c>
      <c r="B8" s="279" t="str">
        <f>Invoer_Periode1_!B239</f>
        <v>Wolterink Harrie</v>
      </c>
      <c r="C8" s="249">
        <f>IF(ISBLANK(Invoer_Periode1_!C239),"",Invoer_Periode1_!C239)</f>
        <v>1</v>
      </c>
      <c r="D8" s="249">
        <f>Invoer_Periode1_!D239</f>
        <v>56</v>
      </c>
      <c r="E8" s="249">
        <f>IF(ISBLANK(Invoer_Periode1_!E239),"",Invoer_Periode1_!E239)</f>
        <v>37</v>
      </c>
      <c r="F8" s="249">
        <f>IF(ISBLANK(Invoer_Periode1_!F239),"",Invoer_Periode1_!F239)</f>
        <v>20</v>
      </c>
      <c r="G8" s="251">
        <f>Invoer_Periode1_!G239</f>
        <v>1.85</v>
      </c>
      <c r="H8" s="249">
        <f>IF(ISBLANK(Invoer_Periode1_!H239),"",Invoer_Periode1_!H239)</f>
        <v>9</v>
      </c>
      <c r="I8" s="458">
        <f>Invoer_Periode1_!I239</f>
        <v>0.6607142857142857</v>
      </c>
      <c r="J8" s="253">
        <f>Invoer_Periode1_!J239</f>
        <v>6</v>
      </c>
      <c r="K8" s="249">
        <f>Invoer_Periode1_!K239</f>
        <v>0</v>
      </c>
      <c r="L8" s="249">
        <f>Invoer_Periode1_!L239</f>
        <v>1</v>
      </c>
      <c r="M8" s="249">
        <f>Invoer_Periode1_!M239</f>
        <v>0</v>
      </c>
      <c r="N8" s="249">
        <f>Invoer_Periode1_!N239</f>
        <v>0</v>
      </c>
    </row>
    <row r="9" spans="1:14" ht="13.5" customHeight="1">
      <c r="A9" s="456">
        <f>IF(ISBLANK(Invoer_Periode1_!A241),"",Invoer_Periode1_!A241)</f>
        <v>45216</v>
      </c>
      <c r="B9" s="279" t="str">
        <f>Invoer_Periode1_!B241</f>
        <v>Slot Guus</v>
      </c>
      <c r="C9" s="249">
        <f>IF(ISBLANK(Invoer_Periode1_!C241),"",Invoer_Periode1_!C241)</f>
        <v>1</v>
      </c>
      <c r="D9" s="249">
        <f>Invoer_Periode1_!D241</f>
        <v>56</v>
      </c>
      <c r="E9" s="249">
        <f>IF(ISBLANK(Invoer_Periode1_!E241),"",Invoer_Periode1_!E241)</f>
        <v>41</v>
      </c>
      <c r="F9" s="249">
        <f>IF(ISBLANK(Invoer_Periode1_!F241),"",Invoer_Periode1_!F241)</f>
        <v>22</v>
      </c>
      <c r="G9" s="251">
        <f>Invoer_Periode1_!G241</f>
        <v>1.8636363636363635</v>
      </c>
      <c r="H9" s="249">
        <f>IF(ISBLANK(Invoer_Periode1_!H241),"",Invoer_Periode1_!H241)</f>
        <v>5</v>
      </c>
      <c r="I9" s="458">
        <f>Invoer_Periode1_!I241</f>
        <v>0.7321428571428571</v>
      </c>
      <c r="J9" s="249">
        <f>Invoer_Periode1_!J241</f>
        <v>7</v>
      </c>
      <c r="K9" s="249">
        <f>Invoer_Periode1_!K241</f>
        <v>0</v>
      </c>
      <c r="L9" s="249">
        <f>Invoer_Periode1_!L241</f>
        <v>1</v>
      </c>
      <c r="M9" s="249">
        <f>Invoer_Periode1_!M241</f>
        <v>0</v>
      </c>
      <c r="N9" s="249">
        <f>Invoer_Periode1_!N241</f>
        <v>0</v>
      </c>
    </row>
    <row r="10" spans="1:14" ht="13.5" customHeight="1">
      <c r="A10" s="456" t="str">
        <f>IF(ISBLANK(Invoer_Periode1_!A242),"",Invoer_Periode1_!A242)</f>
        <v/>
      </c>
      <c r="B10" s="279" t="str">
        <f>Invoer_Periode1_!B242</f>
        <v>Bennie Beerten Z</v>
      </c>
      <c r="C10" s="249" t="str">
        <f>IF(ISBLANK(Invoer_Periode1_!C242),"",Invoer_Periode1_!C242)</f>
        <v/>
      </c>
      <c r="D10" s="249" t="str">
        <f>Invoer_Periode1_!D242</f>
        <v/>
      </c>
      <c r="E10" s="249" t="str">
        <f>IF(ISBLANK(Invoer_Periode1_!E242),"",Invoer_Periode1_!E242)</f>
        <v/>
      </c>
      <c r="F10" s="249" t="str">
        <f>IF(ISBLANK(Invoer_Periode1_!F242),"",Invoer_Periode1_!F242)</f>
        <v/>
      </c>
      <c r="G10" s="251" t="str">
        <f>Invoer_Periode1_!G242</f>
        <v/>
      </c>
      <c r="H10" s="249" t="str">
        <f>IF(ISBLANK(Invoer_Periode1_!H242),"",Invoer_Periode1_!H242)</f>
        <v/>
      </c>
      <c r="I10" s="458" t="str">
        <f>Invoer_Periode1_!I242</f>
        <v/>
      </c>
      <c r="J10" s="249" t="str">
        <f>Invoer_Periode1_!J242</f>
        <v/>
      </c>
      <c r="K10" s="249" t="str">
        <f>Invoer_Periode1_!K242</f>
        <v/>
      </c>
      <c r="L10" s="249" t="str">
        <f>Invoer_Periode1_!L242</f>
        <v/>
      </c>
      <c r="M10" s="249" t="str">
        <f>Invoer_Periode1_!M242</f>
        <v/>
      </c>
      <c r="N10" s="249">
        <f>Invoer_Periode1_!N242</f>
        <v>0</v>
      </c>
    </row>
    <row r="11" spans="1:14" ht="13.5" customHeight="1">
      <c r="A11" s="456" t="str">
        <f>IF(ISBLANK(Invoer_Periode1_!A243),"",Invoer_Periode1_!A243)</f>
        <v/>
      </c>
      <c r="B11" s="279" t="str">
        <f>Invoer_Periode1_!B243</f>
        <v>Cuppers Jan</v>
      </c>
      <c r="C11" s="249" t="str">
        <f>IF(ISBLANK(Invoer_Periode1_!C243),"",Invoer_Periode1_!C243)</f>
        <v/>
      </c>
      <c r="D11" s="249" t="str">
        <f>Invoer_Periode1_!D243</f>
        <v/>
      </c>
      <c r="E11" s="249" t="str">
        <f>IF(ISBLANK(Invoer_Periode1_!E243),"",Invoer_Periode1_!E243)</f>
        <v/>
      </c>
      <c r="F11" s="249" t="str">
        <f>IF(ISBLANK(Invoer_Periode1_!F243),"",Invoer_Periode1_!F243)</f>
        <v/>
      </c>
      <c r="G11" s="251" t="str">
        <f>Invoer_Periode1_!G243</f>
        <v/>
      </c>
      <c r="H11" s="249" t="str">
        <f>IF(ISBLANK(Invoer_Periode1_!H243),"",Invoer_Periode1_!H243)</f>
        <v/>
      </c>
      <c r="I11" s="458" t="str">
        <f>Invoer_Periode1_!I243</f>
        <v/>
      </c>
      <c r="J11" s="249" t="str">
        <f>Invoer_Periode1_!J243</f>
        <v/>
      </c>
      <c r="K11" s="249" t="str">
        <f>Invoer_Periode1_!K243</f>
        <v/>
      </c>
      <c r="L11" s="249" t="str">
        <f>Invoer_Periode1_!L243</f>
        <v/>
      </c>
      <c r="M11" s="249" t="str">
        <f>Invoer_Periode1_!M243</f>
        <v/>
      </c>
      <c r="N11" s="249">
        <f>Invoer_Periode1_!N243</f>
        <v>0</v>
      </c>
    </row>
    <row r="12" spans="1:14" ht="13.5" customHeight="1">
      <c r="A12" s="456">
        <f>IF(ISBLANK(Invoer_Periode1_!A244),"",Invoer_Periode1_!A244)</f>
        <v>45216</v>
      </c>
      <c r="B12" s="279" t="str">
        <f>Invoer_Periode1_!B244</f>
        <v>BouwmeesterJohan</v>
      </c>
      <c r="C12" s="249">
        <f>IF(ISBLANK(Invoer_Periode1_!C244),"",Invoer_Periode1_!C244)</f>
        <v>1</v>
      </c>
      <c r="D12" s="249">
        <f>Invoer_Periode1_!D244</f>
        <v>56</v>
      </c>
      <c r="E12" s="249">
        <f>IF(ISBLANK(Invoer_Periode1_!E244),"",Invoer_Periode1_!E244)</f>
        <v>40</v>
      </c>
      <c r="F12" s="249">
        <f>IF(ISBLANK(Invoer_Periode1_!F244),"",Invoer_Periode1_!F244)</f>
        <v>27</v>
      </c>
      <c r="G12" s="251">
        <f>Invoer_Periode1_!G244</f>
        <v>1.4814814814814814</v>
      </c>
      <c r="H12" s="249">
        <f>IF(ISBLANK(Invoer_Periode1_!H244),"",Invoer_Periode1_!H244)</f>
        <v>6</v>
      </c>
      <c r="I12" s="458">
        <f>Invoer_Periode1_!I244</f>
        <v>0.7142857142857143</v>
      </c>
      <c r="J12" s="249">
        <f>Invoer_Periode1_!J244</f>
        <v>7</v>
      </c>
      <c r="K12" s="249">
        <f>Invoer_Periode1_!K244</f>
        <v>0</v>
      </c>
      <c r="L12" s="249">
        <f>Invoer_Periode1_!L244</f>
        <v>1</v>
      </c>
      <c r="M12" s="249">
        <f>Invoer_Periode1_!M244</f>
        <v>0</v>
      </c>
      <c r="N12" s="249">
        <f>Invoer_Periode1_!N244</f>
        <v>0</v>
      </c>
    </row>
    <row r="13" spans="1:14" ht="13.5" customHeight="1">
      <c r="A13" s="456">
        <f>IF(ISBLANK(Invoer_Periode1_!A245),"",Invoer_Periode1_!A245)</f>
        <v>45209</v>
      </c>
      <c r="B13" s="279" t="str">
        <f>Invoer_Periode1_!B245</f>
        <v>Cattier Theo</v>
      </c>
      <c r="C13" s="249">
        <f>IF(ISBLANK(Invoer_Periode1_!C245),"",Invoer_Periode1_!C245)</f>
        <v>1</v>
      </c>
      <c r="D13" s="249">
        <f>Invoer_Periode1_!D245</f>
        <v>56</v>
      </c>
      <c r="E13" s="249">
        <f>IF(ISBLANK(Invoer_Periode1_!E245),"",Invoer_Periode1_!E245)</f>
        <v>56</v>
      </c>
      <c r="F13" s="249">
        <f>IF(ISBLANK(Invoer_Periode1_!F245),"",Invoer_Periode1_!F245)</f>
        <v>23</v>
      </c>
      <c r="G13" s="251">
        <f>Invoer_Periode1_!G245</f>
        <v>2.4347826086956523</v>
      </c>
      <c r="H13" s="249">
        <f>IF(ISBLANK(Invoer_Periode1_!H245),"",Invoer_Periode1_!H245)</f>
        <v>13</v>
      </c>
      <c r="I13" s="458">
        <f>Invoer_Periode1_!I245</f>
        <v>1</v>
      </c>
      <c r="J13" s="249">
        <f>Invoer_Periode1_!J245</f>
        <v>10</v>
      </c>
      <c r="K13" s="249">
        <f>Invoer_Periode1_!K245</f>
        <v>1</v>
      </c>
      <c r="L13" s="249">
        <f>Invoer_Periode1_!L245</f>
        <v>0</v>
      </c>
      <c r="M13" s="249">
        <f>Invoer_Periode1_!M245</f>
        <v>0</v>
      </c>
      <c r="N13" s="249">
        <f>Invoer_Periode1_!N245</f>
        <v>0</v>
      </c>
    </row>
    <row r="14" spans="1:14" ht="13.5" customHeight="1">
      <c r="A14" s="456">
        <f>IF(ISBLANK(Invoer_Periode1_!A246),"",Invoer_Periode1_!A246)</f>
        <v>45202</v>
      </c>
      <c r="B14" s="279" t="str">
        <f>Invoer_Periode1_!B246</f>
        <v>Huinink Jan</v>
      </c>
      <c r="C14" s="249">
        <f>IF(ISBLANK(Invoer_Periode1_!C246),"",Invoer_Periode1_!C246)</f>
        <v>1</v>
      </c>
      <c r="D14" s="249">
        <f>Invoer_Periode1_!D246</f>
        <v>56</v>
      </c>
      <c r="E14" s="249">
        <f>IF(ISBLANK(Invoer_Periode1_!E246),"",Invoer_Periode1_!E246)</f>
        <v>56</v>
      </c>
      <c r="F14" s="249">
        <f>IF(ISBLANK(Invoer_Periode1_!F246),"",Invoer_Periode1_!F246)</f>
        <v>32</v>
      </c>
      <c r="G14" s="251">
        <f>Invoer_Periode1_!G246</f>
        <v>1.75</v>
      </c>
      <c r="H14" s="249">
        <f>IF(ISBLANK(Invoer_Periode1_!H246),"",Invoer_Periode1_!H246)</f>
        <v>5</v>
      </c>
      <c r="I14" s="458">
        <f>Invoer_Periode1_!I246</f>
        <v>1</v>
      </c>
      <c r="J14" s="249">
        <f>Invoer_Periode1_!J246</f>
        <v>10</v>
      </c>
      <c r="K14" s="249">
        <f>Invoer_Periode1_!K246</f>
        <v>1</v>
      </c>
      <c r="L14" s="249">
        <f>Invoer_Periode1_!L246</f>
        <v>0</v>
      </c>
      <c r="M14" s="249">
        <f>Invoer_Periode1_!M246</f>
        <v>0</v>
      </c>
      <c r="N14" s="249">
        <f>Invoer_Periode1_!N246</f>
        <v>0</v>
      </c>
    </row>
    <row r="15" spans="1:14" ht="13.5" customHeight="1">
      <c r="A15" s="456" t="str">
        <f>IF(ISBLANK(Invoer_Periode1_!A247),"",Invoer_Periode1_!A247)</f>
        <v/>
      </c>
      <c r="B15" s="279" t="str">
        <f>Invoer_Periode1_!B247</f>
        <v>Koppele Theo</v>
      </c>
      <c r="C15" s="249" t="str">
        <f>IF(ISBLANK(Invoer_Periode1_!C247),"",Invoer_Periode1_!C247)</f>
        <v/>
      </c>
      <c r="D15" s="249" t="str">
        <f>Invoer_Periode1_!D247</f>
        <v/>
      </c>
      <c r="E15" s="249" t="str">
        <f>IF(ISBLANK(Invoer_Periode1_!E247),"",Invoer_Periode1_!E247)</f>
        <v/>
      </c>
      <c r="F15" s="249" t="str">
        <f>IF(ISBLANK(Invoer_Periode1_!F247),"",Invoer_Periode1_!F247)</f>
        <v/>
      </c>
      <c r="G15" s="251" t="str">
        <f>Invoer_Periode1_!G247</f>
        <v/>
      </c>
      <c r="H15" s="249" t="str">
        <f>IF(ISBLANK(Invoer_Periode1_!H247),"",Invoer_Periode1_!H247)</f>
        <v/>
      </c>
      <c r="I15" s="458" t="str">
        <f>Invoer_Periode1_!I247</f>
        <v/>
      </c>
      <c r="J15" s="253" t="str">
        <f>Invoer_Periode1_!J247</f>
        <v/>
      </c>
      <c r="K15" s="249" t="str">
        <f>Invoer_Periode1_!K247</f>
        <v/>
      </c>
      <c r="L15" s="249" t="str">
        <f>Invoer_Periode1_!L247</f>
        <v/>
      </c>
      <c r="M15" s="249" t="str">
        <f>Invoer_Periode1_!M247</f>
        <v/>
      </c>
      <c r="N15" s="249">
        <f>Invoer_Periode1_!N247</f>
        <v>0</v>
      </c>
    </row>
    <row r="16" spans="1:14" ht="13.5" customHeight="1">
      <c r="A16" s="456">
        <f>IF(ISBLANK(Invoer_Periode1_!A248),"",Invoer_Periode1_!A248)</f>
        <v>45223</v>
      </c>
      <c r="B16" s="279" t="str">
        <f>Invoer_Periode1_!B248</f>
        <v>Melgers Willy</v>
      </c>
      <c r="C16" s="249">
        <f>IF(ISBLANK(Invoer_Periode1_!C248),"",Invoer_Periode1_!C248)</f>
        <v>1</v>
      </c>
      <c r="D16" s="249">
        <f>Invoer_Periode1_!D248</f>
        <v>56</v>
      </c>
      <c r="E16" s="249">
        <f>IF(ISBLANK(Invoer_Periode1_!E248),"",Invoer_Periode1_!E248)</f>
        <v>40</v>
      </c>
      <c r="F16" s="249">
        <f>IF(ISBLANK(Invoer_Periode1_!F248),"",Invoer_Periode1_!F248)</f>
        <v>27</v>
      </c>
      <c r="G16" s="251">
        <f>Invoer_Periode1_!G248</f>
        <v>1.4814814814814814</v>
      </c>
      <c r="H16" s="249">
        <f>IF(ISBLANK(Invoer_Periode1_!H248),"",Invoer_Periode1_!H248)</f>
        <v>5</v>
      </c>
      <c r="I16" s="458">
        <f>Invoer_Periode1_!I248</f>
        <v>0.7142857142857143</v>
      </c>
      <c r="J16" s="249">
        <f>Invoer_Periode1_!J248</f>
        <v>7</v>
      </c>
      <c r="K16" s="249">
        <f>Invoer_Periode1_!K248</f>
        <v>0</v>
      </c>
      <c r="L16" s="249">
        <f>Invoer_Periode1_!L248</f>
        <v>1</v>
      </c>
      <c r="M16" s="249">
        <f>Invoer_Periode1_!M248</f>
        <v>0</v>
      </c>
      <c r="N16" s="249">
        <f>Invoer_Periode1_!N248</f>
        <v>0</v>
      </c>
    </row>
    <row r="17" spans="1:14" ht="13.5" customHeight="1">
      <c r="A17" s="456">
        <f>IF(ISBLANK(Invoer_Periode1_!A249),"",Invoer_Periode1_!A249)</f>
        <v>45174</v>
      </c>
      <c r="B17" s="279" t="str">
        <f>Invoer_Periode1_!B249</f>
        <v>Piepers Arnold</v>
      </c>
      <c r="C17" s="249">
        <f>IF(ISBLANK(Invoer_Periode1_!C249),"",Invoer_Periode1_!C249)</f>
        <v>1</v>
      </c>
      <c r="D17" s="249">
        <f>Invoer_Periode1_!D249</f>
        <v>56</v>
      </c>
      <c r="E17" s="249">
        <f>IF(ISBLANK(Invoer_Periode1_!E249),"",Invoer_Periode1_!E249)</f>
        <v>55</v>
      </c>
      <c r="F17" s="249">
        <f>IF(ISBLANK(Invoer_Periode1_!F249),"",Invoer_Periode1_!F249)</f>
        <v>33</v>
      </c>
      <c r="G17" s="251">
        <f>Invoer_Periode1_!G249</f>
        <v>1.6666666666666667</v>
      </c>
      <c r="H17" s="249">
        <f>IF(ISBLANK(Invoer_Periode1_!H249),"",Invoer_Periode1_!H249)</f>
        <v>9</v>
      </c>
      <c r="I17" s="458">
        <f>Invoer_Periode1_!I249</f>
        <v>0.9821428571428571</v>
      </c>
      <c r="J17" s="249">
        <f>Invoer_Periode1_!J249</f>
        <v>9</v>
      </c>
      <c r="K17" s="249">
        <f>Invoer_Periode1_!K249</f>
        <v>0</v>
      </c>
      <c r="L17" s="249">
        <f>Invoer_Periode1_!L249</f>
        <v>1</v>
      </c>
      <c r="M17" s="249">
        <f>Invoer_Periode1_!M249</f>
        <v>0</v>
      </c>
      <c r="N17" s="249">
        <f>Invoer_Periode1_!N249</f>
        <v>0</v>
      </c>
    </row>
    <row r="18" spans="1:14" ht="13.5" customHeight="1">
      <c r="A18" s="456">
        <f>IF(ISBLANK(Invoer_Periode1_!A250),"",Invoer_Periode1_!A250)</f>
        <v>45181</v>
      </c>
      <c r="B18" s="279" t="str">
        <f>Invoer_Periode1_!B250</f>
        <v>Jos Stortelder</v>
      </c>
      <c r="C18" s="249">
        <f>IF(ISBLANK(Invoer_Periode1_!C250),"",Invoer_Periode1_!C250)</f>
        <v>1</v>
      </c>
      <c r="D18" s="249">
        <f>Invoer_Periode1_!D250</f>
        <v>56</v>
      </c>
      <c r="E18" s="249">
        <f>IF(ISBLANK(Invoer_Periode1_!E250),"",Invoer_Periode1_!E250)</f>
        <v>41</v>
      </c>
      <c r="F18" s="249">
        <f>IF(ISBLANK(Invoer_Periode1_!F250),"",Invoer_Periode1_!F250)</f>
        <v>28</v>
      </c>
      <c r="G18" s="251">
        <f>Invoer_Periode1_!G250</f>
        <v>1.4642857142857142</v>
      </c>
      <c r="H18" s="249">
        <f>IF(ISBLANK(Invoer_Periode1_!H250),"",Invoer_Periode1_!H250)</f>
        <v>9</v>
      </c>
      <c r="I18" s="458">
        <f>Invoer_Periode1_!I250</f>
        <v>0.7321428571428571</v>
      </c>
      <c r="J18" s="249">
        <f>Invoer_Periode1_!J250</f>
        <v>7</v>
      </c>
      <c r="K18" s="249">
        <f>Invoer_Periode1_!K250</f>
        <v>0</v>
      </c>
      <c r="L18" s="249">
        <f>Invoer_Periode1_!L250</f>
        <v>1</v>
      </c>
      <c r="M18" s="249">
        <f>Invoer_Periode1_!M250</f>
        <v>0</v>
      </c>
      <c r="N18" s="249">
        <f>Invoer_Periode1_!N250</f>
        <v>0</v>
      </c>
    </row>
    <row r="19" spans="1:14" ht="13.5" customHeight="1">
      <c r="A19" s="456" t="str">
        <f>IF(ISBLANK(Invoer_Periode1_!A251),"",Invoer_Periode1_!A251)</f>
        <v/>
      </c>
      <c r="B19" s="279" t="str">
        <f>Invoer_Periode1_!B251</f>
        <v>Rots Jan</v>
      </c>
      <c r="C19" s="249" t="str">
        <f>IF(ISBLANK(Invoer_Periode1_!C251),"",Invoer_Periode1_!C251)</f>
        <v/>
      </c>
      <c r="D19" s="249" t="str">
        <f>Invoer_Periode1_!D251</f>
        <v/>
      </c>
      <c r="E19" s="249" t="str">
        <f>IF(ISBLANK(Invoer_Periode1_!E251),"",Invoer_Periode1_!E251)</f>
        <v/>
      </c>
      <c r="F19" s="249" t="str">
        <f>IF(ISBLANK(Invoer_Periode1_!F251),"",Invoer_Periode1_!F251)</f>
        <v/>
      </c>
      <c r="G19" s="249" t="str">
        <f>Invoer_Periode1_!G251</f>
        <v/>
      </c>
      <c r="H19" s="249" t="str">
        <f>IF(ISBLANK(Invoer_Periode1_!H251),"",Invoer_Periode1_!H251)</f>
        <v/>
      </c>
      <c r="I19" s="458" t="str">
        <f>Invoer_Periode1_!I251</f>
        <v/>
      </c>
      <c r="J19" s="249" t="str">
        <f>Invoer_Periode1_!J251</f>
        <v/>
      </c>
      <c r="K19" s="249" t="str">
        <f>Invoer_Periode1_!K251</f>
        <v/>
      </c>
      <c r="L19" s="249" t="str">
        <f>Invoer_Periode1_!L251</f>
        <v/>
      </c>
      <c r="M19" s="249" t="str">
        <f>Invoer_Periode1_!M251</f>
        <v/>
      </c>
      <c r="N19" s="249">
        <f>Invoer_Periode1_!N251</f>
        <v>0</v>
      </c>
    </row>
    <row r="20" spans="1:14" ht="13.5" customHeight="1">
      <c r="A20" s="457" t="str">
        <f>Invoer_Periode1_!A252</f>
        <v>Pers. Gemid.</v>
      </c>
      <c r="B20" s="281">
        <f>Invoer_Periode1_!B252</f>
        <v>1.76</v>
      </c>
      <c r="C20" s="263">
        <f>Invoer_Periode1_!C252</f>
        <v>11</v>
      </c>
      <c r="D20" s="263">
        <f>Invoer_Periode1_!D252</f>
        <v>616</v>
      </c>
      <c r="E20" s="263">
        <f>Invoer_Periode1_!E252</f>
        <v>514</v>
      </c>
      <c r="F20" s="263">
        <f>Invoer_Periode1_!F252</f>
        <v>297</v>
      </c>
      <c r="G20" s="266">
        <f>Invoer_Periode1_!G252</f>
        <v>1.7306397306397305</v>
      </c>
      <c r="H20" s="263">
        <f>Invoer_Periode1_!H252</f>
        <v>13</v>
      </c>
      <c r="I20" s="468">
        <f>Invoer_Periode1_!I252</f>
        <v>0.83441558441558439</v>
      </c>
      <c r="J20" s="268">
        <f>Invoer_Periode1_!J252</f>
        <v>88</v>
      </c>
      <c r="K20" s="263">
        <f>Invoer_Periode1_!K252</f>
        <v>2</v>
      </c>
      <c r="L20" s="263">
        <f>Invoer_Periode1_!L252</f>
        <v>8</v>
      </c>
      <c r="M20" s="263">
        <f>Invoer_Periode1_!M252</f>
        <v>1</v>
      </c>
      <c r="N20" s="263">
        <f>Invoer_Periode1_!N252</f>
        <v>56</v>
      </c>
    </row>
    <row r="21" spans="1:14" ht="13.5" customHeight="1">
      <c r="G21" s="251"/>
      <c r="H21" s="249"/>
      <c r="I21" s="252"/>
      <c r="J21" s="253"/>
    </row>
    <row r="22" spans="1:14" ht="13.5" customHeight="1">
      <c r="A22" s="457" t="str">
        <f>Invoer_periode_2!A230</f>
        <v/>
      </c>
      <c r="B22" s="276"/>
      <c r="G22" s="251"/>
      <c r="H22" s="249"/>
      <c r="I22" s="252"/>
      <c r="J22" s="253"/>
    </row>
    <row r="23" spans="1:14" s="264" customFormat="1" ht="13.5" customHeight="1">
      <c r="A23" s="455" t="str">
        <f>Invoer_periode_2!A231</f>
        <v>Pers. Gemid.</v>
      </c>
      <c r="B23" s="276">
        <f>Invoer_periode_2!B231</f>
        <v>1.55</v>
      </c>
      <c r="C23" s="263"/>
      <c r="D23" s="263"/>
      <c r="E23" s="263"/>
      <c r="F23" s="263"/>
      <c r="G23" s="266"/>
      <c r="H23" s="263"/>
      <c r="I23" s="267"/>
      <c r="J23" s="268"/>
      <c r="K23" s="263"/>
      <c r="L23" s="263"/>
      <c r="M23" s="263"/>
      <c r="N23" s="263"/>
    </row>
    <row r="24" spans="1:14" ht="13.5" customHeight="1">
      <c r="A24" s="457"/>
      <c r="B24" s="276">
        <f>Invoer_periode_2!B232</f>
        <v>0</v>
      </c>
      <c r="C24" s="263"/>
      <c r="D24" s="263"/>
      <c r="E24" s="263"/>
      <c r="F24" s="263"/>
      <c r="G24" s="263"/>
      <c r="H24" s="266"/>
      <c r="I24" s="267"/>
      <c r="J24" s="267"/>
      <c r="K24" s="263"/>
      <c r="L24" s="263"/>
      <c r="M24" s="263"/>
      <c r="N24" s="263"/>
    </row>
    <row r="25" spans="1:14" ht="13.5" customHeight="1">
      <c r="A25" s="459" t="str">
        <f>IF(ISBLANK(Invoer_periode_2!A233),"",Invoer_periode_2!A233)</f>
        <v>Car.Bol</v>
      </c>
      <c r="B25" s="284" t="str">
        <f>Invoer_periode_2!B233</f>
        <v>Periode 2</v>
      </c>
      <c r="C25" s="255" t="str">
        <f>IF(ISBLANK(Invoer_periode_2!C233),"",Invoer_periode_2!C233)</f>
        <v/>
      </c>
      <c r="D25" s="255">
        <f>Invoer_periode_2!D233</f>
        <v>0</v>
      </c>
      <c r="E25" s="255" t="str">
        <f>IF(ISBLANK(Invoer_periode_2!E233),"",Invoer_periode_2!E233)</f>
        <v/>
      </c>
      <c r="F25" s="255" t="str">
        <f>IF(ISBLANK(Invoer_periode_2!F233),"",Invoer_periode_2!F233)</f>
        <v/>
      </c>
      <c r="G25" s="256" t="str">
        <f>IF(ISBLANK(Invoer_periode_2!G233),"",Invoer_periode_2!G233)</f>
        <v/>
      </c>
      <c r="H25" s="255" t="str">
        <f>IF(ISBLANK(Invoer_periode_2!H233),"",Invoer_periode_2!H233)</f>
        <v/>
      </c>
      <c r="I25" s="274">
        <f>Invoer_periode_2!I233</f>
        <v>0</v>
      </c>
      <c r="J25" s="255" t="str">
        <f>IF(ISBLANK(Invoer_periode_2!J233),"",Invoer_periode_2!J233)</f>
        <v/>
      </c>
      <c r="K25" s="255" t="str">
        <f>IF(ISBLANK(Invoer_periode_2!K233),"",Invoer_periode_2!K233)</f>
        <v/>
      </c>
      <c r="L25" s="255" t="str">
        <f>IF(ISBLANK(Invoer_periode_2!L233),"",Invoer_periode_2!L233)</f>
        <v/>
      </c>
      <c r="M25" s="255" t="str">
        <f>IF(ISBLANK(Invoer_periode_2!M233),"",Invoer_periode_2!M233)</f>
        <v/>
      </c>
      <c r="N25" s="255" t="str">
        <f>IF(ISBLANK(Invoer_periode_2!N233),"",Invoer_periode_2!N233)</f>
        <v/>
      </c>
    </row>
    <row r="26" spans="1:14" ht="13.5" customHeight="1">
      <c r="A26" s="459">
        <f>IF(ISBLANK(Invoer_periode_2!A234),"",Invoer_periode_2!A234)</f>
        <v>56</v>
      </c>
      <c r="B26" s="284" t="str">
        <f>Invoer_periode_2!B234</f>
        <v>Naam</v>
      </c>
      <c r="C26" s="255" t="str">
        <f>IF(ISBLANK(Invoer_periode_2!C234),"",Invoer_periode_2!C234)</f>
        <v>Aantal</v>
      </c>
      <c r="D26" s="255" t="str">
        <f>Invoer_periode_2!D234</f>
        <v>Te maken</v>
      </c>
      <c r="E26" s="255" t="str">
        <f>IF(ISBLANK(Invoer_periode_2!E234),"",Invoer_periode_2!E234)</f>
        <v>Aantal</v>
      </c>
      <c r="F26" s="255" t="str">
        <f>IF(ISBLANK(Invoer_periode_2!F234),"",Invoer_periode_2!F234)</f>
        <v xml:space="preserve">Aantal  </v>
      </c>
      <c r="G26" s="256" t="str">
        <f>IF(ISBLANK(Invoer_periode_2!G234),"",Invoer_periode_2!G234)</f>
        <v xml:space="preserve">Week       </v>
      </c>
      <c r="H26" s="255" t="str">
        <f>IF(ISBLANK(Invoer_periode_2!H234),"",Invoer_periode_2!H234)</f>
        <v>Hoogste</v>
      </c>
      <c r="I26" s="274" t="str">
        <f>Invoer_periode_2!I234</f>
        <v>%</v>
      </c>
      <c r="J26" s="255">
        <f>IF(ISBLANK(Invoer_periode_2!J234),"",Invoer_periode_2!J234)</f>
        <v>10</v>
      </c>
      <c r="K26" s="255" t="str">
        <f>IF(ISBLANK(Invoer_periode_2!K234),"",Invoer_periode_2!K234)</f>
        <v>W</v>
      </c>
      <c r="L26" s="255" t="str">
        <f>IF(ISBLANK(Invoer_periode_2!L234),"",Invoer_periode_2!L234)</f>
        <v>V</v>
      </c>
      <c r="M26" s="255" t="str">
        <f>IF(ISBLANK(Invoer_periode_2!M234),"",Invoer_periode_2!M234)</f>
        <v>R</v>
      </c>
      <c r="N26" s="255" t="str">
        <f>IF(ISBLANK(Invoer_periode_2!N234),"",Invoer_periode_2!N234)</f>
        <v>Nieuwe</v>
      </c>
    </row>
    <row r="27" spans="1:14" ht="13.5" customHeight="1">
      <c r="A27" s="456" t="str">
        <f>IF(ISBLANK(Invoer_periode_2!A235),"",Invoer_periode_2!A235)</f>
        <v>Datum</v>
      </c>
      <c r="B27" s="276" t="str">
        <f>Invoer_periode_2!B235</f>
        <v>Rouwhorst Bennie</v>
      </c>
      <c r="C27" s="249" t="str">
        <f>IF(ISBLANK(Invoer_periode_2!C235),"",Invoer_periode_2!C235)</f>
        <v>Wedstr</v>
      </c>
      <c r="D27" s="249" t="str">
        <f>Invoer_periode_2!D235</f>
        <v>Car.boles</v>
      </c>
      <c r="E27" s="249" t="str">
        <f>IF(ISBLANK(Invoer_periode_2!E235),"",Invoer_periode_2!E235)</f>
        <v>Car.boles</v>
      </c>
      <c r="F27" s="249" t="str">
        <f>IF(ISBLANK(Invoer_periode_2!F235),"",Invoer_periode_2!F235)</f>
        <v>Beurten</v>
      </c>
      <c r="G27" s="249" t="str">
        <f>IF(ISBLANK(Invoer_periode_2!G235),"",Invoer_periode_2!G235)</f>
        <v>Moyenne</v>
      </c>
      <c r="H27" s="249" t="str">
        <f>IF(ISBLANK(Invoer_periode_2!H235),"",Invoer_periode_2!H235)</f>
        <v>H Score</v>
      </c>
      <c r="I27" s="249" t="str">
        <f>Invoer_periode_2!I235</f>
        <v>Car.boles</v>
      </c>
      <c r="J27" s="249" t="str">
        <f>IF(ISBLANK(Invoer_periode_2!J235),"",Invoer_periode_2!J235)</f>
        <v>Punten</v>
      </c>
      <c r="K27" s="249" t="str">
        <f>IF(ISBLANK(Invoer_periode_2!K235),"",Invoer_periode_2!K235)</f>
        <v/>
      </c>
      <c r="L27" s="249" t="str">
        <f>IF(ISBLANK(Invoer_periode_2!L235),"",Invoer_periode_2!L235)</f>
        <v/>
      </c>
      <c r="M27" s="249" t="str">
        <f>IF(ISBLANK(Invoer_periode_2!M235),"",Invoer_periode_2!M235)</f>
        <v/>
      </c>
      <c r="N27" s="249" t="str">
        <f>IF(ISBLANK(Invoer_periode_2!N235),"",Invoer_periode_2!N235)</f>
        <v>Caramb</v>
      </c>
    </row>
    <row r="28" spans="1:14" ht="13.5" customHeight="1">
      <c r="A28" s="456">
        <f>IF(ISBLANK(Invoer_periode_2!A236),"",Invoer_periode_2!A236)</f>
        <v>45272</v>
      </c>
      <c r="B28" s="284" t="str">
        <f>Invoer_periode_2!B236</f>
        <v>Wittenbernds B</v>
      </c>
      <c r="C28" s="249">
        <f>IF(ISBLANK(Invoer_periode_2!C236),"",Invoer_periode_2!C236)</f>
        <v>1</v>
      </c>
      <c r="D28" s="249">
        <f>Invoer_periode_2!D236</f>
        <v>56</v>
      </c>
      <c r="E28" s="249">
        <f>IF(ISBLANK(Invoer_periode_2!E236),"",Invoer_periode_2!E236)</f>
        <v>42</v>
      </c>
      <c r="F28" s="249">
        <f>IF(ISBLANK(Invoer_periode_2!F236),"",Invoer_periode_2!F236)</f>
        <v>29</v>
      </c>
      <c r="G28" s="249">
        <f>IF(ISBLANK(Invoer_periode_2!G236),"",Invoer_periode_2!G236)</f>
        <v>1.4482758620689655</v>
      </c>
      <c r="H28" s="249">
        <f>IF(ISBLANK(Invoer_periode_2!H236),"",Invoer_periode_2!H236)</f>
        <v>9</v>
      </c>
      <c r="I28" s="458">
        <f>Invoer_periode_2!I236</f>
        <v>0.75</v>
      </c>
      <c r="J28" s="249">
        <f>IF(ISBLANK(Invoer_periode_2!J236),"",Invoer_periode_2!J236)</f>
        <v>7</v>
      </c>
      <c r="K28" s="249">
        <f>IF(ISBLANK(Invoer_periode_2!K236),"",Invoer_periode_2!K236)</f>
        <v>0</v>
      </c>
      <c r="L28" s="249">
        <f>IF(ISBLANK(Invoer_periode_2!L236),"",Invoer_periode_2!L236)</f>
        <v>1</v>
      </c>
      <c r="M28" s="249">
        <f>IF(ISBLANK(Invoer_periode_2!M236),"",Invoer_periode_2!M236)</f>
        <v>0</v>
      </c>
      <c r="N28" s="249" t="str">
        <f>IF(ISBLANK(Invoer_periode_2!N236),"",Invoer_periode_2!N236)</f>
        <v/>
      </c>
    </row>
    <row r="29" spans="1:14" ht="13.5" customHeight="1">
      <c r="A29" s="459">
        <f>IF(ISBLANK(Invoer_periode_2!A237),"",Invoer_periode_2!A237)</f>
        <v>45272</v>
      </c>
      <c r="B29" s="284" t="str">
        <f>Invoer_periode_2!B237</f>
        <v>Spieker Leo</v>
      </c>
      <c r="C29" s="255">
        <f>IF(ISBLANK(Invoer_periode_2!C237),"",Invoer_periode_2!C237)</f>
        <v>1</v>
      </c>
      <c r="D29" s="255">
        <f>Invoer_periode_2!D237</f>
        <v>56</v>
      </c>
      <c r="E29" s="255">
        <f>IF(ISBLANK(Invoer_periode_2!E237),"",Invoer_periode_2!E237)</f>
        <v>48</v>
      </c>
      <c r="F29" s="255">
        <f>IF(ISBLANK(Invoer_periode_2!F237),"",Invoer_periode_2!F237)</f>
        <v>20</v>
      </c>
      <c r="G29" s="256">
        <f>IF(ISBLANK(Invoer_periode_2!G237),"",Invoer_periode_2!G237)</f>
        <v>2.4</v>
      </c>
      <c r="H29" s="255">
        <f>IF(ISBLANK(Invoer_periode_2!H237),"",Invoer_periode_2!H237)</f>
        <v>8</v>
      </c>
      <c r="I29" s="467">
        <f>Invoer_periode_2!I237</f>
        <v>0.8571428571428571</v>
      </c>
      <c r="J29" s="255">
        <f>IF(ISBLANK(Invoer_periode_2!J237),"",Invoer_periode_2!J237)</f>
        <v>8</v>
      </c>
      <c r="K29" s="255">
        <f>IF(ISBLANK(Invoer_periode_2!K237),"",Invoer_periode_2!K237)</f>
        <v>0</v>
      </c>
      <c r="L29" s="255">
        <f>IF(ISBLANK(Invoer_periode_2!L237),"",Invoer_periode_2!L237)</f>
        <v>1</v>
      </c>
      <c r="M29" s="255">
        <f>IF(ISBLANK(Invoer_periode_2!M237),"",Invoer_periode_2!M237)</f>
        <v>0</v>
      </c>
      <c r="N29" s="255" t="str">
        <f>IF(ISBLANK(Invoer_periode_2!N237),"",Invoer_periode_2!N237)</f>
        <v/>
      </c>
    </row>
    <row r="30" spans="1:14" ht="13.5" customHeight="1">
      <c r="A30" s="456">
        <f>IF(ISBLANK(Invoer_periode_2!A238),"",Invoer_periode_2!A238)</f>
        <v>45237</v>
      </c>
      <c r="B30" s="284" t="str">
        <f>Invoer_periode_2!B238</f>
        <v>v.Schie Leo</v>
      </c>
      <c r="C30" s="249">
        <f>IF(ISBLANK(Invoer_periode_2!C238),"",Invoer_periode_2!C238)</f>
        <v>1</v>
      </c>
      <c r="D30" s="249">
        <f>Invoer_periode_2!D238</f>
        <v>56</v>
      </c>
      <c r="E30" s="249">
        <f>IF(ISBLANK(Invoer_periode_2!E238),"",Invoer_periode_2!E238)</f>
        <v>55</v>
      </c>
      <c r="F30" s="249">
        <f>IF(ISBLANK(Invoer_periode_2!F238),"",Invoer_periode_2!F238)</f>
        <v>35</v>
      </c>
      <c r="G30" s="251">
        <f>IF(ISBLANK(Invoer_periode_2!G238),"",Invoer_periode_2!G238)</f>
        <v>1.5714285714285714</v>
      </c>
      <c r="H30" s="249">
        <f>IF(ISBLANK(Invoer_periode_2!H238),"",Invoer_periode_2!H238)</f>
        <v>6</v>
      </c>
      <c r="I30" s="458">
        <f>Invoer_periode_2!I238</f>
        <v>0.9821428571428571</v>
      </c>
      <c r="J30" s="249">
        <f>IF(ISBLANK(Invoer_periode_2!J238),"",Invoer_periode_2!J238)</f>
        <v>9</v>
      </c>
      <c r="K30" s="249">
        <f>IF(ISBLANK(Invoer_periode_2!K238),"",Invoer_periode_2!K238)</f>
        <v>0</v>
      </c>
      <c r="L30" s="249">
        <f>IF(ISBLANK(Invoer_periode_2!L238),"",Invoer_periode_2!L238)</f>
        <v>1</v>
      </c>
      <c r="M30" s="249">
        <f>IF(ISBLANK(Invoer_periode_2!M238),"",Invoer_periode_2!M238)</f>
        <v>0</v>
      </c>
      <c r="N30" s="249" t="str">
        <f>IF(ISBLANK(Invoer_periode_2!N238),"",Invoer_periode_2!N238)</f>
        <v/>
      </c>
    </row>
    <row r="31" spans="1:14" ht="13.5" customHeight="1">
      <c r="A31" s="456">
        <f>IF(ISBLANK(Invoer_periode_2!A239),"",Invoer_periode_2!A239)</f>
        <v>45258</v>
      </c>
      <c r="B31" s="284" t="str">
        <f>Invoer_periode_2!B239</f>
        <v>Wolterink Harrie</v>
      </c>
      <c r="C31" s="249">
        <f>IF(ISBLANK(Invoer_periode_2!C239),"",Invoer_periode_2!C239)</f>
        <v>1</v>
      </c>
      <c r="D31" s="249">
        <f>Invoer_periode_2!D239</f>
        <v>56</v>
      </c>
      <c r="E31" s="249">
        <f>IF(ISBLANK(Invoer_periode_2!E239),"",Invoer_periode_2!E239)</f>
        <v>39</v>
      </c>
      <c r="F31" s="249">
        <f>IF(ISBLANK(Invoer_periode_2!F239),"",Invoer_periode_2!F239)</f>
        <v>33</v>
      </c>
      <c r="G31" s="249">
        <f>IF(ISBLANK(Invoer_periode_2!G239),"",Invoer_periode_2!G239)</f>
        <v>2.7857142857142856</v>
      </c>
      <c r="H31" s="249">
        <f>IF(ISBLANK(Invoer_periode_2!H239),"",Invoer_periode_2!H239)</f>
        <v>7</v>
      </c>
      <c r="I31" s="458">
        <f>Invoer_periode_2!I239</f>
        <v>0.6964285714285714</v>
      </c>
      <c r="J31" s="249">
        <f>IF(ISBLANK(Invoer_periode_2!J239),"",Invoer_periode_2!J239)</f>
        <v>6</v>
      </c>
      <c r="K31" s="249">
        <f>IF(ISBLANK(Invoer_periode_2!K239),"",Invoer_periode_2!K239)</f>
        <v>0</v>
      </c>
      <c r="L31" s="249">
        <f>IF(ISBLANK(Invoer_periode_2!L239),"",Invoer_periode_2!L239)</f>
        <v>1</v>
      </c>
      <c r="M31" s="249">
        <f>IF(ISBLANK(Invoer_periode_2!M239),"",Invoer_periode_2!M239)</f>
        <v>0</v>
      </c>
      <c r="N31" s="249" t="str">
        <f>IF(ISBLANK(Invoer_periode_2!N239),"",Invoer_periode_2!N239)</f>
        <v/>
      </c>
    </row>
    <row r="32" spans="1:14" ht="13.5" customHeight="1">
      <c r="A32" s="456">
        <f>IF(ISBLANK(Invoer_periode_2!A240),"",Invoer_periode_2!A240)</f>
        <v>45265</v>
      </c>
      <c r="B32" s="284" t="str">
        <f>Invoer_periode_2!B240</f>
        <v>Vermue Jack</v>
      </c>
      <c r="C32" s="249">
        <f>IF(ISBLANK(Invoer_periode_2!C240),"",Invoer_periode_2!C240)</f>
        <v>1</v>
      </c>
      <c r="D32" s="249">
        <f>Invoer_periode_2!D240</f>
        <v>56</v>
      </c>
      <c r="E32" s="249">
        <f>IF(ISBLANK(Invoer_periode_2!E240),"",Invoer_periode_2!E240)</f>
        <v>56</v>
      </c>
      <c r="F32" s="249">
        <f>IF(ISBLANK(Invoer_periode_2!F240),"",Invoer_periode_2!F240)</f>
        <v>14</v>
      </c>
      <c r="G32" s="249">
        <f>IF(ISBLANK(Invoer_periode_2!G240),"",Invoer_periode_2!G240)</f>
        <v>4</v>
      </c>
      <c r="H32" s="249">
        <f>IF(ISBLANK(Invoer_periode_2!H240),"",Invoer_periode_2!H240)</f>
        <v>13</v>
      </c>
      <c r="I32" s="458">
        <f>Invoer_periode_2!I240</f>
        <v>1</v>
      </c>
      <c r="J32" s="249" t="str">
        <f>IF(ISBLANK(Invoer_periode_2!J240),"",Invoer_periode_2!J240)</f>
        <v/>
      </c>
      <c r="K32" s="249">
        <f>IF(ISBLANK(Invoer_periode_2!K240),"",Invoer_periode_2!K240)</f>
        <v>0</v>
      </c>
      <c r="L32" s="249">
        <f>IF(ISBLANK(Invoer_periode_2!L240),"",Invoer_periode_2!L240)</f>
        <v>1</v>
      </c>
      <c r="M32" s="249">
        <f>IF(ISBLANK(Invoer_periode_2!M240),"",Invoer_periode_2!M240)</f>
        <v>0</v>
      </c>
      <c r="N32" s="249" t="str">
        <f>IF(ISBLANK(Invoer_periode_2!N240),"",Invoer_periode_2!N240)</f>
        <v/>
      </c>
    </row>
    <row r="33" spans="1:14" ht="13.5" customHeight="1">
      <c r="A33" s="459">
        <f>IF(ISBLANK(Invoer_periode_2!A241),"",Invoer_periode_2!A241)</f>
        <v>45251</v>
      </c>
      <c r="B33" s="284" t="str">
        <f>Invoer_periode_2!B241</f>
        <v>Slot Guus</v>
      </c>
      <c r="C33" s="255">
        <f>IF(ISBLANK(Invoer_periode_2!C241),"",Invoer_periode_2!C241)</f>
        <v>1</v>
      </c>
      <c r="D33" s="255">
        <f>Invoer_periode_2!D241</f>
        <v>56</v>
      </c>
      <c r="E33" s="255">
        <f>IF(ISBLANK(Invoer_periode_2!E241),"",Invoer_periode_2!E241)</f>
        <v>27</v>
      </c>
      <c r="F33" s="255">
        <f>IF(ISBLANK(Invoer_periode_2!F241),"",Invoer_periode_2!F241)</f>
        <v>19</v>
      </c>
      <c r="G33" s="256">
        <f>IF(ISBLANK(Invoer_periode_2!G241),"",Invoer_periode_2!G241)</f>
        <v>1.4210526315789473</v>
      </c>
      <c r="H33" s="255">
        <f>IF(ISBLANK(Invoer_periode_2!H241),"",Invoer_periode_2!H241)</f>
        <v>8</v>
      </c>
      <c r="I33" s="467">
        <f>Invoer_periode_2!I241</f>
        <v>0.48214285714285715</v>
      </c>
      <c r="J33" s="255">
        <f>IF(ISBLANK(Invoer_periode_2!J241),"",Invoer_periode_2!J241)</f>
        <v>4</v>
      </c>
      <c r="K33" s="255">
        <f>IF(ISBLANK(Invoer_periode_2!K241),"",Invoer_periode_2!K241)</f>
        <v>0</v>
      </c>
      <c r="L33" s="255">
        <f>IF(ISBLANK(Invoer_periode_2!L241),"",Invoer_periode_2!L241)</f>
        <v>1</v>
      </c>
      <c r="M33" s="255">
        <f>IF(ISBLANK(Invoer_periode_2!M241),"",Invoer_periode_2!M241)</f>
        <v>0</v>
      </c>
      <c r="N33" s="255" t="str">
        <f>IF(ISBLANK(Invoer_periode_2!N241),"",Invoer_periode_2!N241)</f>
        <v/>
      </c>
    </row>
    <row r="34" spans="1:14" ht="13.5" customHeight="1">
      <c r="A34" s="459" t="str">
        <f>IF(ISBLANK(Invoer_periode_2!A242),"",Invoer_periode_2!A242)</f>
        <v/>
      </c>
      <c r="B34" s="284" t="str">
        <f>Invoer_periode_2!B242</f>
        <v>Bennie Beerten Z</v>
      </c>
      <c r="C34" s="255" t="str">
        <f>IF(ISBLANK(Invoer_periode_2!C242),"",Invoer_periode_2!C242)</f>
        <v/>
      </c>
      <c r="D34" s="255" t="str">
        <f>Invoer_periode_2!D242</f>
        <v/>
      </c>
      <c r="E34" s="255" t="str">
        <f>IF(ISBLANK(Invoer_periode_2!E242),"",Invoer_periode_2!E242)</f>
        <v/>
      </c>
      <c r="F34" s="255" t="str">
        <f>IF(ISBLANK(Invoer_periode_2!F242),"",Invoer_periode_2!F242)</f>
        <v/>
      </c>
      <c r="G34" s="256" t="str">
        <f>IF(ISBLANK(Invoer_periode_2!G242),"",Invoer_periode_2!G242)</f>
        <v/>
      </c>
      <c r="H34" s="255" t="str">
        <f>IF(ISBLANK(Invoer_periode_2!H242),"",Invoer_periode_2!H242)</f>
        <v/>
      </c>
      <c r="I34" s="467" t="str">
        <f>Invoer_periode_2!I242</f>
        <v/>
      </c>
      <c r="J34" s="255" t="str">
        <f>IF(ISBLANK(Invoer_periode_2!J242),"",Invoer_periode_2!J242)</f>
        <v/>
      </c>
      <c r="K34" s="255" t="str">
        <f>IF(ISBLANK(Invoer_periode_2!K242),"",Invoer_periode_2!K242)</f>
        <v/>
      </c>
      <c r="L34" s="255" t="str">
        <f>IF(ISBLANK(Invoer_periode_2!L242),"",Invoer_periode_2!L242)</f>
        <v/>
      </c>
      <c r="M34" s="255" t="str">
        <f>IF(ISBLANK(Invoer_periode_2!M242),"",Invoer_periode_2!M242)</f>
        <v/>
      </c>
      <c r="N34" s="255" t="str">
        <f>IF(ISBLANK(Invoer_periode_2!N242),"",Invoer_periode_2!N242)</f>
        <v/>
      </c>
    </row>
    <row r="35" spans="1:14" ht="13.5" customHeight="1">
      <c r="A35" s="459" t="str">
        <f>IF(ISBLANK(Invoer_periode_2!A243),"",Invoer_periode_2!A243)</f>
        <v/>
      </c>
      <c r="B35" s="284" t="str">
        <f>Invoer_periode_2!B243</f>
        <v>Cuppers Jan</v>
      </c>
      <c r="C35" s="255" t="str">
        <f>IF(ISBLANK(Invoer_periode_2!C243),"",Invoer_periode_2!C243)</f>
        <v/>
      </c>
      <c r="D35" s="255" t="str">
        <f>Invoer_periode_2!D243</f>
        <v/>
      </c>
      <c r="E35" s="255" t="str">
        <f>IF(ISBLANK(Invoer_periode_2!E243),"",Invoer_periode_2!E243)</f>
        <v/>
      </c>
      <c r="F35" s="255" t="str">
        <f>IF(ISBLANK(Invoer_periode_2!F243),"",Invoer_periode_2!F243)</f>
        <v/>
      </c>
      <c r="G35" s="256" t="str">
        <f>IF(ISBLANK(Invoer_periode_2!G243),"",Invoer_periode_2!G243)</f>
        <v/>
      </c>
      <c r="H35" s="255" t="str">
        <f>IF(ISBLANK(Invoer_periode_2!H243),"",Invoer_periode_2!H243)</f>
        <v/>
      </c>
      <c r="I35" s="467" t="str">
        <f>Invoer_periode_2!I243</f>
        <v/>
      </c>
      <c r="J35" s="255" t="str">
        <f>IF(ISBLANK(Invoer_periode_2!J243),"",Invoer_periode_2!J243)</f>
        <v/>
      </c>
      <c r="K35" s="255" t="str">
        <f>IF(ISBLANK(Invoer_periode_2!K243),"",Invoer_periode_2!K243)</f>
        <v/>
      </c>
      <c r="L35" s="255" t="str">
        <f>IF(ISBLANK(Invoer_periode_2!L243),"",Invoer_periode_2!L243)</f>
        <v/>
      </c>
      <c r="M35" s="255" t="str">
        <f>IF(ISBLANK(Invoer_periode_2!M243),"",Invoer_periode_2!M243)</f>
        <v/>
      </c>
      <c r="N35" s="255" t="str">
        <f>IF(ISBLANK(Invoer_periode_2!N243),"",Invoer_periode_2!N243)</f>
        <v/>
      </c>
    </row>
    <row r="36" spans="1:14" ht="13.5" customHeight="1">
      <c r="A36" s="456">
        <f>IF(ISBLANK(Invoer_periode_2!A244),"",Invoer_periode_2!A244)</f>
        <v>45230</v>
      </c>
      <c r="B36" s="284" t="str">
        <f>Invoer_periode_2!B244</f>
        <v>BouwmeesterJohan</v>
      </c>
      <c r="C36" s="249">
        <f>IF(ISBLANK(Invoer_periode_2!C244),"",Invoer_periode_2!C244)</f>
        <v>1</v>
      </c>
      <c r="D36" s="249">
        <f>Invoer_periode_2!D244</f>
        <v>56</v>
      </c>
      <c r="E36" s="249">
        <f>IF(ISBLANK(Invoer_periode_2!E244),"",Invoer_periode_2!E244)</f>
        <v>56</v>
      </c>
      <c r="F36" s="249">
        <f>IF(ISBLANK(Invoer_periode_2!F244),"",Invoer_periode_2!F244)</f>
        <v>33</v>
      </c>
      <c r="G36" s="249">
        <f>IF(ISBLANK(Invoer_periode_2!G244),"",Invoer_periode_2!G244)</f>
        <v>1.696969696969697</v>
      </c>
      <c r="H36" s="249">
        <f>IF(ISBLANK(Invoer_periode_2!H244),"",Invoer_periode_2!H244)</f>
        <v>8</v>
      </c>
      <c r="I36" s="458">
        <f>Invoer_periode_2!I244</f>
        <v>1</v>
      </c>
      <c r="J36" s="249">
        <f>IF(ISBLANK(Invoer_periode_2!J244),"",Invoer_periode_2!J244)</f>
        <v>10</v>
      </c>
      <c r="K36" s="249">
        <f>IF(ISBLANK(Invoer_periode_2!K244),"",Invoer_periode_2!K244)</f>
        <v>1</v>
      </c>
      <c r="L36" s="249">
        <f>IF(ISBLANK(Invoer_periode_2!L244),"",Invoer_periode_2!L244)</f>
        <v>0</v>
      </c>
      <c r="M36" s="249">
        <f>IF(ISBLANK(Invoer_periode_2!M244),"",Invoer_periode_2!M244)</f>
        <v>0</v>
      </c>
      <c r="N36" s="249" t="str">
        <f>IF(ISBLANK(Invoer_periode_2!N244),"",Invoer_periode_2!N244)</f>
        <v/>
      </c>
    </row>
    <row r="37" spans="1:14" ht="13.5" customHeight="1">
      <c r="A37" s="459">
        <f>IF(ISBLANK(Invoer_periode_2!A245),"",Invoer_periode_2!A245)</f>
        <v>45237</v>
      </c>
      <c r="B37" s="284" t="str">
        <f>Invoer_periode_2!B245</f>
        <v>Cattier Theo</v>
      </c>
      <c r="C37" s="255">
        <f>IF(ISBLANK(Invoer_periode_2!C245),"",Invoer_periode_2!C245)</f>
        <v>1</v>
      </c>
      <c r="D37" s="255">
        <f>Invoer_periode_2!D245</f>
        <v>56</v>
      </c>
      <c r="E37" s="255">
        <f>IF(ISBLANK(Invoer_periode_2!E245),"",Invoer_periode_2!E245)</f>
        <v>56</v>
      </c>
      <c r="F37" s="255">
        <f>IF(ISBLANK(Invoer_periode_2!F245),"",Invoer_periode_2!F245)</f>
        <v>45</v>
      </c>
      <c r="G37" s="256">
        <f>IF(ISBLANK(Invoer_periode_2!G245),"",Invoer_periode_2!G245)</f>
        <v>1.2444444444444445</v>
      </c>
      <c r="H37" s="255">
        <f>IF(ISBLANK(Invoer_periode_2!H245),"",Invoer_periode_2!H245)</f>
        <v>10</v>
      </c>
      <c r="I37" s="467">
        <f>Invoer_periode_2!I245</f>
        <v>1</v>
      </c>
      <c r="J37" s="255">
        <f>IF(ISBLANK(Invoer_periode_2!J245),"",Invoer_periode_2!J245)</f>
        <v>10</v>
      </c>
      <c r="K37" s="255">
        <f>IF(ISBLANK(Invoer_periode_2!K245),"",Invoer_periode_2!K245)</f>
        <v>1</v>
      </c>
      <c r="L37" s="255">
        <f>IF(ISBLANK(Invoer_periode_2!L245),"",Invoer_periode_2!L245)</f>
        <v>0</v>
      </c>
      <c r="M37" s="255">
        <f>IF(ISBLANK(Invoer_periode_2!M245),"",Invoer_periode_2!M245)</f>
        <v>0</v>
      </c>
      <c r="N37" s="255" t="str">
        <f>IF(ISBLANK(Invoer_periode_2!N245),"",Invoer_periode_2!N245)</f>
        <v/>
      </c>
    </row>
    <row r="38" spans="1:14" ht="13.5" customHeight="1">
      <c r="A38" s="459">
        <f>IF(ISBLANK(Invoer_periode_2!A246),"",Invoer_periode_2!A246)</f>
        <v>45230</v>
      </c>
      <c r="B38" s="284" t="str">
        <f>Invoer_periode_2!B246</f>
        <v>Huinink Jan</v>
      </c>
      <c r="C38" s="255">
        <f>IF(ISBLANK(Invoer_periode_2!C246),"",Invoer_periode_2!C246)</f>
        <v>1</v>
      </c>
      <c r="D38" s="255">
        <f>Invoer_periode_2!D246</f>
        <v>56</v>
      </c>
      <c r="E38" s="255">
        <f>IF(ISBLANK(Invoer_periode_2!E246),"",Invoer_periode_2!E246)</f>
        <v>56</v>
      </c>
      <c r="F38" s="255">
        <f>IF(ISBLANK(Invoer_periode_2!F246),"",Invoer_periode_2!F246)</f>
        <v>27</v>
      </c>
      <c r="G38" s="256">
        <f>IF(ISBLANK(Invoer_periode_2!G246),"",Invoer_periode_2!G246)</f>
        <v>2.074074074074074</v>
      </c>
      <c r="H38" s="255">
        <f>IF(ISBLANK(Invoer_periode_2!H246),"",Invoer_periode_2!H246)</f>
        <v>11</v>
      </c>
      <c r="I38" s="467">
        <f>Invoer_periode_2!I246</f>
        <v>1</v>
      </c>
      <c r="J38" s="255">
        <f>IF(ISBLANK(Invoer_periode_2!J246),"",Invoer_periode_2!J246)</f>
        <v>10</v>
      </c>
      <c r="K38" s="255">
        <f>IF(ISBLANK(Invoer_periode_2!K246),"",Invoer_periode_2!K246)</f>
        <v>1</v>
      </c>
      <c r="L38" s="255">
        <f>IF(ISBLANK(Invoer_periode_2!L246),"",Invoer_periode_2!L246)</f>
        <v>0</v>
      </c>
      <c r="M38" s="255">
        <f>IF(ISBLANK(Invoer_periode_2!M246),"",Invoer_periode_2!M246)</f>
        <v>0</v>
      </c>
      <c r="N38" s="255" t="str">
        <f>IF(ISBLANK(Invoer_periode_2!N246),"",Invoer_periode_2!N246)</f>
        <v/>
      </c>
    </row>
    <row r="39" spans="1:14" ht="13.5" customHeight="1">
      <c r="A39" s="459">
        <f>IF(ISBLANK(Invoer_periode_2!A247),"",Invoer_periode_2!A247)</f>
        <v>45223</v>
      </c>
      <c r="B39" s="284" t="str">
        <f>Invoer_periode_2!B247</f>
        <v>Koppele Theo</v>
      </c>
      <c r="C39" s="255">
        <f>IF(ISBLANK(Invoer_periode_2!C247),"",Invoer_periode_2!C247)</f>
        <v>1</v>
      </c>
      <c r="D39" s="255">
        <f>Invoer_periode_2!D247</f>
        <v>56</v>
      </c>
      <c r="E39" s="255">
        <f>IF(ISBLANK(Invoer_periode_2!E247),"",Invoer_periode_2!E247)</f>
        <v>56</v>
      </c>
      <c r="F39" s="255">
        <f>IF(ISBLANK(Invoer_periode_2!F247),"",Invoer_periode_2!F247)</f>
        <v>33</v>
      </c>
      <c r="G39" s="256">
        <f>IF(ISBLANK(Invoer_periode_2!G247),"",Invoer_periode_2!G247)</f>
        <v>1.696969696969697</v>
      </c>
      <c r="H39" s="255">
        <f>IF(ISBLANK(Invoer_periode_2!H247),"",Invoer_periode_2!H247)</f>
        <v>8</v>
      </c>
      <c r="I39" s="467">
        <f>Invoer_periode_2!I247</f>
        <v>1</v>
      </c>
      <c r="J39" s="255">
        <f>IF(ISBLANK(Invoer_periode_2!J247),"",Invoer_periode_2!J247)</f>
        <v>10</v>
      </c>
      <c r="K39" s="255">
        <f>IF(ISBLANK(Invoer_periode_2!K247),"",Invoer_periode_2!K247)</f>
        <v>1</v>
      </c>
      <c r="L39" s="255">
        <f>IF(ISBLANK(Invoer_periode_2!L247),"",Invoer_periode_2!L247)</f>
        <v>0</v>
      </c>
      <c r="M39" s="255">
        <f>IF(ISBLANK(Invoer_periode_2!M247),"",Invoer_periode_2!M247)</f>
        <v>0</v>
      </c>
      <c r="N39" s="255" t="str">
        <f>IF(ISBLANK(Invoer_periode_2!N247),"",Invoer_periode_2!N247)</f>
        <v/>
      </c>
    </row>
    <row r="40" spans="1:14" ht="13.5" customHeight="1">
      <c r="A40" s="457">
        <f>Invoer_periode_2!A249</f>
        <v>45258</v>
      </c>
      <c r="B40" s="284" t="str">
        <f>Invoer_periode_2!B248</f>
        <v>Melgers Willy</v>
      </c>
      <c r="C40" s="263">
        <f>Invoer_periode_2!C249</f>
        <v>1</v>
      </c>
      <c r="D40" s="263">
        <f>Invoer_periode_2!D249</f>
        <v>56</v>
      </c>
      <c r="E40" s="263">
        <f>Invoer_periode_2!E249</f>
        <v>52</v>
      </c>
      <c r="F40" s="263">
        <f>Invoer_periode_2!F249</f>
        <v>20</v>
      </c>
      <c r="G40" s="266">
        <f>Invoer_periode_2!G249</f>
        <v>2.6</v>
      </c>
      <c r="H40" s="263">
        <f>Invoer_periode_2!H249</f>
        <v>10</v>
      </c>
      <c r="I40" s="468">
        <f>Invoer_periode_2!I249</f>
        <v>0.9285714285714286</v>
      </c>
      <c r="J40" s="268">
        <f>Invoer_periode_2!J249</f>
        <v>9</v>
      </c>
      <c r="K40" s="263">
        <f>Invoer_periode_2!K249</f>
        <v>0</v>
      </c>
      <c r="L40" s="263">
        <f>Invoer_periode_2!L249</f>
        <v>1</v>
      </c>
      <c r="M40" s="263">
        <f>Invoer_periode_2!M249</f>
        <v>0</v>
      </c>
      <c r="N40" s="263">
        <f>Invoer_periode_2!N249</f>
        <v>0</v>
      </c>
    </row>
    <row r="41" spans="1:14" ht="13.5" customHeight="1">
      <c r="B41" s="284" t="str">
        <f>Invoer_periode_2!B249</f>
        <v>Piepers Arnold</v>
      </c>
      <c r="G41" s="251"/>
      <c r="H41" s="249"/>
      <c r="I41" s="458"/>
      <c r="J41" s="253"/>
    </row>
    <row r="42" spans="1:14" ht="13.5" customHeight="1">
      <c r="A42" s="457" t="str">
        <f>Invoer_periode_3!A230</f>
        <v/>
      </c>
      <c r="B42" s="284" t="str">
        <f>Invoer_periode_2!B250</f>
        <v>Jos Stortelder</v>
      </c>
      <c r="C42" s="263"/>
      <c r="D42" s="263"/>
      <c r="E42" s="263"/>
      <c r="F42" s="263"/>
      <c r="G42" s="266"/>
      <c r="H42" s="263"/>
      <c r="I42" s="468"/>
      <c r="J42" s="268"/>
      <c r="K42" s="263"/>
      <c r="L42" s="263"/>
      <c r="M42" s="263"/>
      <c r="N42" s="263"/>
    </row>
    <row r="43" spans="1:14" ht="13.5" customHeight="1">
      <c r="A43" s="457"/>
      <c r="B43" s="284" t="str">
        <f>Invoer_periode_2!B251</f>
        <v>Rots Jan</v>
      </c>
      <c r="C43" s="263"/>
      <c r="D43" s="263"/>
      <c r="E43" s="263"/>
      <c r="F43" s="263"/>
      <c r="G43" s="266"/>
      <c r="H43" s="263"/>
      <c r="I43" s="468"/>
      <c r="J43" s="268"/>
      <c r="K43" s="263"/>
      <c r="L43" s="263"/>
      <c r="M43" s="263"/>
      <c r="N43" s="263"/>
    </row>
    <row r="44" spans="1:14" ht="13.5" customHeight="1">
      <c r="A44" s="455" t="str">
        <f>Invoer_periode_3!A231</f>
        <v>Pers. Gemid.</v>
      </c>
      <c r="B44" s="276" t="s">
        <v>134</v>
      </c>
      <c r="C44" s="263">
        <f>Invoer_periode_3!C231</f>
        <v>0</v>
      </c>
      <c r="D44" s="263">
        <f>Invoer_periode_3!D231</f>
        <v>0</v>
      </c>
      <c r="E44" s="263">
        <f>Invoer_periode_3!E231</f>
        <v>0</v>
      </c>
      <c r="F44" s="263">
        <f>Invoer_periode_3!F231</f>
        <v>0</v>
      </c>
      <c r="G44" s="266" t="e">
        <f>Invoer_periode_3!G231</f>
        <v>#DIV/0!</v>
      </c>
      <c r="H44" s="263">
        <f>Invoer_periode_3!H231</f>
        <v>0</v>
      </c>
      <c r="I44" s="267" t="e">
        <f>Invoer_periode_3!I231</f>
        <v>#DIV/0!</v>
      </c>
      <c r="J44" s="268">
        <f>Invoer_periode_3!J231</f>
        <v>0</v>
      </c>
      <c r="K44" s="263">
        <f>Invoer_periode_3!K231</f>
        <v>0</v>
      </c>
      <c r="L44" s="263">
        <f>Invoer_periode_3!L231</f>
        <v>0</v>
      </c>
      <c r="M44" s="263">
        <f>Invoer_periode_3!M231</f>
        <v>0</v>
      </c>
      <c r="N44" s="263" t="e">
        <f>Invoer_periode_3!N231</f>
        <v>#DIV/0!</v>
      </c>
    </row>
    <row r="45" spans="1:14" ht="13.5" customHeight="1">
      <c r="A45" s="457">
        <f>Invoer_periode_3!A232</f>
        <v>0</v>
      </c>
      <c r="B45" s="276"/>
      <c r="C45" s="263"/>
      <c r="D45" s="263"/>
      <c r="E45" s="263"/>
      <c r="F45" s="263"/>
      <c r="G45" s="266"/>
      <c r="H45" s="255"/>
      <c r="I45" s="267"/>
      <c r="J45" s="268"/>
      <c r="K45" s="263"/>
      <c r="L45" s="263"/>
      <c r="M45" s="263"/>
      <c r="N45" s="263"/>
    </row>
    <row r="46" spans="1:14" ht="13.5" customHeight="1">
      <c r="A46" s="459"/>
      <c r="B46" s="284"/>
      <c r="C46" s="255"/>
      <c r="D46" s="255"/>
      <c r="E46" s="255"/>
      <c r="F46" s="255"/>
      <c r="G46" s="251"/>
      <c r="H46" s="255"/>
      <c r="I46" s="252"/>
      <c r="J46" s="253"/>
    </row>
    <row r="47" spans="1:14" ht="13.5" customHeight="1">
      <c r="A47" s="459"/>
      <c r="B47" s="284" t="str">
        <f>Invoer_periode_3!B234</f>
        <v>Naam</v>
      </c>
      <c r="C47" s="255" t="str">
        <f>IF(ISBLANK(Invoer_periode_3!C234),"",Invoer_periode_3!C234)</f>
        <v>Aantal</v>
      </c>
      <c r="D47" s="255" t="str">
        <f>Invoer_periode_3!D234</f>
        <v>Te maken</v>
      </c>
      <c r="E47" s="255" t="str">
        <f>IF(ISBLANK(Invoer_periode_3!E234),"",Invoer_periode_3!E234)</f>
        <v>Aantal</v>
      </c>
      <c r="F47" s="255" t="str">
        <f>IF(ISBLANK(Invoer_periode_3!F234),"",Invoer_periode_3!F234)</f>
        <v xml:space="preserve">Aantal  </v>
      </c>
      <c r="G47" s="251" t="str">
        <f>Invoer_periode_3!G234</f>
        <v xml:space="preserve">Week       </v>
      </c>
      <c r="H47" s="255" t="str">
        <f>IF(ISBLANK(Invoer_periode_3!H234),"",Invoer_periode_3!H234)</f>
        <v>Hoogste</v>
      </c>
      <c r="I47" s="252" t="str">
        <f>Invoer_periode_3!I234</f>
        <v>%</v>
      </c>
      <c r="J47" s="253">
        <f>Invoer_periode_3!J234</f>
        <v>10</v>
      </c>
      <c r="K47" s="249" t="str">
        <f>Invoer_periode_3!K234</f>
        <v>W</v>
      </c>
      <c r="L47" s="249" t="str">
        <f>Invoer_periode_3!L234</f>
        <v>V</v>
      </c>
      <c r="M47" s="249" t="str">
        <f>Invoer_periode_3!M234</f>
        <v>R</v>
      </c>
      <c r="N47" s="249" t="str">
        <f>Invoer_periode_3!N234</f>
        <v>Nieuwe</v>
      </c>
    </row>
    <row r="48" spans="1:14" ht="13.5" customHeight="1">
      <c r="A48" s="459" t="str">
        <f>IF(ISBLANK(Invoer_periode_3!A235),"",Invoer_periode_3!A235)</f>
        <v>Datum</v>
      </c>
      <c r="B48" s="276" t="str">
        <f>Invoer_periode_3!B235</f>
        <v>Rouwhorst Bennie</v>
      </c>
      <c r="C48" s="255" t="str">
        <f>IF(ISBLANK(Invoer_periode_3!C235),"",Invoer_periode_3!C235)</f>
        <v>Wedstr</v>
      </c>
      <c r="D48" s="255" t="str">
        <f>Invoer_periode_3!D235</f>
        <v>Car.boles</v>
      </c>
      <c r="E48" s="255" t="str">
        <f>IF(ISBLANK(Invoer_periode_3!E235),"",Invoer_periode_3!E235)</f>
        <v>Car.boles</v>
      </c>
      <c r="F48" s="255" t="str">
        <f>IF(ISBLANK(Invoer_periode_3!F235),"",Invoer_periode_3!F235)</f>
        <v>Beurten</v>
      </c>
      <c r="G48" s="251" t="str">
        <f>Invoer_periode_3!G235</f>
        <v>Moyenne</v>
      </c>
      <c r="H48" s="255" t="str">
        <f>IF(ISBLANK(Invoer_periode_3!H235),"",Invoer_periode_3!H235)</f>
        <v>H Score</v>
      </c>
      <c r="I48" s="252" t="str">
        <f>Invoer_periode_3!I235</f>
        <v>Car.boles</v>
      </c>
      <c r="J48" s="253" t="str">
        <f>Invoer_periode_3!J235</f>
        <v>Punten</v>
      </c>
      <c r="K48" s="249">
        <f>Invoer_periode_3!K235</f>
        <v>0</v>
      </c>
      <c r="L48" s="249">
        <f>Invoer_periode_3!L235</f>
        <v>0</v>
      </c>
      <c r="M48" s="249">
        <f>Invoer_periode_3!M235</f>
        <v>0</v>
      </c>
      <c r="N48" s="249" t="str">
        <f>Invoer_periode_3!N235</f>
        <v>Caramb</v>
      </c>
    </row>
    <row r="49" spans="1:14" ht="13.5" customHeight="1">
      <c r="A49" s="459">
        <f>IF(ISBLANK(Invoer_periode_3!A236),"",Invoer_periode_3!A236)</f>
        <v>45307</v>
      </c>
      <c r="B49" s="284" t="str">
        <f>Invoer_periode_3!B236</f>
        <v>Wittenbernds B</v>
      </c>
      <c r="C49" s="255">
        <f>IF(ISBLANK(Invoer_periode_3!C236),"",Invoer_periode_3!C236)</f>
        <v>1</v>
      </c>
      <c r="D49" s="255">
        <f>Invoer_periode_3!D236</f>
        <v>59</v>
      </c>
      <c r="E49" s="255">
        <f>IF(ISBLANK(Invoer_periode_3!E236),"",Invoer_periode_3!E236)</f>
        <v>59</v>
      </c>
      <c r="F49" s="255">
        <f>IF(ISBLANK(Invoer_periode_3!F236),"",Invoer_periode_3!F236)</f>
        <v>33</v>
      </c>
      <c r="G49" s="251">
        <f>Invoer_periode_3!G236</f>
        <v>1.7878787878787878</v>
      </c>
      <c r="H49" s="255">
        <f>IF(ISBLANK(Invoer_periode_3!H236),"",Invoer_periode_3!H236)</f>
        <v>5</v>
      </c>
      <c r="I49" s="252">
        <f>Invoer_periode_3!I236</f>
        <v>1</v>
      </c>
      <c r="J49" s="253">
        <f>Invoer_periode_3!J236</f>
        <v>10</v>
      </c>
      <c r="K49" s="249">
        <f>Invoer_periode_3!K236</f>
        <v>1</v>
      </c>
      <c r="L49" s="249">
        <f>Invoer_periode_3!L236</f>
        <v>0</v>
      </c>
      <c r="M49" s="249">
        <f>Invoer_periode_3!M236</f>
        <v>0</v>
      </c>
      <c r="N49" s="249">
        <f>Invoer_periode_3!N236</f>
        <v>0</v>
      </c>
    </row>
    <row r="50" spans="1:14" s="264" customFormat="1" ht="13.5" customHeight="1">
      <c r="A50" s="459">
        <f>IF(ISBLANK(Invoer_periode_3!A237),"",Invoer_periode_3!A237)</f>
        <v>45307</v>
      </c>
      <c r="B50" s="284" t="str">
        <f>Invoer_periode_3!B237</f>
        <v>Spieker Leo</v>
      </c>
      <c r="C50" s="255">
        <f>IF(ISBLANK(Invoer_periode_3!C237),"",Invoer_periode_3!C237)</f>
        <v>1</v>
      </c>
      <c r="D50" s="255">
        <f>Invoer_periode_3!D237</f>
        <v>59</v>
      </c>
      <c r="E50" s="255">
        <f>IF(ISBLANK(Invoer_periode_3!E237),"",Invoer_periode_3!E237)</f>
        <v>24</v>
      </c>
      <c r="F50" s="255">
        <f>IF(ISBLANK(Invoer_periode_3!F237),"",Invoer_periode_3!F237)</f>
        <v>17</v>
      </c>
      <c r="G50" s="251">
        <f>Invoer_periode_3!G237</f>
        <v>1.411764705882353</v>
      </c>
      <c r="H50" s="255">
        <f>IF(ISBLANK(Invoer_periode_3!H237),"",Invoer_periode_3!H237)</f>
        <v>4</v>
      </c>
      <c r="I50" s="252">
        <f>Invoer_periode_3!I237</f>
        <v>0.40677966101694918</v>
      </c>
      <c r="J50" s="253">
        <f>Invoer_periode_3!J237</f>
        <v>4</v>
      </c>
      <c r="K50" s="249">
        <f>Invoer_periode_3!K237</f>
        <v>0</v>
      </c>
      <c r="L50" s="249">
        <f>Invoer_periode_3!L237</f>
        <v>1</v>
      </c>
      <c r="M50" s="249">
        <f>Invoer_periode_3!M237</f>
        <v>0</v>
      </c>
      <c r="N50" s="249">
        <f>Invoer_periode_3!N237</f>
        <v>0</v>
      </c>
    </row>
    <row r="51" spans="1:14" ht="13.5" customHeight="1">
      <c r="A51" s="456">
        <f>IF(ISBLANK(Invoer_periode_3!A238),"",Invoer_periode_3!A238)</f>
        <v>45279</v>
      </c>
      <c r="B51" s="284" t="str">
        <f>Invoer_periode_3!B238</f>
        <v>v.Schie Leo</v>
      </c>
      <c r="C51" s="249">
        <f>IF(ISBLANK(Invoer_periode_3!C238),"",Invoer_periode_3!C238)</f>
        <v>1</v>
      </c>
      <c r="D51" s="249">
        <f>Invoer_periode_3!D238</f>
        <v>59</v>
      </c>
      <c r="E51" s="249">
        <f>IF(ISBLANK(Invoer_periode_3!E238),"",Invoer_periode_3!E238)</f>
        <v>45</v>
      </c>
      <c r="F51" s="249">
        <f>IF(ISBLANK(Invoer_periode_3!F238),"",Invoer_periode_3!F238)</f>
        <v>30</v>
      </c>
      <c r="G51" s="249">
        <f>Invoer_periode_3!G238</f>
        <v>1.5</v>
      </c>
      <c r="H51" s="249">
        <f>IF(ISBLANK(Invoer_periode_3!H238),"",Invoer_periode_3!H238)</f>
        <v>7</v>
      </c>
      <c r="I51" s="249">
        <f>Invoer_periode_3!I238</f>
        <v>0.76271186440677963</v>
      </c>
      <c r="J51" s="249">
        <f>Invoer_periode_3!J238</f>
        <v>7</v>
      </c>
      <c r="K51" s="249">
        <f>Invoer_periode_3!K238</f>
        <v>0</v>
      </c>
      <c r="L51" s="249">
        <f>Invoer_periode_3!L238</f>
        <v>1</v>
      </c>
      <c r="M51" s="249">
        <f>Invoer_periode_3!M238</f>
        <v>0</v>
      </c>
      <c r="N51" s="249">
        <f>Invoer_periode_3!N238</f>
        <v>0</v>
      </c>
    </row>
    <row r="52" spans="1:14" s="254" customFormat="1" ht="13.5" customHeight="1">
      <c r="A52" s="456" t="str">
        <f>IF(ISBLANK(Invoer_periode_3!A239),"",Invoer_periode_3!A239)</f>
        <v>23-1-20233</v>
      </c>
      <c r="B52" s="284" t="str">
        <f>Invoer_periode_3!B239</f>
        <v>Wolterink Harrie</v>
      </c>
      <c r="C52" s="249">
        <f>IF(ISBLANK(Invoer_periode_3!C239),"",Invoer_periode_3!C239)</f>
        <v>1</v>
      </c>
      <c r="D52" s="249">
        <f>Invoer_periode_3!D239</f>
        <v>59</v>
      </c>
      <c r="E52" s="249">
        <f>IF(ISBLANK(Invoer_periode_3!E239),"",Invoer_periode_3!E239)</f>
        <v>26</v>
      </c>
      <c r="F52" s="249">
        <f>IF(ISBLANK(Invoer_periode_3!F239),"",Invoer_periode_3!F239)</f>
        <v>33</v>
      </c>
      <c r="G52" s="249">
        <f>Invoer_periode_3!G239</f>
        <v>0.78787878787878785</v>
      </c>
      <c r="H52" s="249">
        <f>IF(ISBLANK(Invoer_periode_3!H239),"",Invoer_periode_3!H239)</f>
        <v>4</v>
      </c>
      <c r="I52" s="249">
        <f>Invoer_periode_3!I239</f>
        <v>0.44067796610169491</v>
      </c>
      <c r="J52" s="249">
        <f>Invoer_periode_3!J239</f>
        <v>4</v>
      </c>
      <c r="K52" s="249">
        <f>Invoer_periode_3!K239</f>
        <v>0</v>
      </c>
      <c r="L52" s="249">
        <f>Invoer_periode_3!L239</f>
        <v>1</v>
      </c>
      <c r="M52" s="249">
        <f>Invoer_periode_3!M239</f>
        <v>0</v>
      </c>
      <c r="N52" s="249">
        <f>Invoer_periode_3!N239</f>
        <v>0</v>
      </c>
    </row>
    <row r="53" spans="1:14" s="254" customFormat="1" ht="13.5" customHeight="1">
      <c r="A53" s="456" t="str">
        <f>IF(ISBLANK(Invoer_periode_3!A240),"",Invoer_periode_3!A240)</f>
        <v/>
      </c>
      <c r="B53" s="284" t="str">
        <f>Invoer_periode_3!B240</f>
        <v>Vermue Jack</v>
      </c>
      <c r="C53" s="249" t="str">
        <f>IF(ISBLANK(Invoer_periode_3!C240),"",Invoer_periode_3!C240)</f>
        <v/>
      </c>
      <c r="D53" s="249">
        <f>Invoer_periode_3!D240</f>
        <v>0</v>
      </c>
      <c r="E53" s="249" t="str">
        <f>IF(ISBLANK(Invoer_periode_3!E240),"",Invoer_periode_3!E240)</f>
        <v/>
      </c>
      <c r="F53" s="249" t="str">
        <f>IF(ISBLANK(Invoer_periode_3!F240),"",Invoer_periode_3!F240)</f>
        <v/>
      </c>
      <c r="G53" s="249">
        <f>Invoer_periode_3!G240</f>
        <v>0</v>
      </c>
      <c r="H53" s="249" t="str">
        <f>IF(ISBLANK(Invoer_periode_3!H240),"",Invoer_periode_3!H240)</f>
        <v/>
      </c>
      <c r="I53" s="249">
        <f>Invoer_periode_3!I240</f>
        <v>0</v>
      </c>
      <c r="J53" s="249">
        <f>Invoer_periode_3!J240</f>
        <v>0</v>
      </c>
      <c r="K53" s="249" t="str">
        <f>Invoer_periode_3!K240</f>
        <v/>
      </c>
      <c r="L53" s="249" t="str">
        <f>Invoer_periode_3!L240</f>
        <v/>
      </c>
      <c r="M53" s="249" t="str">
        <f>Invoer_periode_3!M240</f>
        <v/>
      </c>
      <c r="N53" s="249">
        <f>Invoer_periode_3!N240</f>
        <v>0</v>
      </c>
    </row>
    <row r="54" spans="1:14" ht="13.5" customHeight="1">
      <c r="A54" s="456">
        <f>IF(ISBLANK(Invoer_periode_3!A241),"",Invoer_periode_3!A241)</f>
        <v>45293</v>
      </c>
      <c r="B54" s="284" t="str">
        <f>Invoer_periode_3!B241</f>
        <v>Slot Guus</v>
      </c>
      <c r="C54" s="249">
        <f>IF(ISBLANK(Invoer_periode_3!C241),"",Invoer_periode_3!C241)</f>
        <v>1</v>
      </c>
      <c r="D54" s="249">
        <f>Invoer_periode_3!D241</f>
        <v>59</v>
      </c>
      <c r="E54" s="249">
        <f>IF(ISBLANK(Invoer_periode_3!E241),"",Invoer_periode_3!E241)</f>
        <v>59</v>
      </c>
      <c r="F54" s="249">
        <f>IF(ISBLANK(Invoer_periode_3!F241),"",Invoer_periode_3!F241)</f>
        <v>17</v>
      </c>
      <c r="G54" s="249">
        <f>Invoer_periode_3!G241</f>
        <v>3.4705882352941178</v>
      </c>
      <c r="H54" s="249">
        <f>IF(ISBLANK(Invoer_periode_3!H241),"",Invoer_periode_3!H241)</f>
        <v>11</v>
      </c>
      <c r="I54" s="249">
        <f>Invoer_periode_3!I241</f>
        <v>1</v>
      </c>
      <c r="J54" s="249">
        <f>Invoer_periode_3!J241</f>
        <v>10</v>
      </c>
      <c r="K54" s="249">
        <f>Invoer_periode_3!K241</f>
        <v>1</v>
      </c>
      <c r="L54" s="249">
        <f>Invoer_periode_3!L241</f>
        <v>0</v>
      </c>
      <c r="M54" s="249">
        <f>Invoer_periode_3!M241</f>
        <v>0</v>
      </c>
      <c r="N54" s="249">
        <f>Invoer_periode_3!N241</f>
        <v>0</v>
      </c>
    </row>
    <row r="55" spans="1:14" ht="13.5" customHeight="1">
      <c r="A55" s="459" t="str">
        <f>IF(ISBLANK(Invoer_periode_3!A242),"",Invoer_periode_3!A242)</f>
        <v/>
      </c>
      <c r="B55" s="284" t="str">
        <f>Invoer_periode_3!B242</f>
        <v>Bennie Beerten Z</v>
      </c>
      <c r="C55" s="255" t="str">
        <f>IF(ISBLANK(Invoer_periode_3!C242),"",Invoer_periode_3!C242)</f>
        <v/>
      </c>
      <c r="D55" s="255" t="str">
        <f>Invoer_periode_3!D242</f>
        <v/>
      </c>
      <c r="E55" s="255" t="str">
        <f>IF(ISBLANK(Invoer_periode_3!E242),"",Invoer_periode_3!E242)</f>
        <v/>
      </c>
      <c r="F55" s="255" t="str">
        <f>IF(ISBLANK(Invoer_periode_3!F242),"",Invoer_periode_3!F242)</f>
        <v/>
      </c>
      <c r="G55" s="251" t="str">
        <f>Invoer_periode_3!G242</f>
        <v/>
      </c>
      <c r="H55" s="255" t="str">
        <f>IF(ISBLANK(Invoer_periode_3!H242),"",Invoer_periode_3!H242)</f>
        <v/>
      </c>
      <c r="I55" s="252" t="str">
        <f>Invoer_periode_3!I242</f>
        <v/>
      </c>
      <c r="J55" s="253" t="str">
        <f>Invoer_periode_3!J242</f>
        <v/>
      </c>
      <c r="K55" s="249" t="str">
        <f>Invoer_periode_3!K242</f>
        <v/>
      </c>
      <c r="L55" s="249" t="str">
        <f>Invoer_periode_3!L242</f>
        <v/>
      </c>
      <c r="M55" s="249" t="str">
        <f>Invoer_periode_3!M242</f>
        <v/>
      </c>
      <c r="N55" s="249">
        <f>Invoer_periode_3!N242</f>
        <v>0</v>
      </c>
    </row>
    <row r="56" spans="1:14" ht="13.5" customHeight="1">
      <c r="A56" s="459" t="str">
        <f>IF(ISBLANK(Invoer_periode_3!A243),"",Invoer_periode_3!A243)</f>
        <v/>
      </c>
      <c r="B56" s="284" t="str">
        <f>Invoer_periode_3!B243</f>
        <v>Cuppers Jan</v>
      </c>
      <c r="C56" s="255" t="str">
        <f>IF(ISBLANK(Invoer_periode_3!C243),"",Invoer_periode_3!C243)</f>
        <v/>
      </c>
      <c r="D56" s="255" t="str">
        <f>Invoer_periode_3!D243</f>
        <v/>
      </c>
      <c r="E56" s="255" t="str">
        <f>IF(ISBLANK(Invoer_periode_3!E243),"",Invoer_periode_3!E243)</f>
        <v/>
      </c>
      <c r="F56" s="255" t="str">
        <f>IF(ISBLANK(Invoer_periode_3!F243),"",Invoer_periode_3!F243)</f>
        <v/>
      </c>
      <c r="G56" s="251" t="str">
        <f>Invoer_periode_3!G243</f>
        <v/>
      </c>
      <c r="H56" s="255" t="str">
        <f>IF(ISBLANK(Invoer_periode_3!H243),"",Invoer_periode_3!H243)</f>
        <v/>
      </c>
      <c r="I56" s="252" t="str">
        <f>Invoer_periode_3!I243</f>
        <v/>
      </c>
      <c r="J56" s="253" t="str">
        <f>Invoer_periode_3!J243</f>
        <v/>
      </c>
      <c r="K56" s="249" t="str">
        <f>Invoer_periode_3!K243</f>
        <v/>
      </c>
      <c r="L56" s="249" t="str">
        <f>Invoer_periode_3!L243</f>
        <v/>
      </c>
      <c r="M56" s="249" t="str">
        <f>Invoer_periode_3!M243</f>
        <v/>
      </c>
      <c r="N56" s="249">
        <f>Invoer_periode_3!N243</f>
        <v>0</v>
      </c>
    </row>
    <row r="57" spans="1:14" ht="13.5" customHeight="1">
      <c r="A57" s="456" t="str">
        <f>IF(ISBLANK(Invoer_periode_3!A244),"",Invoer_periode_3!A244)</f>
        <v/>
      </c>
      <c r="B57" s="284" t="str">
        <f>Invoer_periode_3!B244</f>
        <v>BouwmeesterJohan</v>
      </c>
      <c r="C57" s="249" t="str">
        <f>IF(ISBLANK(Invoer_periode_3!C244),"",Invoer_periode_3!C244)</f>
        <v/>
      </c>
      <c r="D57" s="249" t="str">
        <f>Invoer_periode_3!D244</f>
        <v/>
      </c>
      <c r="E57" s="249" t="str">
        <f>IF(ISBLANK(Invoer_periode_3!E244),"",Invoer_periode_3!E244)</f>
        <v/>
      </c>
      <c r="F57" s="249" t="str">
        <f>IF(ISBLANK(Invoer_periode_3!F244),"",Invoer_periode_3!F244)</f>
        <v/>
      </c>
      <c r="G57" s="249" t="str">
        <f>Invoer_periode_3!G244</f>
        <v/>
      </c>
      <c r="H57" s="249" t="str">
        <f>IF(ISBLANK(Invoer_periode_3!H244),"",Invoer_periode_3!H244)</f>
        <v/>
      </c>
      <c r="I57" s="249" t="str">
        <f>Invoer_periode_3!I244</f>
        <v/>
      </c>
      <c r="J57" s="249" t="str">
        <f>Invoer_periode_3!J244</f>
        <v/>
      </c>
      <c r="K57" s="249" t="str">
        <f>Invoer_periode_3!K244</f>
        <v/>
      </c>
      <c r="L57" s="249" t="str">
        <f>Invoer_periode_3!L244</f>
        <v/>
      </c>
      <c r="M57" s="249" t="str">
        <f>Invoer_periode_3!M244</f>
        <v/>
      </c>
      <c r="N57" s="249">
        <f>Invoer_periode_3!N244</f>
        <v>0</v>
      </c>
    </row>
    <row r="58" spans="1:14" ht="13.5" customHeight="1">
      <c r="A58" s="459">
        <f>IF(ISBLANK(Invoer_periode_3!A245),"",Invoer_periode_3!A245)</f>
        <v>45300</v>
      </c>
      <c r="B58" s="284" t="str">
        <f>Invoer_periode_3!B245</f>
        <v>Cattier Theo</v>
      </c>
      <c r="C58" s="255">
        <f>IF(ISBLANK(Invoer_periode_3!C245),"",Invoer_periode_3!C245)</f>
        <v>1</v>
      </c>
      <c r="D58" s="255">
        <f>Invoer_periode_3!D245</f>
        <v>59</v>
      </c>
      <c r="E58" s="255">
        <f>IF(ISBLANK(Invoer_periode_3!E245),"",Invoer_periode_3!E245)</f>
        <v>59</v>
      </c>
      <c r="F58" s="255">
        <f>IF(ISBLANK(Invoer_periode_3!F245),"",Invoer_periode_3!F245)</f>
        <v>20</v>
      </c>
      <c r="G58" s="251">
        <f>Invoer_periode_3!G245</f>
        <v>2.95</v>
      </c>
      <c r="H58" s="255">
        <f>IF(ISBLANK(Invoer_periode_3!H245),"",Invoer_periode_3!H245)</f>
        <v>15</v>
      </c>
      <c r="I58" s="252">
        <f>Invoer_periode_3!I245</f>
        <v>1</v>
      </c>
      <c r="J58" s="253">
        <f>Invoer_periode_3!J245</f>
        <v>10</v>
      </c>
      <c r="K58" s="249">
        <f>Invoer_periode_3!K245</f>
        <v>1</v>
      </c>
      <c r="L58" s="249">
        <f>Invoer_periode_3!L245</f>
        <v>0</v>
      </c>
      <c r="M58" s="249">
        <f>Invoer_periode_3!M245</f>
        <v>0</v>
      </c>
      <c r="N58" s="249">
        <f>Invoer_periode_3!N245</f>
        <v>0</v>
      </c>
    </row>
    <row r="59" spans="1:14" ht="13.5" customHeight="1">
      <c r="A59" s="459" t="str">
        <f>IF(ISBLANK(Invoer_periode_3!A246),"",Invoer_periode_3!A246)</f>
        <v/>
      </c>
      <c r="B59" s="284" t="str">
        <f>Invoer_periode_3!B246</f>
        <v>Huinink Jan</v>
      </c>
      <c r="C59" s="255" t="str">
        <f>IF(ISBLANK(Invoer_periode_3!C246),"",Invoer_periode_3!C246)</f>
        <v/>
      </c>
      <c r="D59" s="255" t="str">
        <f>Invoer_periode_3!D246</f>
        <v/>
      </c>
      <c r="E59" s="255" t="str">
        <f>IF(ISBLANK(Invoer_periode_3!E246),"",Invoer_periode_3!E246)</f>
        <v/>
      </c>
      <c r="F59" s="255" t="str">
        <f>IF(ISBLANK(Invoer_periode_3!F246),"",Invoer_periode_3!F246)</f>
        <v/>
      </c>
      <c r="G59" s="251" t="str">
        <f>Invoer_periode_3!G246</f>
        <v/>
      </c>
      <c r="H59" s="255" t="str">
        <f>IF(ISBLANK(Invoer_periode_3!H246),"",Invoer_periode_3!H246)</f>
        <v/>
      </c>
      <c r="I59" s="252" t="str">
        <f>Invoer_periode_3!I246</f>
        <v/>
      </c>
      <c r="J59" s="253" t="str">
        <f>Invoer_periode_3!J246</f>
        <v/>
      </c>
      <c r="K59" s="249" t="str">
        <f>Invoer_periode_3!K246</f>
        <v/>
      </c>
      <c r="L59" s="249" t="str">
        <f>Invoer_periode_3!L246</f>
        <v/>
      </c>
      <c r="M59" s="249" t="str">
        <f>Invoer_periode_3!M246</f>
        <v/>
      </c>
      <c r="N59" s="249">
        <f>Invoer_periode_3!N246</f>
        <v>0</v>
      </c>
    </row>
    <row r="60" spans="1:14" ht="13.5" customHeight="1">
      <c r="A60" s="459">
        <f>IF(ISBLANK(Invoer_periode_3!A247),"",Invoer_periode_3!A247)</f>
        <v>45293</v>
      </c>
      <c r="B60" s="284" t="str">
        <f>Invoer_periode_3!B247</f>
        <v>Koppele Theo</v>
      </c>
      <c r="C60" s="255">
        <f>IF(ISBLANK(Invoer_periode_3!C247),"",Invoer_periode_3!C247)</f>
        <v>1</v>
      </c>
      <c r="D60" s="255">
        <f>Invoer_periode_3!D247</f>
        <v>59</v>
      </c>
      <c r="E60" s="255">
        <f>IF(ISBLANK(Invoer_periode_3!E247),"",Invoer_periode_3!E247)</f>
        <v>59</v>
      </c>
      <c r="F60" s="255">
        <f>IF(ISBLANK(Invoer_periode_3!F247),"",Invoer_periode_3!F247)</f>
        <v>22</v>
      </c>
      <c r="G60" s="251">
        <f>Invoer_periode_3!G247</f>
        <v>2.6818181818181817</v>
      </c>
      <c r="H60" s="255">
        <f>IF(ISBLANK(Invoer_periode_3!H247),"",Invoer_periode_3!H247)</f>
        <v>15</v>
      </c>
      <c r="I60" s="252">
        <f>Invoer_periode_3!I247</f>
        <v>1</v>
      </c>
      <c r="J60" s="253">
        <f>Invoer_periode_3!J247</f>
        <v>10</v>
      </c>
      <c r="K60" s="249">
        <f>Invoer_periode_3!K247</f>
        <v>1</v>
      </c>
      <c r="L60" s="249">
        <f>Invoer_periode_3!L247</f>
        <v>0</v>
      </c>
      <c r="M60" s="249">
        <f>Invoer_periode_3!M247</f>
        <v>0</v>
      </c>
      <c r="N60" s="249">
        <f>Invoer_periode_3!N247</f>
        <v>0</v>
      </c>
    </row>
    <row r="61" spans="1:14" ht="13.5" customHeight="1">
      <c r="A61" s="457">
        <f>Invoer_periode_3!A249</f>
        <v>45300</v>
      </c>
      <c r="B61" s="261" t="str">
        <f>Invoer_periode_3!B249</f>
        <v>Piepers Arnold</v>
      </c>
      <c r="C61" s="263">
        <f>Invoer_periode_3!C249</f>
        <v>1</v>
      </c>
      <c r="D61" s="263">
        <f>Invoer_periode_3!D249</f>
        <v>59</v>
      </c>
      <c r="E61" s="263">
        <f>Invoer_periode_3!E249</f>
        <v>58</v>
      </c>
      <c r="F61" s="263">
        <f>Invoer_periode_3!F249</f>
        <v>31</v>
      </c>
      <c r="G61" s="266">
        <f>Invoer_periode_3!G249</f>
        <v>1.8709677419354838</v>
      </c>
      <c r="H61" s="263">
        <f>Invoer_periode_3!H249</f>
        <v>14</v>
      </c>
      <c r="I61" s="267">
        <f>Invoer_periode_3!I249</f>
        <v>0.98305084745762716</v>
      </c>
      <c r="J61" s="268">
        <f>Invoer_periode_3!J249</f>
        <v>9</v>
      </c>
      <c r="K61" s="263">
        <f>Invoer_periode_3!K249</f>
        <v>0</v>
      </c>
      <c r="L61" s="263">
        <f>Invoer_periode_3!L249</f>
        <v>1</v>
      </c>
      <c r="M61" s="263">
        <f>Invoer_periode_3!M249</f>
        <v>0</v>
      </c>
      <c r="N61" s="263">
        <f>Invoer_periode_3!N249</f>
        <v>0</v>
      </c>
    </row>
    <row r="62" spans="1:14" ht="13.5" customHeight="1">
      <c r="B62" s="261" t="str">
        <f>Invoer_periode_3!B250</f>
        <v>Jos Stortelder</v>
      </c>
      <c r="G62" s="251"/>
      <c r="H62" s="249"/>
      <c r="I62" s="252"/>
      <c r="J62" s="253"/>
    </row>
    <row r="63" spans="1:14" ht="13.5" customHeight="1">
      <c r="A63" s="457" t="str">
        <f>Invoer_per__4!A230</f>
        <v/>
      </c>
      <c r="B63" s="261" t="str">
        <f>Invoer_periode_3!B251</f>
        <v>Rots Jan</v>
      </c>
      <c r="C63" s="263"/>
      <c r="D63" s="263"/>
      <c r="E63" s="263"/>
      <c r="F63" s="263"/>
      <c r="G63" s="266"/>
      <c r="H63" s="263"/>
      <c r="I63" s="267"/>
      <c r="J63" s="268"/>
      <c r="K63" s="263"/>
      <c r="L63" s="263"/>
      <c r="M63" s="263"/>
      <c r="N63" s="263"/>
    </row>
    <row r="64" spans="1:14" ht="13.5" customHeight="1">
      <c r="A64" s="455" t="str">
        <f>Invoer_per__4!A231</f>
        <v>Pers. Gemid.</v>
      </c>
      <c r="B64" s="276">
        <f>Invoer_per__4!B231</f>
        <v>1.65</v>
      </c>
      <c r="C64" s="263">
        <f>Invoer_per__4!C231</f>
        <v>0</v>
      </c>
      <c r="D64" s="263">
        <f>Invoer_per__4!D231</f>
        <v>0</v>
      </c>
      <c r="E64" s="263">
        <f>Invoer_per__4!E231</f>
        <v>0</v>
      </c>
      <c r="F64" s="263">
        <f>Invoer_per__4!F231</f>
        <v>0</v>
      </c>
      <c r="G64" s="266" t="e">
        <f>Invoer_per__4!G231</f>
        <v>#DIV/0!</v>
      </c>
      <c r="H64" s="263">
        <f>Invoer_per__4!H231</f>
        <v>0</v>
      </c>
      <c r="I64" s="267" t="e">
        <f>Invoer_per__4!I231</f>
        <v>#DIV/0!</v>
      </c>
      <c r="J64" s="268">
        <f>Invoer_per__4!J231</f>
        <v>0</v>
      </c>
      <c r="K64" s="263">
        <f>Invoer_per__4!K231</f>
        <v>0</v>
      </c>
      <c r="L64" s="263">
        <f>Invoer_per__4!L231</f>
        <v>0</v>
      </c>
      <c r="M64" s="263">
        <f>Invoer_per__4!M231</f>
        <v>0</v>
      </c>
      <c r="N64" s="263" t="e">
        <f>Invoer_per__4!N231</f>
        <v>#DIV/0!</v>
      </c>
    </row>
    <row r="65" spans="1:14" ht="13.5" customHeight="1">
      <c r="A65" s="457"/>
      <c r="B65" s="276"/>
      <c r="C65" s="263"/>
      <c r="D65" s="263"/>
      <c r="E65" s="263"/>
      <c r="F65" s="263"/>
      <c r="G65" s="266"/>
      <c r="H65" s="263"/>
      <c r="I65" s="267"/>
      <c r="J65" s="268"/>
      <c r="K65" s="263"/>
      <c r="L65" s="263"/>
      <c r="M65" s="263"/>
      <c r="N65" s="263"/>
    </row>
    <row r="66" spans="1:14" ht="13.5" customHeight="1">
      <c r="A66" s="475" t="str">
        <f>IF(ISBLANK(Invoer_per__4!A233),"",Invoer_per__4!A233)</f>
        <v>Car.Bol</v>
      </c>
      <c r="B66" s="276" t="str">
        <f>Invoer_per__4!B233</f>
        <v>Periode 4</v>
      </c>
      <c r="C66" s="477" t="str">
        <f>IF(ISBLANK(Invoer_per__4!C233),"",Invoer_per__4!C233)</f>
        <v/>
      </c>
      <c r="D66" s="477" t="str">
        <f>IF(ISBLANK(Invoer_per__4!D233),"",Invoer_per__4!D233)</f>
        <v/>
      </c>
      <c r="E66" s="477" t="str">
        <f>IF(ISBLANK(Invoer_per__4!E233),"",Invoer_per__4!E233)</f>
        <v/>
      </c>
      <c r="F66" s="477" t="str">
        <f>IF(ISBLANK(Invoer_per__4!F233),"",Invoer_per__4!F233)</f>
        <v/>
      </c>
      <c r="G66" s="477">
        <f>Invoer_per__4!G233</f>
        <v>0</v>
      </c>
      <c r="H66" s="477" t="str">
        <f>IF(ISBLANK(Invoer_per__4!H233),"",Invoer_per__4!H233)</f>
        <v/>
      </c>
      <c r="I66" s="477">
        <f>Invoer_per__4!I233</f>
        <v>0</v>
      </c>
      <c r="J66" s="477">
        <f>Invoer_per__4!J233</f>
        <v>0</v>
      </c>
      <c r="K66" s="477">
        <f>Invoer_per__4!K233</f>
        <v>0</v>
      </c>
      <c r="L66" s="477">
        <f>Invoer_per__4!L233</f>
        <v>0</v>
      </c>
      <c r="M66" s="477">
        <f>Invoer_per__4!M233</f>
        <v>0</v>
      </c>
      <c r="N66" s="477">
        <f>Invoer_per__4!N233</f>
        <v>0</v>
      </c>
    </row>
    <row r="67" spans="1:14" ht="13.5" customHeight="1">
      <c r="A67" s="475">
        <f>IF(ISBLANK(Invoer_per__4!A234),"",Invoer_per__4!A234)</f>
        <v>59</v>
      </c>
      <c r="B67" s="276" t="str">
        <f>Invoer_per__4!B234</f>
        <v>Naam</v>
      </c>
      <c r="C67" s="477" t="str">
        <f>IF(ISBLANK(Invoer_per__4!C234),"",Invoer_per__4!C234)</f>
        <v>Aantal</v>
      </c>
      <c r="D67" s="477" t="str">
        <f>IF(ISBLANK(Invoer_per__4!D234),"",Invoer_per__4!D234)</f>
        <v>Te maken</v>
      </c>
      <c r="E67" s="477" t="str">
        <f>IF(ISBLANK(Invoer_per__4!E234),"",Invoer_per__4!E234)</f>
        <v>Aantal</v>
      </c>
      <c r="F67" s="477" t="str">
        <f>IF(ISBLANK(Invoer_per__4!F234),"",Invoer_per__4!F234)</f>
        <v xml:space="preserve">Aantal  </v>
      </c>
      <c r="G67" s="478" t="str">
        <f>Invoer_per__4!G234</f>
        <v xml:space="preserve">Week       </v>
      </c>
      <c r="H67" s="478" t="str">
        <f>IF(ISBLANK(Invoer_per__4!H234),"",Invoer_per__4!H234)</f>
        <v>Hoogste</v>
      </c>
      <c r="I67" s="527" t="str">
        <f>Invoer_per__4!I234</f>
        <v>%</v>
      </c>
      <c r="J67" s="479">
        <f>Invoer_per__4!J234</f>
        <v>10</v>
      </c>
      <c r="K67" s="477" t="str">
        <f>Invoer_per__4!K234</f>
        <v>W</v>
      </c>
      <c r="L67" s="477" t="str">
        <f>Invoer_per__4!L234</f>
        <v>V</v>
      </c>
      <c r="M67" s="477" t="str">
        <f>Invoer_per__4!M234</f>
        <v>R</v>
      </c>
      <c r="N67" s="477" t="str">
        <f>Invoer_per__4!N234</f>
        <v>Nieuwe</v>
      </c>
    </row>
    <row r="68" spans="1:14" ht="13.5" customHeight="1">
      <c r="A68" s="475" t="str">
        <f>IF(ISBLANK(Invoer_per__4!A235),"",Invoer_per__4!A235)</f>
        <v>Datum</v>
      </c>
      <c r="B68" s="276" t="str">
        <f>Invoer_per__4!B235</f>
        <v>Rouwhorst Bennie</v>
      </c>
      <c r="C68" s="477" t="str">
        <f>IF(ISBLANK(Invoer_per__4!C235),"",Invoer_per__4!C235)</f>
        <v>Wedstr</v>
      </c>
      <c r="D68" s="477" t="str">
        <f>IF(ISBLANK(Invoer_per__4!D235),"",Invoer_per__4!D235)</f>
        <v>Car.boles</v>
      </c>
      <c r="E68" s="477" t="str">
        <f>IF(ISBLANK(Invoer_per__4!E235),"",Invoer_per__4!E235)</f>
        <v>Car.boles</v>
      </c>
      <c r="F68" s="477" t="str">
        <f>IF(ISBLANK(Invoer_per__4!F235),"",Invoer_per__4!F235)</f>
        <v>Beurten</v>
      </c>
      <c r="G68" s="478" t="str">
        <f>Invoer_per__4!G235</f>
        <v>Moyenne</v>
      </c>
      <c r="H68" s="478" t="str">
        <f>IF(ISBLANK(Invoer_per__4!H235),"",Invoer_per__4!H235)</f>
        <v>H Score</v>
      </c>
      <c r="I68" s="528" t="str">
        <f>Invoer_per__4!I235</f>
        <v>Car.boles</v>
      </c>
      <c r="J68" s="479" t="str">
        <f>Invoer_per__4!J235</f>
        <v>Punten</v>
      </c>
      <c r="K68" s="477">
        <f>Invoer_per__4!K235</f>
        <v>0</v>
      </c>
      <c r="L68" s="477">
        <f>Invoer_per__4!L235</f>
        <v>0</v>
      </c>
      <c r="M68" s="477">
        <f>Invoer_per__4!M235</f>
        <v>0</v>
      </c>
      <c r="N68" s="477" t="str">
        <f>Invoer_per__4!N235</f>
        <v>Caramb</v>
      </c>
    </row>
    <row r="69" spans="1:14" ht="13.5" customHeight="1">
      <c r="A69" s="456">
        <f>IF(ISBLANK(Invoer_per__4!A236),"",Invoer_per__4!A236)</f>
        <v>45314</v>
      </c>
      <c r="B69" s="284" t="str">
        <f>Invoer_per__4!B236</f>
        <v>Wittenbernds B</v>
      </c>
      <c r="C69" s="249">
        <f>IF(ISBLANK(Invoer_per__4!C236),"",Invoer_per__4!C236)</f>
        <v>1</v>
      </c>
      <c r="D69" s="249">
        <f>IF(ISBLANK(Invoer_per__4!D236),"",Invoer_per__4!D236)</f>
        <v>59</v>
      </c>
      <c r="E69" s="249">
        <f>IF(ISBLANK(Invoer_per__4!E236),"",Invoer_per__4!E236)</f>
        <v>55</v>
      </c>
      <c r="F69" s="249">
        <f>IF(ISBLANK(Invoer_per__4!F236),"",Invoer_per__4!F236)</f>
        <v>32</v>
      </c>
      <c r="G69" s="251">
        <f>Invoer_per__4!G236</f>
        <v>1.71875</v>
      </c>
      <c r="H69" s="251">
        <f>IF(ISBLANK(Invoer_per__4!H236),"",Invoer_per__4!H236)</f>
        <v>6</v>
      </c>
      <c r="I69" s="258">
        <f>Invoer_per__4!I236</f>
        <v>0.93220338983050843</v>
      </c>
      <c r="J69" s="252">
        <f>Invoer_per__4!J236</f>
        <v>9</v>
      </c>
      <c r="K69" s="249">
        <f>Invoer_per__4!K236</f>
        <v>0</v>
      </c>
      <c r="L69" s="249">
        <f>Invoer_per__4!L236</f>
        <v>1</v>
      </c>
      <c r="M69" s="249">
        <f>Invoer_per__4!M236</f>
        <v>0</v>
      </c>
      <c r="N69" s="249">
        <f>Invoer_per__4!N236</f>
        <v>0</v>
      </c>
    </row>
    <row r="70" spans="1:14" s="264" customFormat="1" ht="13.5" customHeight="1">
      <c r="A70" s="457" t="str">
        <f>IF(ISBLANK(Invoer_per__4!A237),"",Invoer_per__4!A237)</f>
        <v/>
      </c>
      <c r="B70" s="284" t="str">
        <f>Invoer_per__4!B237</f>
        <v>Spieker Leo</v>
      </c>
      <c r="C70" s="263" t="str">
        <f>IF(ISBLANK(Invoer_per__4!C237),"",Invoer_per__4!C237)</f>
        <v/>
      </c>
      <c r="D70" s="263" t="str">
        <f>IF(ISBLANK(Invoer_per__4!D237),"",Invoer_per__4!D237)</f>
        <v/>
      </c>
      <c r="E70" s="263" t="str">
        <f>IF(ISBLANK(Invoer_per__4!E237),"",Invoer_per__4!E237)</f>
        <v/>
      </c>
      <c r="F70" s="263" t="str">
        <f>IF(ISBLANK(Invoer_per__4!F237),"",Invoer_per__4!F237)</f>
        <v/>
      </c>
      <c r="G70" s="263" t="str">
        <f>Invoer_per__4!G237</f>
        <v/>
      </c>
      <c r="H70" s="263" t="str">
        <f>IF(ISBLANK(Invoer_per__4!H237),"",Invoer_per__4!H237)</f>
        <v/>
      </c>
      <c r="I70" s="263" t="str">
        <f>Invoer_per__4!I237</f>
        <v/>
      </c>
      <c r="J70" s="263" t="str">
        <f>Invoer_per__4!J237</f>
        <v/>
      </c>
      <c r="K70" s="263" t="str">
        <f>Invoer_per__4!K237</f>
        <v/>
      </c>
      <c r="L70" s="263" t="str">
        <f>Invoer_per__4!L237</f>
        <v/>
      </c>
      <c r="M70" s="263" t="str">
        <f>Invoer_per__4!M237</f>
        <v/>
      </c>
      <c r="N70" s="263">
        <f>Invoer_per__4!N237</f>
        <v>0</v>
      </c>
    </row>
    <row r="71" spans="1:14" ht="13.5" customHeight="1">
      <c r="A71" s="456" t="str">
        <f>IF(ISBLANK(Invoer_per__4!A238),"",Invoer_per__4!A238)</f>
        <v/>
      </c>
      <c r="B71" s="284" t="str">
        <f>Invoer_per__4!B238</f>
        <v>v.Schie Leo</v>
      </c>
      <c r="C71" s="249" t="str">
        <f>IF(ISBLANK(Invoer_per__4!C238),"",Invoer_per__4!C238)</f>
        <v/>
      </c>
      <c r="D71" s="249" t="str">
        <f>IF(ISBLANK(Invoer_per__4!D238),"",Invoer_per__4!D238)</f>
        <v/>
      </c>
      <c r="E71" s="249" t="str">
        <f>IF(ISBLANK(Invoer_per__4!E238),"",Invoer_per__4!E238)</f>
        <v/>
      </c>
      <c r="F71" s="249" t="str">
        <f>IF(ISBLANK(Invoer_per__4!F238),"",Invoer_per__4!F238)</f>
        <v/>
      </c>
      <c r="G71" s="249" t="str">
        <f>Invoer_per__4!G238</f>
        <v/>
      </c>
      <c r="H71" s="249" t="str">
        <f>IF(ISBLANK(Invoer_per__4!H238),"",Invoer_per__4!H238)</f>
        <v/>
      </c>
      <c r="I71" s="249" t="str">
        <f>Invoer_per__4!I238</f>
        <v/>
      </c>
      <c r="J71" s="249" t="str">
        <f>Invoer_per__4!J238</f>
        <v/>
      </c>
      <c r="K71" s="249" t="str">
        <f>Invoer_per__4!K238</f>
        <v/>
      </c>
      <c r="L71" s="249" t="str">
        <f>Invoer_per__4!L238</f>
        <v/>
      </c>
      <c r="M71" s="249" t="str">
        <f>Invoer_per__4!M238</f>
        <v/>
      </c>
      <c r="N71" s="249">
        <f>Invoer_per__4!N238</f>
        <v>0</v>
      </c>
    </row>
    <row r="72" spans="1:14" ht="13.5" customHeight="1">
      <c r="A72" s="456" t="str">
        <f>IF(ISBLANK(Invoer_per__4!A239),"",Invoer_per__4!A239)</f>
        <v/>
      </c>
      <c r="B72" s="284" t="str">
        <f>Invoer_per__4!B239</f>
        <v>Wolterink Harrie</v>
      </c>
      <c r="C72" s="249" t="str">
        <f>IF(ISBLANK(Invoer_per__4!C239),"",Invoer_per__4!C239)</f>
        <v/>
      </c>
      <c r="D72" s="249" t="str">
        <f>IF(ISBLANK(Invoer_per__4!D239),"",Invoer_per__4!D239)</f>
        <v/>
      </c>
      <c r="E72" s="249" t="str">
        <f>IF(ISBLANK(Invoer_per__4!E239),"",Invoer_per__4!E239)</f>
        <v/>
      </c>
      <c r="F72" s="249" t="str">
        <f>IF(ISBLANK(Invoer_per__4!F239),"",Invoer_per__4!F239)</f>
        <v/>
      </c>
      <c r="G72" s="249" t="str">
        <f>Invoer_per__4!G239</f>
        <v/>
      </c>
      <c r="H72" s="249" t="str">
        <f>IF(ISBLANK(Invoer_per__4!H239),"",Invoer_per__4!H239)</f>
        <v/>
      </c>
      <c r="I72" s="249" t="str">
        <f>Invoer_per__4!I239</f>
        <v/>
      </c>
      <c r="J72" s="249" t="str">
        <f>Invoer_per__4!J239</f>
        <v/>
      </c>
      <c r="K72" s="249" t="str">
        <f>Invoer_per__4!K239</f>
        <v/>
      </c>
      <c r="L72" s="249" t="str">
        <f>Invoer_per__4!L239</f>
        <v/>
      </c>
      <c r="M72" s="249" t="str">
        <f>Invoer_per__4!M239</f>
        <v/>
      </c>
      <c r="N72" s="249">
        <f>Invoer_per__4!N239</f>
        <v>0</v>
      </c>
    </row>
    <row r="73" spans="1:14" ht="13.5" customHeight="1">
      <c r="A73" s="456" t="str">
        <f>IF(ISBLANK(Invoer_per__4!A240),"",Invoer_per__4!A240)</f>
        <v/>
      </c>
      <c r="B73" s="284" t="str">
        <f>Invoer_per__4!B240</f>
        <v>Vermue Jack</v>
      </c>
      <c r="C73" s="249" t="str">
        <f>IF(ISBLANK(Invoer_per__4!C240),"",Invoer_per__4!C240)</f>
        <v/>
      </c>
      <c r="D73" s="249" t="str">
        <f>IF(ISBLANK(Invoer_per__4!D240),"",Invoer_per__4!D240)</f>
        <v/>
      </c>
      <c r="E73" s="249" t="str">
        <f>IF(ISBLANK(Invoer_per__4!E240),"",Invoer_per__4!E240)</f>
        <v/>
      </c>
      <c r="F73" s="249" t="str">
        <f>IF(ISBLANK(Invoer_per__4!F240),"",Invoer_per__4!F240)</f>
        <v/>
      </c>
      <c r="G73" s="249">
        <f>Invoer_per__4!G240</f>
        <v>0</v>
      </c>
      <c r="H73" s="249" t="str">
        <f>IF(ISBLANK(Invoer_per__4!H240),"",Invoer_per__4!H240)</f>
        <v/>
      </c>
      <c r="I73" s="249">
        <f>Invoer_per__4!I240</f>
        <v>0</v>
      </c>
      <c r="J73" s="249">
        <f>Invoer_per__4!J240</f>
        <v>0</v>
      </c>
      <c r="K73" s="249" t="str">
        <f>Invoer_per__4!K240</f>
        <v/>
      </c>
      <c r="L73" s="249" t="str">
        <f>Invoer_per__4!L240</f>
        <v/>
      </c>
      <c r="M73" s="249" t="str">
        <f>Invoer_per__4!M240</f>
        <v/>
      </c>
      <c r="N73" s="249">
        <f>Invoer_per__4!N240</f>
        <v>0</v>
      </c>
    </row>
    <row r="74" spans="1:14" ht="13.5" customHeight="1">
      <c r="A74" s="456" t="str">
        <f>IF(ISBLANK(Invoer_per__4!A241),"",Invoer_per__4!A241)</f>
        <v/>
      </c>
      <c r="B74" s="284" t="str">
        <f>Invoer_per__4!B241</f>
        <v>Slot Guus</v>
      </c>
      <c r="C74" s="249" t="str">
        <f>IF(ISBLANK(Invoer_per__4!C241),"",Invoer_per__4!C241)</f>
        <v/>
      </c>
      <c r="D74" s="249" t="str">
        <f>IF(ISBLANK(Invoer_per__4!D241),"",Invoer_per__4!D241)</f>
        <v/>
      </c>
      <c r="E74" s="249" t="str">
        <f>IF(ISBLANK(Invoer_per__4!E241),"",Invoer_per__4!E241)</f>
        <v/>
      </c>
      <c r="F74" s="249" t="str">
        <f>IF(ISBLANK(Invoer_per__4!F241),"",Invoer_per__4!F241)</f>
        <v/>
      </c>
      <c r="G74" s="251" t="str">
        <f>Invoer_per__4!G241</f>
        <v/>
      </c>
      <c r="H74" s="251" t="str">
        <f>IF(ISBLANK(Invoer_per__4!H241),"",Invoer_per__4!H241)</f>
        <v/>
      </c>
      <c r="I74" s="258" t="str">
        <f>Invoer_per__4!I241</f>
        <v/>
      </c>
      <c r="J74" s="252" t="str">
        <f>Invoer_per__4!J241</f>
        <v/>
      </c>
      <c r="K74" s="249" t="str">
        <f>Invoer_per__4!K241</f>
        <v/>
      </c>
      <c r="L74" s="249" t="str">
        <f>Invoer_per__4!L241</f>
        <v/>
      </c>
      <c r="M74" s="249" t="str">
        <f>Invoer_per__4!M241</f>
        <v/>
      </c>
      <c r="N74" s="249">
        <f>Invoer_per__4!N241</f>
        <v>0</v>
      </c>
    </row>
    <row r="75" spans="1:14" s="254" customFormat="1" ht="13.5" customHeight="1">
      <c r="A75" s="456" t="str">
        <f>IF(ISBLANK(Invoer_per__4!A242),"",Invoer_per__4!A242)</f>
        <v/>
      </c>
      <c r="B75" s="284" t="str">
        <f>Invoer_per__4!B242</f>
        <v>Bennie Beerten Z</v>
      </c>
      <c r="C75" s="249" t="str">
        <f>IF(ISBLANK(Invoer_per__4!C242),"",Invoer_per__4!C242)</f>
        <v/>
      </c>
      <c r="D75" s="249" t="str">
        <f>IF(ISBLANK(Invoer_per__4!D242),"",Invoer_per__4!D242)</f>
        <v/>
      </c>
      <c r="E75" s="249" t="str">
        <f>IF(ISBLANK(Invoer_per__4!E242),"",Invoer_per__4!E242)</f>
        <v/>
      </c>
      <c r="F75" s="249" t="str">
        <f>IF(ISBLANK(Invoer_per__4!F242),"",Invoer_per__4!F242)</f>
        <v/>
      </c>
      <c r="G75" s="249" t="str">
        <f>Invoer_per__4!G242</f>
        <v/>
      </c>
      <c r="H75" s="249" t="str">
        <f>IF(ISBLANK(Invoer_per__4!H242),"",Invoer_per__4!H242)</f>
        <v/>
      </c>
      <c r="I75" s="249" t="str">
        <f>Invoer_per__4!I242</f>
        <v/>
      </c>
      <c r="J75" s="249" t="str">
        <f>Invoer_per__4!J242</f>
        <v/>
      </c>
      <c r="K75" s="249" t="str">
        <f>Invoer_per__4!K242</f>
        <v/>
      </c>
      <c r="L75" s="249" t="str">
        <f>Invoer_per__4!L242</f>
        <v/>
      </c>
      <c r="M75" s="249" t="str">
        <f>Invoer_per__4!M242</f>
        <v/>
      </c>
      <c r="N75" s="249">
        <f>Invoer_per__4!N242</f>
        <v>0</v>
      </c>
    </row>
    <row r="76" spans="1:14" s="254" customFormat="1" ht="13.5" customHeight="1">
      <c r="A76" s="459" t="str">
        <f>IF(ISBLANK(Invoer_per__4!A243),"",Invoer_per__4!A243)</f>
        <v/>
      </c>
      <c r="B76" s="284" t="str">
        <f>Invoer_per__4!B243</f>
        <v>Cuppers Jan</v>
      </c>
      <c r="C76" s="255" t="str">
        <f>IF(ISBLANK(Invoer_per__4!C243),"",Invoer_per__4!C243)</f>
        <v/>
      </c>
      <c r="D76" s="255" t="str">
        <f>IF(ISBLANK(Invoer_per__4!D243),"",Invoer_per__4!D243)</f>
        <v/>
      </c>
      <c r="E76" s="255" t="str">
        <f>IF(ISBLANK(Invoer_per__4!E243),"",Invoer_per__4!E243)</f>
        <v/>
      </c>
      <c r="F76" s="255" t="str">
        <f>IF(ISBLANK(Invoer_per__4!F243),"",Invoer_per__4!F243)</f>
        <v/>
      </c>
      <c r="G76" s="255" t="str">
        <f>Invoer_per__4!G243</f>
        <v/>
      </c>
      <c r="H76" s="255" t="str">
        <f>IF(ISBLANK(Invoer_per__4!H243),"",Invoer_per__4!H243)</f>
        <v/>
      </c>
      <c r="I76" s="255" t="str">
        <f>Invoer_per__4!I243</f>
        <v/>
      </c>
      <c r="J76" s="255" t="str">
        <f>Invoer_per__4!J243</f>
        <v/>
      </c>
      <c r="K76" s="255" t="str">
        <f>Invoer_per__4!K243</f>
        <v/>
      </c>
      <c r="L76" s="255" t="str">
        <f>Invoer_per__4!L243</f>
        <v/>
      </c>
      <c r="M76" s="255" t="str">
        <f>Invoer_per__4!M243</f>
        <v/>
      </c>
      <c r="N76" s="255">
        <f>Invoer_per__4!N243</f>
        <v>0</v>
      </c>
    </row>
    <row r="77" spans="1:14" ht="13.5" customHeight="1">
      <c r="A77" s="456" t="str">
        <f>IF(ISBLANK(Invoer_per__4!A244),"",Invoer_per__4!A244)</f>
        <v/>
      </c>
      <c r="B77" s="284" t="str">
        <f>Invoer_per__4!B244</f>
        <v>BouwmeesterJohan</v>
      </c>
      <c r="C77" s="249" t="str">
        <f>IF(ISBLANK(Invoer_per__4!C244),"",Invoer_per__4!C244)</f>
        <v/>
      </c>
      <c r="D77" s="249" t="str">
        <f>IF(ISBLANK(Invoer_per__4!D244),"",Invoer_per__4!D244)</f>
        <v/>
      </c>
      <c r="E77" s="249" t="str">
        <f>IF(ISBLANK(Invoer_per__4!E244),"",Invoer_per__4!E244)</f>
        <v/>
      </c>
      <c r="F77" s="249" t="str">
        <f>IF(ISBLANK(Invoer_per__4!F244),"",Invoer_per__4!F244)</f>
        <v/>
      </c>
      <c r="G77" s="249" t="str">
        <f>Invoer_per__4!G244</f>
        <v/>
      </c>
      <c r="H77" s="249" t="str">
        <f>IF(ISBLANK(Invoer_per__4!H244),"",Invoer_per__4!H244)</f>
        <v/>
      </c>
      <c r="I77" s="249" t="str">
        <f>Invoer_per__4!I244</f>
        <v/>
      </c>
      <c r="J77" s="249" t="str">
        <f>Invoer_per__4!J244</f>
        <v/>
      </c>
      <c r="K77" s="249" t="str">
        <f>Invoer_per__4!K244</f>
        <v/>
      </c>
      <c r="L77" s="249" t="str">
        <f>Invoer_per__4!L244</f>
        <v/>
      </c>
      <c r="M77" s="249" t="str">
        <f>Invoer_per__4!M244</f>
        <v/>
      </c>
      <c r="N77" s="249">
        <f>Invoer_per__4!N244</f>
        <v>0</v>
      </c>
    </row>
    <row r="78" spans="1:14" ht="13.5" customHeight="1">
      <c r="A78" s="456" t="str">
        <f>IF(ISBLANK(Invoer_per__4!A245),"",Invoer_per__4!A245)</f>
        <v/>
      </c>
      <c r="B78" s="284" t="str">
        <f>Invoer_per__4!B245</f>
        <v>Cattier Theo</v>
      </c>
      <c r="C78" s="249" t="str">
        <f>IF(ISBLANK(Invoer_per__4!C245),"",Invoer_per__4!C245)</f>
        <v/>
      </c>
      <c r="D78" s="249" t="str">
        <f>IF(ISBLANK(Invoer_per__4!D245),"",Invoer_per__4!D245)</f>
        <v/>
      </c>
      <c r="E78" s="249" t="str">
        <f>IF(ISBLANK(Invoer_per__4!E245),"",Invoer_per__4!E245)</f>
        <v/>
      </c>
      <c r="F78" s="249" t="str">
        <f>IF(ISBLANK(Invoer_per__4!F245),"",Invoer_per__4!F245)</f>
        <v/>
      </c>
      <c r="G78" s="251" t="str">
        <f>Invoer_per__4!G245</f>
        <v/>
      </c>
      <c r="H78" s="251" t="str">
        <f>IF(ISBLANK(Invoer_per__4!H245),"",Invoer_per__4!H245)</f>
        <v/>
      </c>
      <c r="I78" s="260" t="str">
        <f>Invoer_per__4!I245</f>
        <v/>
      </c>
      <c r="J78" s="252" t="str">
        <f>Invoer_per__4!J245</f>
        <v/>
      </c>
      <c r="K78" s="249" t="str">
        <f>Invoer_per__4!K245</f>
        <v/>
      </c>
      <c r="L78" s="249" t="str">
        <f>Invoer_per__4!L245</f>
        <v/>
      </c>
      <c r="M78" s="249" t="str">
        <f>Invoer_per__4!M245</f>
        <v/>
      </c>
      <c r="N78" s="249">
        <f>Invoer_per__4!N245</f>
        <v>0</v>
      </c>
    </row>
    <row r="79" spans="1:14" ht="13.5" customHeight="1">
      <c r="A79" s="456" t="str">
        <f>IF(ISBLANK(Invoer_per__4!A246),"",Invoer_per__4!A246)</f>
        <v/>
      </c>
      <c r="B79" s="284" t="str">
        <f>Invoer_per__4!B246</f>
        <v>Huinink Jan</v>
      </c>
      <c r="C79" s="249" t="str">
        <f>IF(ISBLANK(Invoer_per__4!C246),"",Invoer_per__4!C246)</f>
        <v/>
      </c>
      <c r="D79" s="249" t="str">
        <f>IF(ISBLANK(Invoer_per__4!D246),"",Invoer_per__4!D246)</f>
        <v/>
      </c>
      <c r="E79" s="249" t="str">
        <f>IF(ISBLANK(Invoer_per__4!E246),"",Invoer_per__4!E246)</f>
        <v/>
      </c>
      <c r="F79" s="249" t="str">
        <f>IF(ISBLANK(Invoer_per__4!F246),"",Invoer_per__4!F246)</f>
        <v/>
      </c>
      <c r="G79" s="251" t="str">
        <f>Invoer_per__4!G246</f>
        <v/>
      </c>
      <c r="H79" s="251" t="str">
        <f>IF(ISBLANK(Invoer_per__4!H246),"",Invoer_per__4!H246)</f>
        <v/>
      </c>
      <c r="I79" s="260" t="str">
        <f>Invoer_per__4!I246</f>
        <v/>
      </c>
      <c r="J79" s="252" t="str">
        <f>Invoer_per__4!J246</f>
        <v/>
      </c>
      <c r="K79" s="249" t="str">
        <f>Invoer_per__4!K246</f>
        <v/>
      </c>
      <c r="L79" s="249" t="str">
        <f>Invoer_per__4!L246</f>
        <v/>
      </c>
      <c r="M79" s="249" t="str">
        <f>Invoer_per__4!M246</f>
        <v/>
      </c>
      <c r="N79" s="249">
        <f>Invoer_per__4!N246</f>
        <v>0</v>
      </c>
    </row>
    <row r="80" spans="1:14" ht="13.5" customHeight="1">
      <c r="A80" s="456" t="str">
        <f>IF(ISBLANK(Invoer_per__4!A247),"",Invoer_per__4!A247)</f>
        <v/>
      </c>
      <c r="B80" s="284" t="str">
        <f>Invoer_per__4!B247</f>
        <v>Koppele Theo</v>
      </c>
      <c r="C80" s="249" t="str">
        <f>IF(ISBLANK(Invoer_per__4!C247),"",Invoer_per__4!C247)</f>
        <v/>
      </c>
      <c r="D80" s="249" t="str">
        <f>IF(ISBLANK(Invoer_per__4!D247),"",Invoer_per__4!D247)</f>
        <v/>
      </c>
      <c r="E80" s="249" t="str">
        <f>IF(ISBLANK(Invoer_per__4!E247),"",Invoer_per__4!E247)</f>
        <v/>
      </c>
      <c r="F80" s="249" t="str">
        <f>IF(ISBLANK(Invoer_per__4!F247),"",Invoer_per__4!F247)</f>
        <v/>
      </c>
      <c r="G80" s="251" t="str">
        <f>Invoer_per__4!G247</f>
        <v/>
      </c>
      <c r="H80" s="251" t="str">
        <f>IF(ISBLANK(Invoer_per__4!H247),"",Invoer_per__4!H247)</f>
        <v/>
      </c>
      <c r="I80" s="260" t="str">
        <f>Invoer_per__4!I247</f>
        <v/>
      </c>
      <c r="J80" s="252" t="str">
        <f>Invoer_per__4!J247</f>
        <v/>
      </c>
      <c r="K80" s="249" t="str">
        <f>Invoer_per__4!K247</f>
        <v/>
      </c>
      <c r="L80" s="249" t="str">
        <f>Invoer_per__4!L247</f>
        <v/>
      </c>
      <c r="M80" s="249" t="str">
        <f>Invoer_per__4!M247</f>
        <v/>
      </c>
      <c r="N80" s="249">
        <f>Invoer_per__4!N247</f>
        <v>0</v>
      </c>
    </row>
    <row r="81" spans="1:14" ht="13.5" customHeight="1">
      <c r="A81" s="457" t="str">
        <f>Invoer_per__4!A249</f>
        <v/>
      </c>
      <c r="B81" s="284" t="str">
        <f>Invoer_per__4!B248</f>
        <v>Melgers Willy</v>
      </c>
      <c r="C81" s="263" t="str">
        <f>Invoer_per__4!C249</f>
        <v/>
      </c>
      <c r="D81" s="263" t="str">
        <f>Invoer_per__4!D249</f>
        <v/>
      </c>
      <c r="E81" s="263">
        <f>Invoer_per__4!E249</f>
        <v>0</v>
      </c>
      <c r="F81" s="263" t="str">
        <f>Invoer_per__4!F249</f>
        <v/>
      </c>
      <c r="G81" s="266" t="str">
        <f>Invoer_per__4!G249</f>
        <v/>
      </c>
      <c r="H81" s="263">
        <f>Invoer_per__4!H249</f>
        <v>0</v>
      </c>
      <c r="I81" s="267" t="str">
        <f>Invoer_per__4!I249</f>
        <v/>
      </c>
      <c r="J81" s="268" t="str">
        <f>Invoer_per__4!J249</f>
        <v/>
      </c>
      <c r="K81" s="263" t="str">
        <f>Invoer_per__4!K249</f>
        <v/>
      </c>
      <c r="L81" s="263" t="str">
        <f>Invoer_per__4!L249</f>
        <v/>
      </c>
      <c r="M81" s="263" t="str">
        <f>Invoer_per__4!M249</f>
        <v/>
      </c>
      <c r="N81" s="263">
        <f>Invoer_per__4!N249</f>
        <v>0</v>
      </c>
    </row>
    <row r="82" spans="1:14" ht="12.75" customHeight="1">
      <c r="B82" s="284" t="str">
        <f>Invoer_per__4!B249</f>
        <v>Piepers Arnold</v>
      </c>
      <c r="G82" s="251"/>
      <c r="H82" s="249"/>
      <c r="I82" s="252"/>
      <c r="J82" s="253"/>
    </row>
    <row r="83" spans="1:14" ht="12.75" customHeight="1">
      <c r="B83" s="284" t="str">
        <f>Invoer_per__4!B250</f>
        <v>Jos Stortelder</v>
      </c>
      <c r="G83" s="251"/>
      <c r="H83" s="249"/>
      <c r="I83" s="252"/>
      <c r="J83" s="253"/>
    </row>
    <row r="84" spans="1:14" ht="12.75" customHeight="1">
      <c r="B84" s="284" t="str">
        <f>Invoer_per__4!B251</f>
        <v>Rots Jan</v>
      </c>
      <c r="G84" s="251"/>
      <c r="H84" s="249"/>
      <c r="I84" s="252"/>
      <c r="J84" s="253"/>
    </row>
    <row r="85" spans="1:14" ht="29.25" customHeight="1">
      <c r="A85" s="1316" t="s">
        <v>0</v>
      </c>
      <c r="B85" s="1316"/>
      <c r="G85" s="251"/>
      <c r="H85" s="249"/>
      <c r="I85" s="252"/>
      <c r="J85" s="253"/>
    </row>
    <row r="86" spans="1:14" ht="12.75" customHeight="1">
      <c r="G86" s="251"/>
      <c r="H86" s="249"/>
      <c r="I86" s="252"/>
      <c r="J86" s="253"/>
    </row>
    <row r="87" spans="1:14" ht="12.75" customHeight="1">
      <c r="G87" s="251"/>
      <c r="H87" s="249"/>
      <c r="I87" s="252"/>
      <c r="J87" s="253"/>
    </row>
    <row r="88" spans="1:14" ht="12.75" customHeight="1">
      <c r="G88" s="251"/>
      <c r="H88" s="249"/>
      <c r="I88" s="252"/>
      <c r="J88" s="253"/>
    </row>
    <row r="89" spans="1:14" ht="12.75" customHeight="1">
      <c r="G89" s="251"/>
      <c r="H89" s="249"/>
      <c r="I89" s="252"/>
      <c r="J89" s="253"/>
    </row>
    <row r="90" spans="1:14" ht="12.75" customHeight="1">
      <c r="G90" s="251"/>
      <c r="H90" s="249"/>
      <c r="I90" s="252"/>
      <c r="J90" s="253"/>
    </row>
    <row r="91" spans="1:14" ht="12.75" customHeight="1">
      <c r="G91" s="251"/>
      <c r="H91" s="249"/>
      <c r="I91" s="252"/>
      <c r="J91" s="253"/>
    </row>
    <row r="92" spans="1:14" ht="12.75" customHeight="1">
      <c r="G92" s="251"/>
      <c r="H92" s="249"/>
      <c r="I92" s="252"/>
      <c r="J92" s="253"/>
    </row>
    <row r="93" spans="1:14" s="264" customFormat="1" ht="12.75" customHeight="1">
      <c r="A93" s="457"/>
      <c r="B93" s="276"/>
      <c r="C93" s="263"/>
      <c r="D93" s="263"/>
      <c r="E93" s="263"/>
      <c r="F93" s="263"/>
      <c r="G93" s="266"/>
      <c r="H93" s="263"/>
      <c r="I93" s="267"/>
      <c r="J93" s="268"/>
      <c r="K93" s="263"/>
      <c r="L93" s="263"/>
      <c r="M93" s="263"/>
      <c r="N93" s="263"/>
    </row>
    <row r="95" spans="1:14" ht="12.75" customHeight="1">
      <c r="B95" s="276"/>
      <c r="C95" s="263"/>
      <c r="D95" s="263"/>
      <c r="E95" s="263"/>
      <c r="F95" s="263"/>
      <c r="G95" s="263"/>
      <c r="H95" s="266"/>
      <c r="I95" s="263"/>
      <c r="J95" s="267"/>
      <c r="K95" s="263"/>
      <c r="L95" s="263"/>
    </row>
  </sheetData>
  <mergeCells count="4">
    <mergeCell ref="K3:K4"/>
    <mergeCell ref="L3:L4"/>
    <mergeCell ref="M3:M4"/>
    <mergeCell ref="A85:B85"/>
  </mergeCells>
  <hyperlinks>
    <hyperlink ref="A85" location="Hoofdmenu!A1" display="Hoofdmenu" xr:uid="{00000000-0004-0000-2000-000000000000}"/>
  </hyperlinks>
  <printOptions horizontalCentered="1" gridLines="1"/>
  <pageMargins left="0.19645669291338602" right="0.19645669291338602" top="1.4763779527559051" bottom="1.082677165354331" header="1.08267716535433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88"/>
  <sheetViews>
    <sheetView topLeftCell="A64" workbookViewId="0">
      <selection activeCell="A88" sqref="A88:B88"/>
    </sheetView>
  </sheetViews>
  <sheetFormatPr defaultRowHeight="12.75" customHeight="1"/>
  <cols>
    <col min="1" max="1" width="16.28515625" style="456" customWidth="1"/>
    <col min="2" max="2" width="23" style="279" customWidth="1"/>
    <col min="3" max="7" width="11.42578125" style="249" customWidth="1"/>
    <col min="8" max="8" width="11.42578125" style="251" customWidth="1"/>
    <col min="9" max="9" width="12.85546875" style="249" customWidth="1"/>
    <col min="10" max="10" width="11.42578125" style="252" customWidth="1"/>
    <col min="11" max="13" width="8.14062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1" spans="1:14" ht="14.25" customHeight="1"/>
    <row r="2" spans="1:14" ht="12.75" customHeight="1">
      <c r="A2" s="457" t="str">
        <f>Invoer_Periode1_!A254</f>
        <v>Car.Bol</v>
      </c>
      <c r="B2" s="276" t="str">
        <f>Invoer_Periode1_!B254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  <c r="M2" s="263"/>
      <c r="N2" s="263"/>
    </row>
    <row r="3" spans="1:14" ht="12.75" customHeight="1">
      <c r="A3" s="455">
        <f>Invoer_Periode1_!A255</f>
        <v>50</v>
      </c>
      <c r="B3" s="276" t="str">
        <f>Invoer_Periode1_!B255</f>
        <v>Naam</v>
      </c>
      <c r="C3" s="263" t="str">
        <f>Invoer_Periode1_!C255</f>
        <v>Aantal</v>
      </c>
      <c r="D3" s="263" t="str">
        <f>Invoer_Periode1_!D255</f>
        <v>Te maken</v>
      </c>
      <c r="E3" s="263" t="str">
        <f>Invoer_Periode1_!E255</f>
        <v>Aantal</v>
      </c>
      <c r="F3" s="263" t="str">
        <f>Invoer_Periode1_!F255</f>
        <v xml:space="preserve">Aantal  </v>
      </c>
      <c r="G3" s="263" t="str">
        <f>Invoer_Periode1_!G255</f>
        <v xml:space="preserve">Week       </v>
      </c>
      <c r="H3" s="266" t="str">
        <f>Invoer_Periode1_!H255</f>
        <v>Hoogste</v>
      </c>
      <c r="I3" s="263" t="str">
        <f>Invoer_Periode1_!I255</f>
        <v>%</v>
      </c>
      <c r="J3" s="268">
        <f>Invoer_Periode1_!J255</f>
        <v>10</v>
      </c>
      <c r="K3" s="1313" t="str">
        <f>Invoer_Periode1_!K255</f>
        <v>W</v>
      </c>
      <c r="L3" s="1313" t="str">
        <f>Invoer_Periode1_!L255</f>
        <v>V</v>
      </c>
      <c r="M3" s="1313" t="str">
        <f>Invoer_Periode1_!M255</f>
        <v>R</v>
      </c>
      <c r="N3" s="263" t="str">
        <f>Invoer_Periode1_!N255</f>
        <v>Nieuwe</v>
      </c>
    </row>
    <row r="4" spans="1:14" ht="12.75" customHeight="1">
      <c r="A4" s="457" t="str">
        <f>Invoer_Periode1_!A256</f>
        <v>Datum</v>
      </c>
      <c r="B4" s="276" t="str">
        <f>Invoer_Periode1_!B256</f>
        <v>Wittenbernds B</v>
      </c>
      <c r="C4" s="263" t="str">
        <f>Invoer_Periode1_!C256</f>
        <v>Wedstr.</v>
      </c>
      <c r="D4" s="263" t="str">
        <f>Invoer_Periode1_!D256</f>
        <v>Car.boles</v>
      </c>
      <c r="E4" s="263" t="str">
        <f>Invoer_Periode1_!E256</f>
        <v>Car.boles</v>
      </c>
      <c r="F4" s="263" t="str">
        <f>Invoer_Periode1_!F256</f>
        <v>Beurten</v>
      </c>
      <c r="G4" s="263" t="str">
        <f>Invoer_Periode1_!G256</f>
        <v>Moyenne</v>
      </c>
      <c r="H4" s="266" t="str">
        <f>Invoer_Periode1_!H256</f>
        <v>H Score</v>
      </c>
      <c r="I4" s="263" t="str">
        <f>Invoer_Periode1_!I256</f>
        <v>Caramboles</v>
      </c>
      <c r="J4" s="267" t="str">
        <f>Invoer_Periode1_!J256</f>
        <v>Punten</v>
      </c>
      <c r="K4" s="1313"/>
      <c r="L4" s="1313"/>
      <c r="M4" s="1313"/>
      <c r="N4" s="263" t="str">
        <f>Invoer_Periode1_!N256</f>
        <v>Caramb</v>
      </c>
    </row>
    <row r="5" spans="1:14" ht="12.75" customHeight="1">
      <c r="A5" s="456">
        <f>IF(ISBLANK(Invoer_Periode1_!A257),"",Invoer_Periode1_!A257)</f>
        <v>45216</v>
      </c>
      <c r="B5" s="279" t="str">
        <f>Invoer_Periode1_!B257</f>
        <v>Spieker Leo</v>
      </c>
      <c r="C5" s="249">
        <f>IF(ISBLANK(Invoer_Periode1_!C257),"",Invoer_Periode1_!C257)</f>
        <v>1</v>
      </c>
      <c r="D5" s="249">
        <f>Invoer_Periode1_!D257</f>
        <v>50</v>
      </c>
      <c r="E5" s="249">
        <f>IF(ISBLANK(Invoer_Periode1_!E257),"",Invoer_Periode1_!E257)</f>
        <v>28</v>
      </c>
      <c r="F5" s="249">
        <f>IF(ISBLANK(Invoer_Periode1_!A257),"",Invoer_Periode1_!F257)</f>
        <v>20</v>
      </c>
      <c r="G5" s="251">
        <f>Invoer_Periode1_!G257</f>
        <v>1.4</v>
      </c>
      <c r="H5" s="249">
        <f>IF(ISBLANK(Invoer_Periode1_!H257),"",Invoer_Periode1_!H257)</f>
        <v>7</v>
      </c>
      <c r="I5" s="458">
        <f>Invoer_Periode1_!I257</f>
        <v>0.56000000000000005</v>
      </c>
      <c r="J5" s="249">
        <f>Invoer_Periode1_!J257</f>
        <v>5</v>
      </c>
      <c r="K5" s="249">
        <f>Invoer_Periode1_!K257</f>
        <v>0</v>
      </c>
      <c r="L5" s="249">
        <f>Invoer_Periode1_!L257</f>
        <v>1</v>
      </c>
      <c r="M5" s="249">
        <f>Invoer_Periode1_!M257</f>
        <v>0</v>
      </c>
      <c r="N5" s="249">
        <f>Invoer_Periode1_!N257</f>
        <v>0</v>
      </c>
    </row>
    <row r="6" spans="1:14" ht="12.75" customHeight="1">
      <c r="A6" s="456">
        <f>IF(ISBLANK(Invoer_Periode1_!A258),"",Invoer_Periode1_!A258)</f>
        <v>45174</v>
      </c>
      <c r="B6" s="279" t="str">
        <f>Invoer_Periode1_!B258</f>
        <v>v.Schie Leo</v>
      </c>
      <c r="C6" s="249">
        <f>IF(ISBLANK(Invoer_Periode1_!C258),"",Invoer_Periode1_!C258)</f>
        <v>1</v>
      </c>
      <c r="D6" s="249">
        <f>Invoer_Periode1_!D258</f>
        <v>50</v>
      </c>
      <c r="E6" s="249">
        <f>IF(ISBLANK(Invoer_Periode1_!E258),"",Invoer_Periode1_!E258)</f>
        <v>31</v>
      </c>
      <c r="F6" s="249">
        <f>IF(ISBLANK(Invoer_Periode1_!A258),"",Invoer_Periode1_!F258)</f>
        <v>25</v>
      </c>
      <c r="G6" s="251">
        <f>Invoer_Periode1_!G258</f>
        <v>1.24</v>
      </c>
      <c r="H6" s="249">
        <f>IF(ISBLANK(Invoer_Periode1_!H258),"",Invoer_Periode1_!H258)</f>
        <v>5</v>
      </c>
      <c r="I6" s="458">
        <f>Invoer_Periode1_!I258</f>
        <v>0.62</v>
      </c>
      <c r="J6" s="249">
        <f>Invoer_Periode1_!J258</f>
        <v>6</v>
      </c>
      <c r="K6" s="249">
        <f>Invoer_Periode1_!K258</f>
        <v>0</v>
      </c>
      <c r="L6" s="249">
        <f>Invoer_Periode1_!L258</f>
        <v>1</v>
      </c>
      <c r="M6" s="249">
        <f>Invoer_Periode1_!M258</f>
        <v>0</v>
      </c>
      <c r="N6" s="249">
        <f>Invoer_Periode1_!N258</f>
        <v>0</v>
      </c>
    </row>
    <row r="7" spans="1:14" ht="12.75" customHeight="1">
      <c r="A7" s="456">
        <f>IF(ISBLANK(Invoer_Periode1_!A259),"",Invoer_Periode1_!A259)</f>
        <v>45174</v>
      </c>
      <c r="B7" s="279" t="str">
        <f>Invoer_Periode1_!B259</f>
        <v>Wolterink Harrie</v>
      </c>
      <c r="C7" s="249">
        <f>IF(ISBLANK(Invoer_Periode1_!C259),"",Invoer_Periode1_!C259)</f>
        <v>1</v>
      </c>
      <c r="D7" s="249">
        <f>Invoer_Periode1_!D259</f>
        <v>50</v>
      </c>
      <c r="E7" s="249">
        <f>IF(ISBLANK(Invoer_Periode1_!E259),"",Invoer_Periode1_!E259)</f>
        <v>23</v>
      </c>
      <c r="F7" s="249">
        <f>IF(ISBLANK(Invoer_Periode1_!A259),"",Invoer_Periode1_!F259)</f>
        <v>25</v>
      </c>
      <c r="G7" s="251">
        <f>Invoer_Periode1_!G259</f>
        <v>0.92</v>
      </c>
      <c r="H7" s="249">
        <f>IF(ISBLANK(Invoer_Periode1_!H259),"",Invoer_Periode1_!H259)</f>
        <v>6</v>
      </c>
      <c r="I7" s="458">
        <f>Invoer_Periode1_!I259</f>
        <v>0.46</v>
      </c>
      <c r="J7" s="249">
        <f>Invoer_Periode1_!J259</f>
        <v>4</v>
      </c>
      <c r="K7" s="249">
        <f>Invoer_Periode1_!K259</f>
        <v>0</v>
      </c>
      <c r="L7" s="249">
        <f>Invoer_Periode1_!L259</f>
        <v>1</v>
      </c>
      <c r="M7" s="249">
        <f>Invoer_Periode1_!M259</f>
        <v>0</v>
      </c>
      <c r="N7" s="249">
        <f>Invoer_Periode1_!N259</f>
        <v>0</v>
      </c>
    </row>
    <row r="8" spans="1:14" ht="12.75" customHeight="1">
      <c r="A8" s="456" t="str">
        <f>IF(ISBLANK(Invoer_Periode1_!A260),"",Invoer_Periode1_!A260)</f>
        <v/>
      </c>
      <c r="B8" s="279" t="str">
        <f>Invoer_Periode1_!B260</f>
        <v>Vermue Jack</v>
      </c>
      <c r="C8" s="249" t="str">
        <f>IF(ISBLANK(Invoer_Periode1_!C260),"",Invoer_Periode1_!C260)</f>
        <v/>
      </c>
      <c r="D8" s="249" t="str">
        <f>Invoer_Periode1_!D260</f>
        <v/>
      </c>
      <c r="E8" s="249" t="str">
        <f>IF(ISBLANK(Invoer_Periode1_!E260),"",Invoer_Periode1_!E260)</f>
        <v/>
      </c>
      <c r="F8" s="249" t="str">
        <f>IF(ISBLANK(Invoer_Periode1_!A260),"",Invoer_Periode1_!F260)</f>
        <v/>
      </c>
      <c r="G8" s="251" t="str">
        <f>Invoer_Periode1_!G260</f>
        <v/>
      </c>
      <c r="H8" s="249" t="str">
        <f>IF(ISBLANK(Invoer_Periode1_!H260),"",Invoer_Periode1_!H260)</f>
        <v/>
      </c>
      <c r="I8" s="458" t="str">
        <f>Invoer_Periode1_!I260</f>
        <v/>
      </c>
      <c r="J8" s="249" t="str">
        <f>Invoer_Periode1_!J260</f>
        <v/>
      </c>
      <c r="K8" s="249" t="str">
        <f>Invoer_Periode1_!K260</f>
        <v/>
      </c>
      <c r="L8" s="249" t="str">
        <f>Invoer_Periode1_!L260</f>
        <v/>
      </c>
      <c r="M8" s="249" t="str">
        <f>Invoer_Periode1_!M260</f>
        <v/>
      </c>
      <c r="N8" s="249">
        <f>Invoer_Periode1_!N260</f>
        <v>0</v>
      </c>
    </row>
    <row r="9" spans="1:14" ht="12.75" customHeight="1">
      <c r="A9" s="456">
        <f>IF(ISBLANK(Invoer_Periode1_!A261),"",Invoer_Periode1_!A261)</f>
        <v>45209</v>
      </c>
      <c r="B9" s="279" t="str">
        <f>Invoer_Periode1_!B261</f>
        <v>Slot Guus</v>
      </c>
      <c r="C9" s="249">
        <f>IF(ISBLANK(Invoer_Periode1_!C261),"",Invoer_Periode1_!C261)</f>
        <v>1</v>
      </c>
      <c r="D9" s="249">
        <f>Invoer_Periode1_!D261</f>
        <v>50</v>
      </c>
      <c r="E9" s="249">
        <f>IF(ISBLANK(Invoer_Periode1_!E261),"",Invoer_Periode1_!E261)</f>
        <v>50</v>
      </c>
      <c r="F9" s="249">
        <f>IF(ISBLANK(Invoer_Periode1_!A261),"",Invoer_Periode1_!F261)</f>
        <v>34</v>
      </c>
      <c r="G9" s="251">
        <f>Invoer_Periode1_!G261</f>
        <v>1.4705882352941178</v>
      </c>
      <c r="H9" s="249">
        <f>IF(ISBLANK(Invoer_Periode1_!H261),"",Invoer_Periode1_!H261)</f>
        <v>7</v>
      </c>
      <c r="I9" s="458">
        <f>Invoer_Periode1_!I261</f>
        <v>1</v>
      </c>
      <c r="J9" s="249">
        <f>Invoer_Periode1_!J261</f>
        <v>10</v>
      </c>
      <c r="K9" s="249">
        <f>Invoer_Periode1_!K261</f>
        <v>1</v>
      </c>
      <c r="L9" s="249">
        <f>Invoer_Periode1_!L261</f>
        <v>0</v>
      </c>
      <c r="M9" s="249">
        <f>Invoer_Periode1_!M261</f>
        <v>0</v>
      </c>
      <c r="N9" s="249">
        <f>Invoer_Periode1_!N261</f>
        <v>0</v>
      </c>
    </row>
    <row r="10" spans="1:14" ht="12.75" customHeight="1">
      <c r="A10" s="456" t="str">
        <f>IF(ISBLANK(Invoer_Periode1_!A262),"",Invoer_Periode1_!A262)</f>
        <v/>
      </c>
      <c r="B10" s="279" t="str">
        <f>Invoer_Periode1_!B262</f>
        <v>Bennie Beerten Z</v>
      </c>
      <c r="C10" s="249" t="str">
        <f>IF(ISBLANK(Invoer_Periode1_!C262),"",Invoer_Periode1_!C262)</f>
        <v/>
      </c>
      <c r="D10" s="249" t="str">
        <f>Invoer_Periode1_!D262</f>
        <v/>
      </c>
      <c r="E10" s="249" t="str">
        <f>IF(ISBLANK(Invoer_Periode1_!E262),"",Invoer_Periode1_!E262)</f>
        <v/>
      </c>
      <c r="F10" s="249" t="str">
        <f>IF(ISBLANK(Invoer_Periode1_!A262),"",Invoer_Periode1_!F262)</f>
        <v/>
      </c>
      <c r="G10" s="251" t="str">
        <f>Invoer_Periode1_!G262</f>
        <v/>
      </c>
      <c r="H10" s="249" t="str">
        <f>IF(ISBLANK(Invoer_Periode1_!H262),"",Invoer_Periode1_!H262)</f>
        <v/>
      </c>
      <c r="I10" s="458" t="str">
        <f>Invoer_Periode1_!I262</f>
        <v/>
      </c>
      <c r="J10" s="249" t="str">
        <f>Invoer_Periode1_!J262</f>
        <v/>
      </c>
      <c r="K10" s="249" t="str">
        <f>Invoer_Periode1_!K262</f>
        <v/>
      </c>
      <c r="L10" s="249" t="str">
        <f>Invoer_Periode1_!L262</f>
        <v/>
      </c>
      <c r="M10" s="249" t="str">
        <f>Invoer_Periode1_!M262</f>
        <v/>
      </c>
      <c r="N10" s="249">
        <f>Invoer_Periode1_!N262</f>
        <v>0</v>
      </c>
    </row>
    <row r="11" spans="1:14" ht="12.75" customHeight="1">
      <c r="A11" s="456" t="str">
        <f>IF(ISBLANK(Invoer_Periode1_!A263),"",Invoer_Periode1_!A263)</f>
        <v/>
      </c>
      <c r="B11" s="279" t="str">
        <f>Invoer_Periode1_!B263</f>
        <v>Cuppers Jan</v>
      </c>
      <c r="C11" s="249" t="str">
        <f>IF(ISBLANK(Invoer_Periode1_!C263),"",Invoer_Periode1_!C263)</f>
        <v/>
      </c>
      <c r="D11" s="249" t="str">
        <f>Invoer_Periode1_!D263</f>
        <v/>
      </c>
      <c r="E11" s="249" t="str">
        <f>IF(ISBLANK(Invoer_Periode1_!E263),"",Invoer_Periode1_!E263)</f>
        <v/>
      </c>
      <c r="F11" s="249" t="str">
        <f>IF(ISBLANK(Invoer_Periode1_!A263),"",Invoer_Periode1_!F263)</f>
        <v/>
      </c>
      <c r="G11" s="251" t="str">
        <f>Invoer_Periode1_!G263</f>
        <v/>
      </c>
      <c r="H11" s="249" t="str">
        <f>IF(ISBLANK(Invoer_Periode1_!H263),"",Invoer_Periode1_!H263)</f>
        <v/>
      </c>
      <c r="I11" s="458" t="str">
        <f>Invoer_Periode1_!I263</f>
        <v/>
      </c>
      <c r="J11" s="249" t="str">
        <f>Invoer_Periode1_!J263</f>
        <v/>
      </c>
      <c r="K11" s="249" t="str">
        <f>Invoer_Periode1_!K263</f>
        <v/>
      </c>
      <c r="L11" s="249" t="str">
        <f>Invoer_Periode1_!L263</f>
        <v/>
      </c>
      <c r="M11" s="249" t="str">
        <f>Invoer_Periode1_!M263</f>
        <v/>
      </c>
      <c r="N11" s="249">
        <f>Invoer_Periode1_!N263</f>
        <v>0</v>
      </c>
    </row>
    <row r="12" spans="1:14" ht="12.75" customHeight="1">
      <c r="A12" s="456">
        <f>IF(ISBLANK(Invoer_Periode1_!A264),"",Invoer_Periode1_!A264)</f>
        <v>45202</v>
      </c>
      <c r="B12" s="279" t="str">
        <f>Invoer_Periode1_!B264</f>
        <v>BouwmeesterJohan</v>
      </c>
      <c r="C12" s="249">
        <f>IF(ISBLANK(Invoer_Periode1_!C264),"",Invoer_Periode1_!C264)</f>
        <v>1</v>
      </c>
      <c r="D12" s="249">
        <f>Invoer_Periode1_!D264</f>
        <v>50</v>
      </c>
      <c r="E12" s="249">
        <f>IF(ISBLANK(Invoer_Periode1_!E264),"",Invoer_Periode1_!E264)</f>
        <v>44</v>
      </c>
      <c r="F12" s="249">
        <f>IF(ISBLANK(Invoer_Periode1_!A264),"",Invoer_Periode1_!F264)</f>
        <v>26</v>
      </c>
      <c r="G12" s="251">
        <f>Invoer_Periode1_!G264</f>
        <v>1.6923076923076923</v>
      </c>
      <c r="H12" s="249">
        <f>IF(ISBLANK(Invoer_Periode1_!H264),"",Invoer_Periode1_!H264)</f>
        <v>6</v>
      </c>
      <c r="I12" s="458">
        <f>Invoer_Periode1_!I264</f>
        <v>0.88</v>
      </c>
      <c r="J12" s="249">
        <f>Invoer_Periode1_!J264</f>
        <v>8</v>
      </c>
      <c r="K12" s="249">
        <f>Invoer_Periode1_!K264</f>
        <v>0</v>
      </c>
      <c r="L12" s="249">
        <f>Invoer_Periode1_!L264</f>
        <v>1</v>
      </c>
      <c r="M12" s="249">
        <f>Invoer_Periode1_!M264</f>
        <v>0</v>
      </c>
      <c r="N12" s="249">
        <f>Invoer_Periode1_!N264</f>
        <v>0</v>
      </c>
    </row>
    <row r="13" spans="1:14" ht="12.75" customHeight="1">
      <c r="A13" s="456">
        <f>IF(ISBLANK(Invoer_Periode1_!A265),"",Invoer_Periode1_!A265)</f>
        <v>45181</v>
      </c>
      <c r="B13" s="279" t="str">
        <f>Invoer_Periode1_!B265</f>
        <v>Cattier Theo</v>
      </c>
      <c r="C13" s="249">
        <f>IF(ISBLANK(Invoer_Periode1_!C265),"",Invoer_Periode1_!C265)</f>
        <v>1</v>
      </c>
      <c r="D13" s="249">
        <f>Invoer_Periode1_!D265</f>
        <v>50</v>
      </c>
      <c r="E13" s="249">
        <f>IF(ISBLANK(Invoer_Periode1_!E265),"",Invoer_Periode1_!E265)</f>
        <v>35</v>
      </c>
      <c r="F13" s="249">
        <f>IF(ISBLANK(Invoer_Periode1_!A265),"",Invoer_Periode1_!F265)</f>
        <v>32</v>
      </c>
      <c r="G13" s="251">
        <f>Invoer_Periode1_!G265</f>
        <v>1.09375</v>
      </c>
      <c r="H13" s="249">
        <f>IF(ISBLANK(Invoer_Periode1_!H265),"",Invoer_Periode1_!H265)</f>
        <v>6</v>
      </c>
      <c r="I13" s="458">
        <f>Invoer_Periode1_!I265</f>
        <v>0.7</v>
      </c>
      <c r="J13" s="249">
        <f>Invoer_Periode1_!J265</f>
        <v>7</v>
      </c>
      <c r="K13" s="249">
        <f>Invoer_Periode1_!K265</f>
        <v>0</v>
      </c>
      <c r="L13" s="249">
        <f>Invoer_Periode1_!L265</f>
        <v>1</v>
      </c>
      <c r="M13" s="249">
        <f>Invoer_Periode1_!M265</f>
        <v>0</v>
      </c>
      <c r="N13" s="249">
        <f>Invoer_Periode1_!N265</f>
        <v>0</v>
      </c>
    </row>
    <row r="14" spans="1:14" ht="12.75" customHeight="1">
      <c r="A14" s="456">
        <f>IF(ISBLANK(Invoer_Periode1_!A266),"",Invoer_Periode1_!A266)</f>
        <v>45216</v>
      </c>
      <c r="B14" s="279" t="str">
        <f>Invoer_Periode1_!B266</f>
        <v>Huinink Jan</v>
      </c>
      <c r="C14" s="249">
        <f>IF(ISBLANK(Invoer_Periode1_!C266),"",Invoer_Periode1_!C266)</f>
        <v>1</v>
      </c>
      <c r="D14" s="249">
        <f>Invoer_Periode1_!D266</f>
        <v>50</v>
      </c>
      <c r="E14" s="249">
        <f>IF(ISBLANK(Invoer_Periode1_!E266),"",Invoer_Periode1_!E266)</f>
        <v>50</v>
      </c>
      <c r="F14" s="249">
        <f>IF(ISBLANK(Invoer_Periode1_!A266),"",Invoer_Periode1_!F266)</f>
        <v>21</v>
      </c>
      <c r="G14" s="251">
        <f>Invoer_Periode1_!G266</f>
        <v>2.3809523809523809</v>
      </c>
      <c r="H14" s="249">
        <f>IF(ISBLANK(Invoer_Periode1_!H266),"",Invoer_Periode1_!H266)</f>
        <v>17</v>
      </c>
      <c r="I14" s="458">
        <f>Invoer_Periode1_!I266</f>
        <v>1</v>
      </c>
      <c r="J14" s="249">
        <f>Invoer_Periode1_!J266</f>
        <v>10</v>
      </c>
      <c r="K14" s="249">
        <f>Invoer_Periode1_!K266</f>
        <v>1</v>
      </c>
      <c r="L14" s="249">
        <f>Invoer_Periode1_!L266</f>
        <v>0</v>
      </c>
      <c r="M14" s="249">
        <f>Invoer_Periode1_!M266</f>
        <v>0</v>
      </c>
      <c r="N14" s="249">
        <f>Invoer_Periode1_!N266</f>
        <v>0</v>
      </c>
    </row>
    <row r="15" spans="1:14" ht="12.75" customHeight="1">
      <c r="A15" s="456">
        <f>IF(ISBLANK(Invoer_Periode1_!A267),"",Invoer_Periode1_!A267)</f>
        <v>45181</v>
      </c>
      <c r="B15" s="279" t="str">
        <f>Invoer_Periode1_!B267</f>
        <v>Koppele Theo</v>
      </c>
      <c r="C15" s="249">
        <f>IF(ISBLANK(Invoer_Periode1_!C267),"",Invoer_Periode1_!C267)</f>
        <v>1</v>
      </c>
      <c r="D15" s="249">
        <f>Invoer_Periode1_!D267</f>
        <v>50</v>
      </c>
      <c r="E15" s="249">
        <f>IF(ISBLANK(Invoer_Periode1_!E267),"",Invoer_Periode1_!E267)</f>
        <v>50</v>
      </c>
      <c r="F15" s="249">
        <f>IF(ISBLANK(Invoer_Periode1_!A267),"",Invoer_Periode1_!F267)</f>
        <v>29</v>
      </c>
      <c r="G15" s="251">
        <f>Invoer_Periode1_!G267</f>
        <v>1.7241379310344827</v>
      </c>
      <c r="H15" s="249">
        <f>IF(ISBLANK(Invoer_Periode1_!H267),"",Invoer_Periode1_!H267)</f>
        <v>6</v>
      </c>
      <c r="I15" s="458">
        <f>Invoer_Periode1_!I267</f>
        <v>1</v>
      </c>
      <c r="J15" s="249">
        <f>Invoer_Periode1_!J267</f>
        <v>10</v>
      </c>
      <c r="K15" s="249">
        <f>Invoer_Periode1_!K267</f>
        <v>1</v>
      </c>
      <c r="L15" s="249">
        <f>Invoer_Periode1_!L267</f>
        <v>0</v>
      </c>
      <c r="M15" s="249">
        <f>Invoer_Periode1_!M267</f>
        <v>0</v>
      </c>
      <c r="N15" s="249">
        <f>Invoer_Periode1_!N267</f>
        <v>0</v>
      </c>
    </row>
    <row r="16" spans="1:14" s="254" customFormat="1" ht="12.75" customHeight="1">
      <c r="A16" s="456">
        <f>IF(ISBLANK(Invoer_Periode1_!A268),"",Invoer_Periode1_!A268)</f>
        <v>45126</v>
      </c>
      <c r="B16" s="279" t="str">
        <f>Invoer_Periode1_!B268</f>
        <v>Melgers Willy</v>
      </c>
      <c r="C16" s="249">
        <f>IF(ISBLANK(Invoer_Periode1_!C268),"",Invoer_Periode1_!C268)</f>
        <v>1</v>
      </c>
      <c r="D16" s="249">
        <f>Invoer_Periode1_!D268</f>
        <v>50</v>
      </c>
      <c r="E16" s="249">
        <f>IF(ISBLANK(Invoer_Periode1_!E268),"",Invoer_Periode1_!E268)</f>
        <v>50</v>
      </c>
      <c r="F16" s="249">
        <f>IF(ISBLANK(Invoer_Periode1_!A268),"",Invoer_Periode1_!F268)</f>
        <v>31</v>
      </c>
      <c r="G16" s="251">
        <f>Invoer_Periode1_!G268</f>
        <v>1.6129032258064515</v>
      </c>
      <c r="H16" s="249">
        <f>IF(ISBLANK(Invoer_Periode1_!H268),"",Invoer_Periode1_!H268)</f>
        <v>6</v>
      </c>
      <c r="I16" s="458">
        <f>Invoer_Periode1_!I268</f>
        <v>1</v>
      </c>
      <c r="J16" s="249">
        <f>Invoer_Periode1_!J268</f>
        <v>10</v>
      </c>
      <c r="K16" s="249">
        <f>Invoer_Periode1_!K268</f>
        <v>1</v>
      </c>
      <c r="L16" s="249">
        <f>Invoer_Periode1_!L268</f>
        <v>0</v>
      </c>
      <c r="M16" s="249">
        <f>Invoer_Periode1_!M268</f>
        <v>0</v>
      </c>
      <c r="N16" s="249">
        <f>Invoer_Periode1_!N268</f>
        <v>0</v>
      </c>
    </row>
    <row r="17" spans="1:14" s="254" customFormat="1" ht="12.75" customHeight="1">
      <c r="A17" s="456">
        <f>IF(ISBLANK(Invoer_Periode1_!A269),"",Invoer_Periode1_!A269)</f>
        <v>45209</v>
      </c>
      <c r="B17" s="279" t="str">
        <f>Invoer_Periode1_!B269</f>
        <v>Piepers Arnold</v>
      </c>
      <c r="C17" s="249">
        <f>IF(ISBLANK(Invoer_Periode1_!C269),"",Invoer_Periode1_!C269)</f>
        <v>1</v>
      </c>
      <c r="D17" s="249">
        <f>Invoer_Periode1_!D269</f>
        <v>50</v>
      </c>
      <c r="E17" s="249">
        <f>IF(ISBLANK(Invoer_Periode1_!E269),"",Invoer_Periode1_!E269)</f>
        <v>35</v>
      </c>
      <c r="F17" s="249">
        <f>IF(ISBLANK(Invoer_Periode1_!A269),"",Invoer_Periode1_!F269)</f>
        <v>27</v>
      </c>
      <c r="G17" s="251">
        <f>Invoer_Periode1_!G269</f>
        <v>1.2962962962962963</v>
      </c>
      <c r="H17" s="249">
        <f>IF(ISBLANK(Invoer_Periode1_!H269),"",Invoer_Periode1_!H269)</f>
        <v>4</v>
      </c>
      <c r="I17" s="458">
        <f>Invoer_Periode1_!I269</f>
        <v>0.7</v>
      </c>
      <c r="J17" s="249">
        <f>Invoer_Periode1_!J269</f>
        <v>7</v>
      </c>
      <c r="K17" s="249">
        <f>Invoer_Periode1_!K269</f>
        <v>0</v>
      </c>
      <c r="L17" s="249">
        <f>Invoer_Periode1_!L269</f>
        <v>1</v>
      </c>
      <c r="M17" s="249">
        <f>Invoer_Periode1_!M269</f>
        <v>0</v>
      </c>
      <c r="N17" s="249">
        <f>Invoer_Periode1_!N269</f>
        <v>0</v>
      </c>
    </row>
    <row r="18" spans="1:14" s="254" customFormat="1" ht="12.75" customHeight="1">
      <c r="A18" s="456">
        <f>IF(ISBLANK(Invoer_Periode1_!A270),"",Invoer_Periode1_!A270)</f>
        <v>45195</v>
      </c>
      <c r="B18" s="279" t="str">
        <f>Invoer_Periode1_!B270</f>
        <v>Jos Stortelder</v>
      </c>
      <c r="C18" s="249">
        <f>IF(ISBLANK(Invoer_Periode1_!C270),"",Invoer_Periode1_!C270)</f>
        <v>1</v>
      </c>
      <c r="D18" s="249">
        <f>Invoer_Periode1_!D270</f>
        <v>50</v>
      </c>
      <c r="E18" s="249">
        <f>IF(ISBLANK(Invoer_Periode1_!E270),"",Invoer_Periode1_!E270)</f>
        <v>35</v>
      </c>
      <c r="F18" s="249">
        <f>IF(ISBLANK(Invoer_Periode1_!A270),"",Invoer_Periode1_!F270)</f>
        <v>22</v>
      </c>
      <c r="G18" s="251">
        <f>Invoer_Periode1_!G270</f>
        <v>1.5909090909090908</v>
      </c>
      <c r="H18" s="249">
        <f>IF(ISBLANK(Invoer_Periode1_!H270),"",Invoer_Periode1_!H270)</f>
        <v>9</v>
      </c>
      <c r="I18" s="458">
        <f>Invoer_Periode1_!I270</f>
        <v>0.7</v>
      </c>
      <c r="J18" s="249">
        <f>Invoer_Periode1_!J270</f>
        <v>7</v>
      </c>
      <c r="K18" s="249">
        <f>Invoer_Periode1_!K270</f>
        <v>0</v>
      </c>
      <c r="L18" s="249">
        <f>Invoer_Periode1_!L270</f>
        <v>1</v>
      </c>
      <c r="M18" s="249">
        <f>Invoer_Periode1_!M270</f>
        <v>0</v>
      </c>
      <c r="N18" s="249">
        <f>Invoer_Periode1_!N270</f>
        <v>0</v>
      </c>
    </row>
    <row r="19" spans="1:14" s="254" customFormat="1" ht="12.75" customHeight="1">
      <c r="A19" s="456" t="str">
        <f>IF(ISBLANK(Invoer_Periode1_!A271),"",Invoer_Periode1_!A271)</f>
        <v/>
      </c>
      <c r="B19" s="279" t="str">
        <f>Invoer_Periode1_!B271</f>
        <v>Rots Jan</v>
      </c>
      <c r="C19" s="249" t="str">
        <f>IF(ISBLANK(Invoer_Periode1_!C271),"",Invoer_Periode1_!C271)</f>
        <v/>
      </c>
      <c r="D19" s="249" t="str">
        <f>Invoer_Periode1_!D271</f>
        <v/>
      </c>
      <c r="E19" s="249" t="str">
        <f>IF(ISBLANK(Invoer_Periode1_!E271),"",Invoer_Periode1_!E271)</f>
        <v/>
      </c>
      <c r="F19" s="249" t="str">
        <f>IF(ISBLANK(Invoer_Periode1_!A271),"",Invoer_Periode1_!F271)</f>
        <v/>
      </c>
      <c r="G19" s="251" t="str">
        <f>Invoer_Periode1_!G271</f>
        <v/>
      </c>
      <c r="H19" s="249" t="str">
        <f>IF(ISBLANK(Invoer_Periode1_!H271),"",Invoer_Periode1_!H271)</f>
        <v/>
      </c>
      <c r="I19" s="458" t="str">
        <f>Invoer_Periode1_!I271</f>
        <v/>
      </c>
      <c r="J19" s="249" t="str">
        <f>Invoer_Periode1_!J271</f>
        <v/>
      </c>
      <c r="K19" s="249" t="str">
        <f>Invoer_Periode1_!K271</f>
        <v/>
      </c>
      <c r="L19" s="249" t="str">
        <f>Invoer_Periode1_!L271</f>
        <v/>
      </c>
      <c r="M19" s="249" t="str">
        <f>Invoer_Periode1_!M271</f>
        <v/>
      </c>
      <c r="N19" s="249">
        <f>Invoer_Periode1_!N271</f>
        <v>0</v>
      </c>
    </row>
    <row r="20" spans="1:14" s="264" customFormat="1" ht="12.75" customHeight="1">
      <c r="A20" s="457" t="str">
        <f>Invoer_Periode1_!A273</f>
        <v>Pers. Gemid.</v>
      </c>
      <c r="B20" s="281">
        <f>Invoer_Periode1_!B273</f>
        <v>1.55</v>
      </c>
      <c r="C20" s="263">
        <f>Invoer_Periode1_!C273</f>
        <v>12</v>
      </c>
      <c r="D20" s="263">
        <f>Invoer_Periode1_!D273</f>
        <v>600</v>
      </c>
      <c r="E20" s="263">
        <f>Invoer_Periode1_!E273</f>
        <v>481</v>
      </c>
      <c r="F20" s="263">
        <f>Invoer_Periode1_!F273</f>
        <v>327</v>
      </c>
      <c r="G20" s="266">
        <f>Invoer_Periode1_!G273</f>
        <v>1.4709480122324159</v>
      </c>
      <c r="H20" s="263">
        <f>Invoer_Periode1_!H273</f>
        <v>17</v>
      </c>
      <c r="I20" s="267">
        <f>Invoer_Periode1_!I273</f>
        <v>0.80166666666666664</v>
      </c>
      <c r="J20" s="268">
        <f>Invoer_Periode1_!J273</f>
        <v>94</v>
      </c>
      <c r="K20" s="263">
        <f>Invoer_Periode1_!K273</f>
        <v>5</v>
      </c>
      <c r="L20" s="263">
        <f>Invoer_Periode1_!L273</f>
        <v>7</v>
      </c>
      <c r="M20" s="263">
        <f>Invoer_Periode1_!M273</f>
        <v>0</v>
      </c>
      <c r="N20" s="263">
        <f>Invoer_Periode1_!N273</f>
        <v>47</v>
      </c>
    </row>
    <row r="22" spans="1:14" ht="12.75" customHeight="1">
      <c r="A22" s="457"/>
      <c r="B22" s="276"/>
      <c r="C22" s="270"/>
      <c r="D22" s="270"/>
      <c r="E22" s="270"/>
      <c r="F22" s="270"/>
      <c r="G22" s="270"/>
      <c r="H22" s="266"/>
      <c r="I22" s="270"/>
      <c r="J22" s="286"/>
      <c r="K22" s="270"/>
      <c r="L22" s="270"/>
      <c r="M22" s="270"/>
      <c r="N22" s="270"/>
    </row>
    <row r="23" spans="1:14" ht="12.75" customHeight="1">
      <c r="A23" s="455"/>
      <c r="B23" s="276"/>
      <c r="C23" s="270"/>
      <c r="D23" s="270"/>
      <c r="E23" s="270"/>
      <c r="F23" s="270"/>
      <c r="G23" s="270"/>
      <c r="H23" s="266"/>
      <c r="I23" s="270"/>
      <c r="J23" s="268"/>
      <c r="K23" s="304"/>
      <c r="L23" s="304"/>
      <c r="M23" s="304"/>
      <c r="N23" s="270"/>
    </row>
    <row r="24" spans="1:14" ht="12.75" customHeight="1">
      <c r="A24" s="457"/>
      <c r="B24" s="276"/>
      <c r="C24" s="270"/>
      <c r="D24" s="270"/>
      <c r="E24" s="270"/>
      <c r="F24" s="270"/>
      <c r="G24" s="270"/>
      <c r="H24" s="266"/>
      <c r="I24" s="270"/>
      <c r="J24" s="286"/>
      <c r="K24" s="304"/>
      <c r="L24" s="304"/>
      <c r="M24" s="304"/>
      <c r="N24" s="270"/>
    </row>
    <row r="25" spans="1:14" ht="12.75" customHeight="1">
      <c r="A25" s="475" t="str">
        <f>IF(ISBLANK(Invoer_periode_2!A254),"",Invoer_periode_2!A254)</f>
        <v>Car.Bol</v>
      </c>
      <c r="B25" s="476" t="str">
        <f>Invoer_periode_2!B254</f>
        <v>Periode 2</v>
      </c>
      <c r="C25" s="477" t="str">
        <f>IF(ISBLANK(Invoer_periode_2!C254),"",Invoer_periode_2!C254)</f>
        <v/>
      </c>
      <c r="D25" s="477" t="str">
        <f>IF(ISBLANK(Invoer_periode_2!D254),"",Invoer_periode_2!D254)</f>
        <v/>
      </c>
      <c r="E25" s="477" t="str">
        <f>IF(ISBLANK(Invoer_periode_2!E254),"",Invoer_periode_2!E254)</f>
        <v/>
      </c>
      <c r="F25" s="477" t="str">
        <f>IF(ISBLANK(Invoer_periode_2!F254),"",Invoer_periode_2!F254)</f>
        <v/>
      </c>
      <c r="G25" s="478" t="str">
        <f>IF(ISBLANK(Invoer_periode_2!G254),"",Invoer_periode_2!G254)</f>
        <v/>
      </c>
      <c r="H25" s="477" t="str">
        <f>IF(ISBLANK(Invoer_periode_2!H254),"",Invoer_periode_2!H254)</f>
        <v/>
      </c>
      <c r="I25" s="479"/>
      <c r="J25" s="477" t="str">
        <f>IF(ISBLANK(Invoer_periode_2!J254),"",Invoer_periode_2!J254)</f>
        <v/>
      </c>
      <c r="K25" s="477"/>
      <c r="L25" s="477"/>
      <c r="M25" s="477"/>
      <c r="N25" s="477"/>
    </row>
    <row r="26" spans="1:14" ht="12.75" customHeight="1">
      <c r="A26" s="475">
        <f>IF(ISBLANK(Invoer_periode_2!A255),"",Invoer_periode_2!A255)</f>
        <v>50</v>
      </c>
      <c r="B26" s="476" t="str">
        <f>Invoer_periode_2!B255</f>
        <v>Naam</v>
      </c>
      <c r="C26" s="477" t="str">
        <f>IF(ISBLANK(Invoer_periode_2!C255),"",Invoer_periode_2!C255)</f>
        <v>Aantal</v>
      </c>
      <c r="D26" s="477" t="str">
        <f>IF(ISBLANK(Invoer_periode_2!D255),"",Invoer_periode_2!D255)</f>
        <v>Te maken</v>
      </c>
      <c r="E26" s="477" t="str">
        <f>IF(ISBLANK(Invoer_periode_2!E255),"",Invoer_periode_2!E255)</f>
        <v>Aantal</v>
      </c>
      <c r="F26" s="477" t="str">
        <f>IF(ISBLANK(Invoer_periode_2!F255),"",Invoer_periode_2!F255)</f>
        <v xml:space="preserve">Aantal  </v>
      </c>
      <c r="G26" s="478" t="str">
        <f>IF(ISBLANK(Invoer_periode_2!G255),"",Invoer_periode_2!G255)</f>
        <v xml:space="preserve">Week       </v>
      </c>
      <c r="H26" s="477" t="str">
        <f>IF(ISBLANK(Invoer_periode_2!H255),"",Invoer_periode_2!H255)</f>
        <v>Hoogste</v>
      </c>
      <c r="I26" s="479" t="str">
        <f>Invoer_periode_2!I255</f>
        <v>%</v>
      </c>
      <c r="J26" s="477">
        <f>IF(ISBLANK(Invoer_periode_2!J255),"",Invoer_periode_2!J255)</f>
        <v>10</v>
      </c>
      <c r="K26" s="477" t="str">
        <f>Invoer_periode_2!K255</f>
        <v>W</v>
      </c>
      <c r="L26" s="477" t="str">
        <f>Invoer_periode_2!L255</f>
        <v>V</v>
      </c>
      <c r="M26" s="477" t="str">
        <f>Invoer_periode_2!M255</f>
        <v>R</v>
      </c>
      <c r="N26" s="477" t="str">
        <f>Invoer_periode_2!N255</f>
        <v>Nieuwe</v>
      </c>
    </row>
    <row r="27" spans="1:14" ht="12.75" customHeight="1">
      <c r="A27" s="475" t="str">
        <f>IF(ISBLANK(Invoer_periode_2!A256),"",Invoer_periode_2!A256)</f>
        <v>Datum</v>
      </c>
      <c r="B27" s="476" t="str">
        <f>Invoer_periode_2!B256</f>
        <v>Wittenbernds B</v>
      </c>
      <c r="C27" s="477" t="str">
        <f>IF(ISBLANK(Invoer_periode_2!C256),"",Invoer_periode_2!C256)</f>
        <v>Wedstr.</v>
      </c>
      <c r="D27" s="477" t="str">
        <f>IF(ISBLANK(Invoer_periode_2!D256),"",Invoer_periode_2!D256)</f>
        <v>Car.boles</v>
      </c>
      <c r="E27" s="477" t="str">
        <f>IF(ISBLANK(Invoer_periode_2!E256),"",Invoer_periode_2!E256)</f>
        <v>Car.boles</v>
      </c>
      <c r="F27" s="477" t="str">
        <f>IF(ISBLANK(Invoer_periode_2!F256),"",Invoer_periode_2!F256)</f>
        <v>Beurten</v>
      </c>
      <c r="G27" s="477" t="str">
        <f>IF(ISBLANK(Invoer_periode_2!G256),"",Invoer_periode_2!G256)</f>
        <v>Moyenne</v>
      </c>
      <c r="H27" s="477" t="str">
        <f>IF(ISBLANK(Invoer_periode_2!H256),"",Invoer_periode_2!H256)</f>
        <v>H Score</v>
      </c>
      <c r="I27" s="477" t="str">
        <f>Invoer_periode_2!I256</f>
        <v>Caramboles</v>
      </c>
      <c r="J27" s="477" t="str">
        <f>IF(ISBLANK(Invoer_periode_2!J256),"",Invoer_periode_2!J256)</f>
        <v>Punten</v>
      </c>
      <c r="K27" s="477">
        <f>Invoer_periode_2!K256</f>
        <v>0</v>
      </c>
      <c r="L27" s="477">
        <f>Invoer_periode_2!L256</f>
        <v>0</v>
      </c>
      <c r="M27" s="477">
        <f>Invoer_periode_2!M256</f>
        <v>0</v>
      </c>
      <c r="N27" s="477" t="str">
        <f>Invoer_periode_2!N256</f>
        <v>Caramb</v>
      </c>
    </row>
    <row r="28" spans="1:14" ht="12.75" customHeight="1">
      <c r="A28" s="456">
        <f>IF(ISBLANK(Invoer_periode_2!A257),"",Invoer_periode_2!A257)</f>
        <v>45272</v>
      </c>
      <c r="B28" s="279" t="str">
        <f>Invoer_periode_2!B257</f>
        <v>Spieker Leo</v>
      </c>
      <c r="C28" s="249">
        <f>IF(ISBLANK(Invoer_periode_2!C257),"",Invoer_periode_2!C257)</f>
        <v>1</v>
      </c>
      <c r="D28" s="249">
        <f>IF(ISBLANK(Invoer_periode_2!D257),"",Invoer_periode_2!D257)</f>
        <v>50</v>
      </c>
      <c r="E28" s="249">
        <f>IF(ISBLANK(Invoer_periode_2!E257),"",Invoer_periode_2!E257)</f>
        <v>50</v>
      </c>
      <c r="F28" s="249">
        <f>IF(ISBLANK(Invoer_periode_2!F257),"",Invoer_periode_2!F257)</f>
        <v>27</v>
      </c>
      <c r="G28" s="251">
        <f>IF(ISBLANK(Invoer_periode_2!G257),"",Invoer_periode_2!G257)</f>
        <v>1.8518518518518519</v>
      </c>
      <c r="H28" s="249">
        <f>IF(ISBLANK(Invoer_periode_2!H257),"",Invoer_periode_2!H257)</f>
        <v>11</v>
      </c>
      <c r="I28" s="252">
        <f>Invoer_periode_2!I257</f>
        <v>1</v>
      </c>
      <c r="J28" s="249">
        <f>IF(ISBLANK(Invoer_periode_2!J257),"",Invoer_periode_2!J257)</f>
        <v>10</v>
      </c>
      <c r="K28" s="249">
        <f>Invoer_periode_2!K257</f>
        <v>1</v>
      </c>
      <c r="L28" s="249">
        <f>Invoer_periode_2!L257</f>
        <v>0</v>
      </c>
      <c r="M28" s="249">
        <f>Invoer_periode_2!M257</f>
        <v>0</v>
      </c>
      <c r="N28" s="249">
        <f>Invoer_periode_2!N257</f>
        <v>0</v>
      </c>
    </row>
    <row r="29" spans="1:14" ht="12.75" customHeight="1">
      <c r="A29" s="456">
        <f>IF(ISBLANK(Invoer_periode_2!A258),"",Invoer_periode_2!A258)</f>
        <v>45237</v>
      </c>
      <c r="B29" s="279" t="str">
        <f>Invoer_periode_2!B258</f>
        <v>v.Schie Leo</v>
      </c>
      <c r="C29" s="249">
        <f>IF(ISBLANK(Invoer_periode_2!C258),"",Invoer_periode_2!C258)</f>
        <v>1</v>
      </c>
      <c r="D29" s="249">
        <f>IF(ISBLANK(Invoer_periode_2!D258),"",Invoer_periode_2!D258)</f>
        <v>50</v>
      </c>
      <c r="E29" s="249">
        <f>IF(ISBLANK(Invoer_periode_2!E258),"",Invoer_periode_2!E258)</f>
        <v>34</v>
      </c>
      <c r="F29" s="249">
        <f>IF(ISBLANK(Invoer_periode_2!F258),"",Invoer_periode_2!F258)</f>
        <v>32</v>
      </c>
      <c r="G29" s="251">
        <f>IF(ISBLANK(Invoer_periode_2!G258),"",Invoer_periode_2!G258)</f>
        <v>1.0625</v>
      </c>
      <c r="H29" s="249">
        <f>IF(ISBLANK(Invoer_periode_2!H258),"",Invoer_periode_2!H258)</f>
        <v>4</v>
      </c>
      <c r="I29" s="252">
        <f>Invoer_periode_2!I258</f>
        <v>0.68</v>
      </c>
      <c r="J29" s="249">
        <f>IF(ISBLANK(Invoer_periode_2!J258),"",Invoer_periode_2!J258)</f>
        <v>6</v>
      </c>
      <c r="K29" s="249">
        <f>Invoer_periode_2!K258</f>
        <v>0</v>
      </c>
      <c r="L29" s="249">
        <f>Invoer_periode_2!L258</f>
        <v>1</v>
      </c>
      <c r="M29" s="249">
        <f>Invoer_periode_2!M258</f>
        <v>0</v>
      </c>
      <c r="N29" s="249">
        <f>Invoer_periode_2!N258</f>
        <v>0</v>
      </c>
    </row>
    <row r="30" spans="1:14" ht="12.75" customHeight="1">
      <c r="A30" s="456">
        <f>IF(ISBLANK(Invoer_periode_2!A259),"",Invoer_periode_2!A259)</f>
        <v>45259</v>
      </c>
      <c r="B30" s="279" t="str">
        <f>Invoer_periode_2!B259</f>
        <v>Wolterink Harrie</v>
      </c>
      <c r="C30" s="249">
        <f>IF(ISBLANK(Invoer_periode_2!C259),"",Invoer_periode_2!C259)</f>
        <v>1</v>
      </c>
      <c r="D30" s="249">
        <f>IF(ISBLANK(Invoer_periode_2!D259),"",Invoer_periode_2!D259)</f>
        <v>50</v>
      </c>
      <c r="E30" s="249">
        <f>IF(ISBLANK(Invoer_periode_2!E259),"",Invoer_periode_2!E259)</f>
        <v>50</v>
      </c>
      <c r="F30" s="249">
        <f>IF(ISBLANK(Invoer_periode_2!F259),"",Invoer_periode_2!F259)</f>
        <v>17</v>
      </c>
      <c r="G30" s="249">
        <f>IF(ISBLANK(Invoer_periode_2!G259),"",Invoer_periode_2!G259)</f>
        <v>2.9411764705882355</v>
      </c>
      <c r="H30" s="249">
        <f>IF(ISBLANK(Invoer_periode_2!H259),"",Invoer_periode_2!H259)</f>
        <v>7</v>
      </c>
      <c r="I30" s="249">
        <f>Invoer_periode_2!I259</f>
        <v>1</v>
      </c>
      <c r="J30" s="249">
        <f>IF(ISBLANK(Invoer_periode_2!J259),"",Invoer_periode_2!J259)</f>
        <v>10</v>
      </c>
      <c r="K30" s="249">
        <f>Invoer_periode_2!K259</f>
        <v>1</v>
      </c>
      <c r="L30" s="249">
        <f>Invoer_periode_2!L259</f>
        <v>0</v>
      </c>
      <c r="M30" s="249">
        <f>Invoer_periode_2!M259</f>
        <v>0</v>
      </c>
      <c r="N30" s="249">
        <f>Invoer_periode_2!N259</f>
        <v>0</v>
      </c>
    </row>
    <row r="31" spans="1:14" ht="12.75" customHeight="1">
      <c r="A31" s="456">
        <f>IF(ISBLANK(Invoer_periode_2!A260),"",Invoer_periode_2!A260)</f>
        <v>45230</v>
      </c>
      <c r="B31" s="279" t="str">
        <f>Invoer_periode_2!B260</f>
        <v>Vermue Jack</v>
      </c>
      <c r="C31" s="249">
        <f>IF(ISBLANK(Invoer_periode_2!C260),"",Invoer_periode_2!C260)</f>
        <v>1</v>
      </c>
      <c r="D31" s="249">
        <f>IF(ISBLANK(Invoer_periode_2!D260),"",Invoer_periode_2!D260)</f>
        <v>50</v>
      </c>
      <c r="E31" s="249">
        <f>IF(ISBLANK(Invoer_periode_2!E260),"",Invoer_periode_2!E260)</f>
        <v>50</v>
      </c>
      <c r="F31" s="249">
        <f>IF(ISBLANK(Invoer_periode_2!F260),"",Invoer_periode_2!F260)</f>
        <v>24</v>
      </c>
      <c r="G31" s="249">
        <f>IF(ISBLANK(Invoer_periode_2!G260),"",Invoer_periode_2!G260)</f>
        <v>2.0833333333333335</v>
      </c>
      <c r="H31" s="249">
        <f>IF(ISBLANK(Invoer_periode_2!H260),"",Invoer_periode_2!H260)</f>
        <v>9</v>
      </c>
      <c r="I31" s="249">
        <f>Invoer_periode_2!I260</f>
        <v>1</v>
      </c>
      <c r="J31" s="249">
        <f>IF(ISBLANK(Invoer_periode_2!J260),"",Invoer_periode_2!J260)</f>
        <v>10</v>
      </c>
      <c r="K31" s="249">
        <f>Invoer_periode_2!K260</f>
        <v>1</v>
      </c>
      <c r="L31" s="249">
        <f>Invoer_periode_2!L260</f>
        <v>0</v>
      </c>
      <c r="M31" s="249">
        <f>Invoer_periode_2!M260</f>
        <v>0</v>
      </c>
      <c r="N31" s="249">
        <f>Invoer_periode_2!N260</f>
        <v>0</v>
      </c>
    </row>
    <row r="32" spans="1:14" ht="12.75" customHeight="1">
      <c r="A32" s="456">
        <f>IF(ISBLANK(Invoer_periode_2!A261),"",Invoer_periode_2!A261)</f>
        <v>45265</v>
      </c>
      <c r="B32" s="279" t="str">
        <f>Invoer_periode_2!B261</f>
        <v>Slot Guus</v>
      </c>
      <c r="C32" s="249">
        <f>IF(ISBLANK(Invoer_periode_2!C261),"",Invoer_periode_2!C261)</f>
        <v>1</v>
      </c>
      <c r="D32" s="249">
        <f>IF(ISBLANK(Invoer_periode_2!D261),"",Invoer_periode_2!D261)</f>
        <v>50</v>
      </c>
      <c r="E32" s="249">
        <f>IF(ISBLANK(Invoer_periode_2!E261),"",Invoer_periode_2!E261)</f>
        <v>43</v>
      </c>
      <c r="F32" s="249">
        <f>IF(ISBLANK(Invoer_periode_2!F261),"",Invoer_periode_2!F261)</f>
        <v>24</v>
      </c>
      <c r="G32" s="251">
        <f>IF(ISBLANK(Invoer_periode_2!G261),"",Invoer_periode_2!G261)</f>
        <v>1.7916666666666667</v>
      </c>
      <c r="H32" s="249">
        <f>IF(ISBLANK(Invoer_periode_2!H261),"",Invoer_periode_2!H261)</f>
        <v>8</v>
      </c>
      <c r="I32" s="252">
        <f>Invoer_periode_2!I261</f>
        <v>0.86</v>
      </c>
      <c r="J32" s="249">
        <f>IF(ISBLANK(Invoer_periode_2!J261),"",Invoer_periode_2!J261)</f>
        <v>8</v>
      </c>
      <c r="K32" s="249">
        <f>Invoer_periode_2!K261</f>
        <v>0</v>
      </c>
      <c r="L32" s="249">
        <f>Invoer_periode_2!L261</f>
        <v>1</v>
      </c>
      <c r="M32" s="249">
        <f>Invoer_periode_2!M261</f>
        <v>0</v>
      </c>
      <c r="N32" s="249">
        <f>Invoer_periode_2!N261</f>
        <v>0</v>
      </c>
    </row>
    <row r="33" spans="1:14" ht="12.75" customHeight="1">
      <c r="A33" s="456" t="str">
        <f>IF(ISBLANK(Invoer_periode_2!A262),"",Invoer_periode_2!A262)</f>
        <v/>
      </c>
      <c r="B33" s="279" t="str">
        <f>Invoer_periode_2!B262</f>
        <v>Bennie Beerten Z</v>
      </c>
      <c r="C33" s="249" t="str">
        <f>IF(ISBLANK(Invoer_periode_2!C262),"",Invoer_periode_2!C262)</f>
        <v/>
      </c>
      <c r="D33" s="249" t="str">
        <f>IF(ISBLANK(Invoer_periode_2!D262),"",Invoer_periode_2!D262)</f>
        <v/>
      </c>
      <c r="E33" s="249" t="str">
        <f>IF(ISBLANK(Invoer_periode_2!E262),"",Invoer_periode_2!E262)</f>
        <v/>
      </c>
      <c r="F33" s="249" t="str">
        <f>IF(ISBLANK(Invoer_periode_2!F262),"",Invoer_periode_2!F262)</f>
        <v/>
      </c>
      <c r="G33" s="251" t="str">
        <f>IF(ISBLANK(Invoer_periode_2!G262),"",Invoer_periode_2!G262)</f>
        <v/>
      </c>
      <c r="H33" s="249" t="str">
        <f>IF(ISBLANK(Invoer_periode_2!H262),"",Invoer_periode_2!H262)</f>
        <v/>
      </c>
      <c r="I33" s="252" t="str">
        <f>Invoer_periode_2!I262</f>
        <v/>
      </c>
      <c r="J33" s="249" t="str">
        <f>IF(ISBLANK(Invoer_periode_2!J262),"",Invoer_periode_2!J262)</f>
        <v/>
      </c>
      <c r="K33" s="249" t="str">
        <f>Invoer_periode_2!K262</f>
        <v/>
      </c>
      <c r="L33" s="249" t="str">
        <f>Invoer_periode_2!L262</f>
        <v/>
      </c>
      <c r="M33" s="249" t="str">
        <f>Invoer_periode_2!M262</f>
        <v/>
      </c>
      <c r="N33" s="249">
        <f>Invoer_periode_2!N262</f>
        <v>0</v>
      </c>
    </row>
    <row r="34" spans="1:14" ht="12.75" customHeight="1">
      <c r="A34" s="456" t="str">
        <f>IF(ISBLANK(Invoer_periode_2!A263),"",Invoer_periode_2!A263)</f>
        <v/>
      </c>
      <c r="B34" s="279" t="str">
        <f>Invoer_periode_2!B263</f>
        <v>Cuppers Jan</v>
      </c>
      <c r="C34" s="249" t="str">
        <f>IF(ISBLANK(Invoer_periode_2!C263),"",Invoer_periode_2!C263)</f>
        <v/>
      </c>
      <c r="D34" s="249" t="str">
        <f>IF(ISBLANK(Invoer_periode_2!D263),"",Invoer_periode_2!D263)</f>
        <v/>
      </c>
      <c r="E34" s="249" t="str">
        <f>IF(ISBLANK(Invoer_periode_2!E263),"",Invoer_periode_2!E263)</f>
        <v/>
      </c>
      <c r="F34" s="249" t="str">
        <f>IF(ISBLANK(Invoer_periode_2!F263),"",Invoer_periode_2!F263)</f>
        <v/>
      </c>
      <c r="G34" s="251" t="str">
        <f>IF(ISBLANK(Invoer_periode_2!G263),"",Invoer_periode_2!G263)</f>
        <v/>
      </c>
      <c r="H34" s="249" t="str">
        <f>IF(ISBLANK(Invoer_periode_2!H263),"",Invoer_periode_2!H263)</f>
        <v/>
      </c>
      <c r="I34" s="252" t="str">
        <f>Invoer_periode_2!I263</f>
        <v/>
      </c>
      <c r="J34" s="249" t="str">
        <f>IF(ISBLANK(Invoer_periode_2!J263),"",Invoer_periode_2!J263)</f>
        <v/>
      </c>
      <c r="K34" s="249" t="str">
        <f>Invoer_periode_2!K263</f>
        <v/>
      </c>
      <c r="L34" s="249" t="str">
        <f>Invoer_periode_2!L263</f>
        <v/>
      </c>
      <c r="M34" s="249" t="str">
        <f>Invoer_periode_2!M263</f>
        <v/>
      </c>
      <c r="N34" s="249">
        <f>Invoer_periode_2!N263</f>
        <v>0</v>
      </c>
    </row>
    <row r="35" spans="1:14" s="254" customFormat="1" ht="12.75" customHeight="1">
      <c r="A35" s="456">
        <f>IF(ISBLANK(Invoer_periode_2!A264),"",Invoer_periode_2!A264)</f>
        <v>45223</v>
      </c>
      <c r="B35" s="279" t="str">
        <f>Invoer_periode_2!B264</f>
        <v>BouwmeesterJohan</v>
      </c>
      <c r="C35" s="249">
        <f>IF(ISBLANK(Invoer_periode_2!C264),"",Invoer_periode_2!C264)</f>
        <v>1</v>
      </c>
      <c r="D35" s="249">
        <f>IF(ISBLANK(Invoer_periode_2!D264),"",Invoer_periode_2!D264)</f>
        <v>50</v>
      </c>
      <c r="E35" s="249">
        <f>IF(ISBLANK(Invoer_periode_2!E264),"",Invoer_periode_2!E264)</f>
        <v>27</v>
      </c>
      <c r="F35" s="249">
        <f>IF(ISBLANK(Invoer_periode_2!F264),"",Invoer_periode_2!F264)</f>
        <v>14</v>
      </c>
      <c r="G35" s="249">
        <f>IF(ISBLANK(Invoer_periode_2!G264),"",Invoer_periode_2!G264)</f>
        <v>1.9285714285714286</v>
      </c>
      <c r="H35" s="249">
        <f>IF(ISBLANK(Invoer_periode_2!H264),"",Invoer_periode_2!H264)</f>
        <v>7</v>
      </c>
      <c r="I35" s="249">
        <f>Invoer_periode_2!I264</f>
        <v>0.54</v>
      </c>
      <c r="J35" s="249">
        <f>IF(ISBLANK(Invoer_periode_2!J264),"",Invoer_periode_2!J264)</f>
        <v>5</v>
      </c>
      <c r="K35" s="249">
        <f>Invoer_periode_2!K264</f>
        <v>0</v>
      </c>
      <c r="L35" s="249">
        <f>Invoer_periode_2!L264</f>
        <v>1</v>
      </c>
      <c r="M35" s="249">
        <f>Invoer_periode_2!M264</f>
        <v>0</v>
      </c>
      <c r="N35" s="249">
        <f>Invoer_periode_2!N264</f>
        <v>0</v>
      </c>
    </row>
    <row r="36" spans="1:14" s="254" customFormat="1" ht="12.75" customHeight="1">
      <c r="A36" s="456">
        <f>IF(ISBLANK(Invoer_periode_2!A265),"",Invoer_periode_2!A265)</f>
        <v>45230</v>
      </c>
      <c r="B36" s="279" t="str">
        <f>Invoer_periode_2!B265</f>
        <v>Cattier Theo</v>
      </c>
      <c r="C36" s="249">
        <f>IF(ISBLANK(Invoer_periode_2!C265),"",Invoer_periode_2!C265)</f>
        <v>1</v>
      </c>
      <c r="D36" s="249">
        <f>IF(ISBLANK(Invoer_periode_2!D265),"",Invoer_periode_2!D265)</f>
        <v>50</v>
      </c>
      <c r="E36" s="249">
        <f>IF(ISBLANK(Invoer_periode_2!E265),"",Invoer_periode_2!E265)</f>
        <v>50</v>
      </c>
      <c r="F36" s="249">
        <f>IF(ISBLANK(Invoer_periode_2!F265),"",Invoer_periode_2!F265)</f>
        <v>34</v>
      </c>
      <c r="G36" s="251">
        <f>IF(ISBLANK(Invoer_periode_2!G265),"",Invoer_periode_2!G265)</f>
        <v>1.4705882352941178</v>
      </c>
      <c r="H36" s="249">
        <f>IF(ISBLANK(Invoer_periode_2!H265),"",Invoer_periode_2!H265)</f>
        <v>5</v>
      </c>
      <c r="I36" s="252">
        <f>Invoer_periode_2!I265</f>
        <v>1</v>
      </c>
      <c r="J36" s="249">
        <f>IF(ISBLANK(Invoer_periode_2!J265),"",Invoer_periode_2!J265)</f>
        <v>10</v>
      </c>
      <c r="K36" s="249">
        <f>Invoer_periode_2!K265</f>
        <v>1</v>
      </c>
      <c r="L36" s="249">
        <f>Invoer_periode_2!L265</f>
        <v>0</v>
      </c>
      <c r="M36" s="249">
        <f>Invoer_periode_2!M265</f>
        <v>0</v>
      </c>
      <c r="N36" s="249">
        <f>Invoer_periode_2!N265</f>
        <v>0</v>
      </c>
    </row>
    <row r="37" spans="1:14" s="254" customFormat="1" ht="12.75" customHeight="1">
      <c r="A37" s="456">
        <f>IF(ISBLANK(Invoer_periode_2!A266),"",Invoer_periode_2!A266)</f>
        <v>45258</v>
      </c>
      <c r="B37" s="279" t="str">
        <f>Invoer_periode_2!B266</f>
        <v>Huinink Jan</v>
      </c>
      <c r="C37" s="249">
        <f>IF(ISBLANK(Invoer_periode_2!C266),"",Invoer_periode_2!C266)</f>
        <v>1</v>
      </c>
      <c r="D37" s="249">
        <f>IF(ISBLANK(Invoer_periode_2!D266),"",Invoer_periode_2!D266)</f>
        <v>50</v>
      </c>
      <c r="E37" s="249">
        <f>IF(ISBLANK(Invoer_periode_2!E266),"",Invoer_periode_2!E266)</f>
        <v>50</v>
      </c>
      <c r="F37" s="249">
        <f>IF(ISBLANK(Invoer_periode_2!F266),"",Invoer_periode_2!F266)</f>
        <v>38</v>
      </c>
      <c r="G37" s="251">
        <f>IF(ISBLANK(Invoer_periode_2!G266),"",Invoer_periode_2!G266)</f>
        <v>1.3157894736842106</v>
      </c>
      <c r="H37" s="249">
        <f>IF(ISBLANK(Invoer_periode_2!H266),"",Invoer_periode_2!H266)</f>
        <v>5</v>
      </c>
      <c r="I37" s="252">
        <f>Invoer_periode_2!I266</f>
        <v>1</v>
      </c>
      <c r="J37" s="249">
        <f>IF(ISBLANK(Invoer_periode_2!J266),"",Invoer_periode_2!J266)</f>
        <v>10</v>
      </c>
      <c r="K37" s="249">
        <f>Invoer_periode_2!K266</f>
        <v>1</v>
      </c>
      <c r="L37" s="249">
        <f>Invoer_periode_2!L266</f>
        <v>0</v>
      </c>
      <c r="M37" s="249">
        <f>Invoer_periode_2!M266</f>
        <v>0</v>
      </c>
      <c r="N37" s="249">
        <f>Invoer_periode_2!N266</f>
        <v>0</v>
      </c>
    </row>
    <row r="38" spans="1:14" s="254" customFormat="1" ht="12.75" customHeight="1">
      <c r="A38" s="456">
        <f>IF(ISBLANK(Invoer_periode_2!A267),"",Invoer_periode_2!A267)</f>
        <v>45223</v>
      </c>
      <c r="B38" s="279" t="str">
        <f>Invoer_periode_2!B267</f>
        <v>Koppele Theo</v>
      </c>
      <c r="C38" s="249">
        <f>IF(ISBLANK(Invoer_periode_2!C267),"",Invoer_periode_2!C267)</f>
        <v>1</v>
      </c>
      <c r="D38" s="249">
        <f>IF(ISBLANK(Invoer_periode_2!D267),"",Invoer_periode_2!D267)</f>
        <v>50</v>
      </c>
      <c r="E38" s="249">
        <f>IF(ISBLANK(Invoer_periode_2!E267),"",Invoer_periode_2!E267)</f>
        <v>50</v>
      </c>
      <c r="F38" s="249">
        <f>IF(ISBLANK(Invoer_periode_2!F267),"",Invoer_periode_2!F267)</f>
        <v>26</v>
      </c>
      <c r="G38" s="251">
        <f>IF(ISBLANK(Invoer_periode_2!G267),"",Invoer_periode_2!G267)</f>
        <v>1.9230769230769231</v>
      </c>
      <c r="H38" s="249">
        <f>IF(ISBLANK(Invoer_periode_2!H267),"",Invoer_periode_2!H267)</f>
        <v>9</v>
      </c>
      <c r="I38" s="252">
        <f>Invoer_periode_2!I267</f>
        <v>1</v>
      </c>
      <c r="J38" s="249">
        <f>IF(ISBLANK(Invoer_periode_2!J267),"",Invoer_periode_2!J267)</f>
        <v>10</v>
      </c>
      <c r="K38" s="249">
        <f>Invoer_periode_2!K267</f>
        <v>1</v>
      </c>
      <c r="L38" s="249">
        <f>Invoer_periode_2!L267</f>
        <v>0</v>
      </c>
      <c r="M38" s="249">
        <f>Invoer_periode_2!M267</f>
        <v>0</v>
      </c>
      <c r="N38" s="249">
        <f>Invoer_periode_2!N267</f>
        <v>0</v>
      </c>
    </row>
    <row r="39" spans="1:14" s="254" customFormat="1" ht="12.75" customHeight="1">
      <c r="A39" s="456">
        <f>IF(ISBLANK(Invoer_periode_2!A268),"",Invoer_periode_2!A268)</f>
        <v>45237</v>
      </c>
      <c r="B39" s="279" t="str">
        <f>Invoer_periode_2!B268</f>
        <v>Melgers Willy</v>
      </c>
      <c r="C39" s="249">
        <f>IF(ISBLANK(Invoer_periode_2!C268),"",Invoer_periode_2!C268)</f>
        <v>1</v>
      </c>
      <c r="D39" s="249">
        <f>IF(ISBLANK(Invoer_periode_2!D268),"",Invoer_periode_2!D268)</f>
        <v>50</v>
      </c>
      <c r="E39" s="249">
        <f>IF(ISBLANK(Invoer_periode_2!E268),"",Invoer_periode_2!E268)</f>
        <v>50</v>
      </c>
      <c r="F39" s="249">
        <f>IF(ISBLANK(Invoer_periode_2!F268),"",Invoer_periode_2!F268)</f>
        <v>22</v>
      </c>
      <c r="G39" s="251">
        <f>IF(ISBLANK(Invoer_periode_2!G268),"",Invoer_periode_2!G268)</f>
        <v>2.2727272727272729</v>
      </c>
      <c r="H39" s="249">
        <f>IF(ISBLANK(Invoer_periode_2!H268),"",Invoer_periode_2!H268)</f>
        <v>10</v>
      </c>
      <c r="I39" s="252">
        <f>Invoer_periode_2!I268</f>
        <v>1</v>
      </c>
      <c r="J39" s="249">
        <f>IF(ISBLANK(Invoer_periode_2!J268),"",Invoer_periode_2!J268)</f>
        <v>10</v>
      </c>
      <c r="K39" s="249">
        <f>Invoer_periode_2!K268</f>
        <v>1</v>
      </c>
      <c r="L39" s="249">
        <f>Invoer_periode_2!L268</f>
        <v>0</v>
      </c>
      <c r="M39" s="249">
        <f>Invoer_periode_2!M268</f>
        <v>0</v>
      </c>
      <c r="N39" s="249">
        <f>Invoer_periode_2!N268</f>
        <v>0</v>
      </c>
    </row>
    <row r="40" spans="1:14" s="254" customFormat="1" ht="12.75" customHeight="1">
      <c r="A40" s="459">
        <f>Invoer_periode_2!A269</f>
        <v>45251</v>
      </c>
      <c r="B40" s="279" t="str">
        <f>Invoer_periode_2!B269</f>
        <v>Piepers Arnold</v>
      </c>
      <c r="C40" s="255">
        <f>Invoer_periode_2!C269</f>
        <v>1</v>
      </c>
      <c r="D40" s="255">
        <f>Invoer_periode_2!D269</f>
        <v>50</v>
      </c>
      <c r="E40" s="249">
        <f>IF(ISBLANK(Invoer_periode_2!E269),"",Invoer_periode_2!E269)</f>
        <v>50</v>
      </c>
      <c r="F40" s="255">
        <f>Invoer_periode_2!F269</f>
        <v>27</v>
      </c>
      <c r="G40" s="249">
        <f>IF(ISBLANK(Invoer_periode_2!G269),"",Invoer_periode_2!G269)</f>
        <v>1.8518518518518519</v>
      </c>
      <c r="H40" s="255">
        <f>Invoer_periode_2!H269</f>
        <v>11</v>
      </c>
      <c r="I40" s="249">
        <f>Invoer_periode_2!I269</f>
        <v>1</v>
      </c>
      <c r="J40" s="249">
        <f>Invoer_periode_2!J269</f>
        <v>10</v>
      </c>
      <c r="K40" s="249">
        <f>Invoer_periode_2!K269</f>
        <v>1</v>
      </c>
      <c r="L40" s="249">
        <f>Invoer_periode_2!L269</f>
        <v>0</v>
      </c>
      <c r="M40" s="249">
        <f>Invoer_periode_2!M269</f>
        <v>0</v>
      </c>
      <c r="N40" s="249">
        <f>Invoer_periode_2!N269</f>
        <v>0</v>
      </c>
    </row>
    <row r="41" spans="1:14" ht="12.75" customHeight="1">
      <c r="A41" s="455">
        <f>Invoer_periode_2!A270</f>
        <v>45265</v>
      </c>
      <c r="B41" s="279" t="str">
        <f>Invoer_periode_2!B270</f>
        <v>Jos Stortelder</v>
      </c>
      <c r="C41" s="263">
        <f>Invoer_periode_2!C270</f>
        <v>1</v>
      </c>
      <c r="D41" s="263">
        <f>Invoer_periode_2!D270</f>
        <v>50</v>
      </c>
      <c r="E41" s="263">
        <f>Invoer_periode_2!E270</f>
        <v>39</v>
      </c>
      <c r="F41" s="263">
        <f>Invoer_periode_2!F270</f>
        <v>28</v>
      </c>
      <c r="G41" s="266">
        <f>Invoer_periode_2!G270</f>
        <v>1.3928571428571428</v>
      </c>
      <c r="H41" s="263">
        <f>Invoer_periode_2!H270</f>
        <v>5</v>
      </c>
      <c r="I41" s="305">
        <f>Invoer_periode_2!I270</f>
        <v>0.78</v>
      </c>
      <c r="J41" s="268">
        <f>Invoer_periode_2!J270</f>
        <v>7</v>
      </c>
      <c r="K41" s="263">
        <f>Invoer_periode_2!K270</f>
        <v>0</v>
      </c>
      <c r="L41" s="263">
        <f>Invoer_periode_2!L270</f>
        <v>1</v>
      </c>
      <c r="M41" s="263">
        <f>Invoer_periode_2!M270</f>
        <v>0</v>
      </c>
      <c r="N41" s="263">
        <f>Invoer_periode_2!N270</f>
        <v>0</v>
      </c>
    </row>
    <row r="42" spans="1:14" ht="12.75" customHeight="1">
      <c r="B42" s="279" t="str">
        <f>Invoer_periode_2!B271</f>
        <v>Rots Jan</v>
      </c>
    </row>
    <row r="43" spans="1:14" ht="12.75" customHeight="1">
      <c r="A43" s="457" t="str">
        <f>Invoer_periode_3!A251</f>
        <v/>
      </c>
      <c r="B43" s="279" t="str">
        <f>Invoer_periode_2!B272</f>
        <v>Rouwhorst Bennie</v>
      </c>
      <c r="C43" s="263"/>
      <c r="D43" s="263"/>
      <c r="E43" s="263"/>
      <c r="F43" s="263"/>
      <c r="G43" s="263"/>
      <c r="H43" s="266"/>
      <c r="I43" s="263"/>
      <c r="J43" s="267"/>
      <c r="K43" s="263"/>
      <c r="L43" s="263"/>
      <c r="M43" s="263"/>
      <c r="N43" s="263"/>
    </row>
    <row r="44" spans="1:14" ht="12.75" customHeight="1">
      <c r="A44" s="455" t="str">
        <f>Invoer_periode_3!A252</f>
        <v>Pers. Gemid.</v>
      </c>
      <c r="B44" s="276" t="s">
        <v>134</v>
      </c>
      <c r="C44" s="263">
        <f>Invoer_periode_3!C252</f>
        <v>9</v>
      </c>
      <c r="D44" s="263">
        <f>Invoer_periode_3!D252</f>
        <v>531</v>
      </c>
      <c r="E44" s="263">
        <f>Invoer_periode_3!E252</f>
        <v>419</v>
      </c>
      <c r="F44" s="263">
        <f>Invoer_periode_3!F252</f>
        <v>215</v>
      </c>
      <c r="G44" s="263">
        <f>Invoer_periode_3!G252</f>
        <v>1.9488372093023256</v>
      </c>
      <c r="H44" s="266">
        <f>Invoer_periode_3!H252</f>
        <v>15</v>
      </c>
      <c r="I44" s="263">
        <f>Invoer_periode_3!I252</f>
        <v>0.78907721280602638</v>
      </c>
      <c r="J44" s="268">
        <f>Invoer_periode_3!J252</f>
        <v>69</v>
      </c>
      <c r="K44" s="263">
        <f>Invoer_periode_3!K252</f>
        <v>4</v>
      </c>
      <c r="L44" s="263">
        <f>Invoer_periode_3!L252</f>
        <v>5</v>
      </c>
      <c r="M44" s="263">
        <f>Invoer_periode_3!M252</f>
        <v>0</v>
      </c>
      <c r="N44" s="263">
        <f>Invoer_periode_3!N252</f>
        <v>62</v>
      </c>
    </row>
    <row r="45" spans="1:14" ht="12.75" customHeight="1">
      <c r="A45" s="457"/>
      <c r="B45" s="276">
        <f>Invoer_periode_3!B253</f>
        <v>0</v>
      </c>
      <c r="C45" s="263">
        <f>Invoer_periode_3!C253</f>
        <v>0</v>
      </c>
      <c r="D45" s="263">
        <f>Invoer_periode_3!D253</f>
        <v>0</v>
      </c>
      <c r="E45" s="263">
        <f>Invoer_periode_3!E253</f>
        <v>0</v>
      </c>
      <c r="F45" s="263">
        <f>Invoer_periode_3!F253</f>
        <v>0</v>
      </c>
      <c r="G45" s="263">
        <f>Invoer_periode_3!G253</f>
        <v>0</v>
      </c>
      <c r="H45" s="266">
        <f>Invoer_periode_3!H253</f>
        <v>0</v>
      </c>
      <c r="I45" s="263">
        <f>Invoer_periode_3!I253</f>
        <v>0</v>
      </c>
      <c r="J45" s="267">
        <f>Invoer_periode_3!J253</f>
        <v>0</v>
      </c>
      <c r="K45" s="263"/>
      <c r="L45" s="263"/>
      <c r="M45" s="263"/>
      <c r="N45" s="263">
        <f>Invoer_periode_3!N253</f>
        <v>0</v>
      </c>
    </row>
    <row r="46" spans="1:14" ht="12.75" customHeight="1">
      <c r="A46" s="456" t="str">
        <f>IF(ISBLANK(Invoer_periode_3!A254),"",Invoer_periode_3!A254)</f>
        <v>Car.Bol</v>
      </c>
      <c r="B46" s="476" t="str">
        <f>Invoer_periode_3!B254</f>
        <v>Periode 3</v>
      </c>
      <c r="C46" s="249" t="str">
        <f>IF(ISBLANK(Invoer_periode_3!C254),"",Invoer_periode_3!C254)</f>
        <v/>
      </c>
      <c r="D46" s="249" t="str">
        <f>IF(ISBLANK(Invoer_periode_3!D254),"",Invoer_periode_3!D254)</f>
        <v/>
      </c>
      <c r="E46" s="249" t="str">
        <f>IF(ISBLANK(Invoer_periode_3!E254),"",Invoer_periode_3!E254)</f>
        <v/>
      </c>
      <c r="F46" s="249" t="str">
        <f>IF(ISBLANK(Invoer_periode_3!F254),"",Invoer_periode_3!F254)</f>
        <v/>
      </c>
      <c r="G46" s="251">
        <f>Invoer_periode_3!G254</f>
        <v>0</v>
      </c>
      <c r="H46" s="249" t="str">
        <f>IF(ISBLANK(Invoer_periode_3!H254),"",Invoer_periode_3!H254)</f>
        <v/>
      </c>
      <c r="I46" s="252">
        <f>Invoer_periode_3!I254</f>
        <v>0</v>
      </c>
      <c r="J46" s="253">
        <f>Invoer_periode_3!J254</f>
        <v>0</v>
      </c>
      <c r="K46" s="249">
        <f>Invoer_periode_3!K254</f>
        <v>0</v>
      </c>
      <c r="L46" s="249">
        <f>Invoer_periode_3!L254</f>
        <v>0</v>
      </c>
      <c r="M46" s="249">
        <f>Invoer_periode_3!M254</f>
        <v>0</v>
      </c>
      <c r="N46" s="249">
        <f>Invoer_periode_3!N254</f>
        <v>0</v>
      </c>
    </row>
    <row r="47" spans="1:14" ht="12.75" customHeight="1">
      <c r="A47" s="456">
        <f>IF(ISBLANK(Invoer_periode_3!A255),"",Invoer_periode_3!A255)</f>
        <v>56</v>
      </c>
      <c r="B47" s="279" t="str">
        <f>Invoer_periode_3!B255</f>
        <v>Naam</v>
      </c>
      <c r="C47" s="249" t="str">
        <f>IF(ISBLANK(Invoer_periode_3!C255),"",Invoer_periode_3!C255)</f>
        <v>Aantal</v>
      </c>
      <c r="D47" s="249" t="str">
        <f>IF(ISBLANK(Invoer_periode_3!D255),"",Invoer_periode_3!D255)</f>
        <v>Te maken</v>
      </c>
      <c r="E47" s="249" t="str">
        <f>IF(ISBLANK(Invoer_periode_3!E255),"",Invoer_periode_3!E255)</f>
        <v>Aantal</v>
      </c>
      <c r="F47" s="249" t="str">
        <f>IF(ISBLANK(Invoer_periode_3!F255),"",Invoer_periode_3!F255)</f>
        <v xml:space="preserve">Aantal  </v>
      </c>
      <c r="G47" s="251" t="str">
        <f>Invoer_periode_3!G255</f>
        <v xml:space="preserve">Week       </v>
      </c>
      <c r="H47" s="249" t="str">
        <f>IF(ISBLANK(Invoer_periode_3!H255),"",Invoer_periode_3!H255)</f>
        <v>Hoogste</v>
      </c>
      <c r="I47" s="252" t="str">
        <f>Invoer_periode_3!I255</f>
        <v>%</v>
      </c>
      <c r="J47" s="253">
        <f>Invoer_periode_3!J255</f>
        <v>10</v>
      </c>
      <c r="K47" s="249" t="str">
        <f>Invoer_periode_3!K255</f>
        <v>W</v>
      </c>
      <c r="L47" s="249" t="str">
        <f>Invoer_periode_3!L255</f>
        <v>V</v>
      </c>
      <c r="M47" s="249" t="str">
        <f>Invoer_periode_3!M255</f>
        <v>R</v>
      </c>
      <c r="N47" s="249" t="str">
        <f>Invoer_periode_3!N255</f>
        <v>Nieuwe</v>
      </c>
    </row>
    <row r="48" spans="1:14" ht="12.75" customHeight="1">
      <c r="A48" s="456" t="str">
        <f>IF(ISBLANK(Invoer_periode_3!A256),"",Invoer_periode_3!A256)</f>
        <v>Datum</v>
      </c>
      <c r="B48" s="476" t="str">
        <f>Invoer_periode_3!B256</f>
        <v>Wittenbernds B</v>
      </c>
      <c r="C48" s="249" t="str">
        <f>IF(ISBLANK(Invoer_periode_3!C256),"",Invoer_periode_3!C256)</f>
        <v>Wedstr.</v>
      </c>
      <c r="D48" s="249" t="str">
        <f>IF(ISBLANK(Invoer_periode_3!D256),"",Invoer_periode_3!D256)</f>
        <v>Car.boles</v>
      </c>
      <c r="E48" s="249" t="str">
        <f>IF(ISBLANK(Invoer_periode_3!E256),"",Invoer_periode_3!E256)</f>
        <v>Car.boles</v>
      </c>
      <c r="F48" s="249" t="str">
        <f>IF(ISBLANK(Invoer_periode_3!F256),"",Invoer_periode_3!F256)</f>
        <v>Beurten</v>
      </c>
      <c r="G48" s="249" t="str">
        <f>Invoer_periode_3!G256</f>
        <v>Moyenne</v>
      </c>
      <c r="H48" s="249" t="str">
        <f>IF(ISBLANK(Invoer_periode_3!H256),"",Invoer_periode_3!H256)</f>
        <v>H Score</v>
      </c>
      <c r="I48" s="249" t="str">
        <f>Invoer_periode_3!I256</f>
        <v>Caramboles</v>
      </c>
      <c r="J48" s="249" t="str">
        <f>Invoer_periode_3!J256</f>
        <v>Punten</v>
      </c>
      <c r="K48" s="249">
        <f>Invoer_periode_3!K256</f>
        <v>0</v>
      </c>
      <c r="L48" s="249">
        <f>Invoer_periode_3!L256</f>
        <v>0</v>
      </c>
      <c r="M48" s="249">
        <f>Invoer_periode_3!M256</f>
        <v>0</v>
      </c>
      <c r="N48" s="249" t="str">
        <f>Invoer_periode_3!N256</f>
        <v>Caramb</v>
      </c>
    </row>
    <row r="49" spans="1:14" ht="12.75" customHeight="1">
      <c r="A49" s="456">
        <f>IF(ISBLANK(Invoer_periode_3!A257),"",Invoer_periode_3!A257)</f>
        <v>45293</v>
      </c>
      <c r="B49" s="279" t="str">
        <f>Invoer_periode_3!B257</f>
        <v>Spieker Leo</v>
      </c>
      <c r="C49" s="249">
        <f>IF(ISBLANK(Invoer_periode_3!C257),"",Invoer_periode_3!C257)</f>
        <v>1</v>
      </c>
      <c r="D49" s="249">
        <f>IF(ISBLANK(Invoer_periode_3!D257),"",Invoer_periode_3!D257)</f>
        <v>56</v>
      </c>
      <c r="E49" s="249">
        <f>IF(ISBLANK(Invoer_periode_3!E257),"",Invoer_periode_3!E257)</f>
        <v>56</v>
      </c>
      <c r="F49" s="249">
        <f>IF(ISBLANK(Invoer_periode_3!F257),"",Invoer_periode_3!F257)</f>
        <v>35</v>
      </c>
      <c r="G49" s="251">
        <f>Invoer_periode_3!G257</f>
        <v>1.6</v>
      </c>
      <c r="H49" s="249">
        <f>IF(ISBLANK(Invoer_periode_3!H257),"",Invoer_periode_3!H257)</f>
        <v>8</v>
      </c>
      <c r="I49" s="252">
        <f>Invoer_periode_3!I257</f>
        <v>1</v>
      </c>
      <c r="J49" s="253">
        <f>Invoer_periode_3!J257</f>
        <v>10</v>
      </c>
      <c r="K49" s="249">
        <f>Invoer_periode_3!K257</f>
        <v>1</v>
      </c>
      <c r="L49" s="249">
        <f>Invoer_periode_3!L257</f>
        <v>0</v>
      </c>
      <c r="M49" s="249">
        <f>Invoer_periode_3!M257</f>
        <v>0</v>
      </c>
      <c r="N49" s="249">
        <f>Invoer_periode_3!N257</f>
        <v>0</v>
      </c>
    </row>
    <row r="50" spans="1:14" ht="12.75" customHeight="1">
      <c r="A50" s="456">
        <f>IF(ISBLANK(Invoer_periode_3!A258),"",Invoer_periode_3!A258)</f>
        <v>45307</v>
      </c>
      <c r="B50" s="279" t="str">
        <f>Invoer_periode_3!B258</f>
        <v>v.Schie Leo</v>
      </c>
      <c r="C50" s="249">
        <f>IF(ISBLANK(Invoer_periode_3!C258),"",Invoer_periode_3!C258)</f>
        <v>1</v>
      </c>
      <c r="D50" s="249">
        <f>IF(ISBLANK(Invoer_periode_3!D258),"",Invoer_periode_3!D258)</f>
        <v>56</v>
      </c>
      <c r="E50" s="249">
        <f>IF(ISBLANK(Invoer_periode_3!E258),"",Invoer_periode_3!E258)</f>
        <v>34</v>
      </c>
      <c r="F50" s="249">
        <f>IF(ISBLANK(Invoer_periode_3!F258),"",Invoer_periode_3!F258)</f>
        <v>24</v>
      </c>
      <c r="G50" s="249">
        <f>Invoer_periode_3!G258</f>
        <v>1.4166666666666667</v>
      </c>
      <c r="H50" s="249">
        <f>IF(ISBLANK(Invoer_periode_3!H258),"",Invoer_periode_3!H258)</f>
        <v>9</v>
      </c>
      <c r="I50" s="249">
        <f>Invoer_periode_3!I258</f>
        <v>0.6071428571428571</v>
      </c>
      <c r="J50" s="249">
        <f>Invoer_periode_3!J258</f>
        <v>6</v>
      </c>
      <c r="K50" s="249">
        <f>Invoer_periode_3!K258</f>
        <v>0</v>
      </c>
      <c r="L50" s="249">
        <f>Invoer_periode_3!L258</f>
        <v>1</v>
      </c>
      <c r="M50" s="249">
        <f>Invoer_periode_3!M258</f>
        <v>0</v>
      </c>
      <c r="N50" s="249">
        <f>Invoer_periode_3!N258</f>
        <v>0</v>
      </c>
    </row>
    <row r="51" spans="1:14" ht="12.75" customHeight="1">
      <c r="A51" s="456">
        <f>IF(ISBLANK(Invoer_periode_3!A259),"",Invoer_periode_3!A259)</f>
        <v>45293</v>
      </c>
      <c r="B51" s="279" t="str">
        <f>Invoer_periode_3!B259</f>
        <v>Wolterink Harrie</v>
      </c>
      <c r="C51" s="249">
        <f>IF(ISBLANK(Invoer_periode_3!C259),"",Invoer_periode_3!C259)</f>
        <v>1</v>
      </c>
      <c r="D51" s="249">
        <f>IF(ISBLANK(Invoer_periode_3!D259),"",Invoer_periode_3!D259)</f>
        <v>56</v>
      </c>
      <c r="E51" s="249">
        <f>IF(ISBLANK(Invoer_periode_3!E259),"",Invoer_periode_3!E259)</f>
        <v>56</v>
      </c>
      <c r="F51" s="249">
        <f>IF(ISBLANK(Invoer_periode_3!F259),"",Invoer_periode_3!F259)</f>
        <v>27</v>
      </c>
      <c r="G51" s="249">
        <f>Invoer_periode_3!G259</f>
        <v>2.074074074074074</v>
      </c>
      <c r="H51" s="249">
        <f>IF(ISBLANK(Invoer_periode_3!H259),"",Invoer_periode_3!H259)</f>
        <v>7</v>
      </c>
      <c r="I51" s="249">
        <f>Invoer_periode_3!I259</f>
        <v>1</v>
      </c>
      <c r="J51" s="249">
        <f>Invoer_periode_3!J259</f>
        <v>10</v>
      </c>
      <c r="K51" s="249">
        <f>Invoer_periode_3!K259</f>
        <v>1</v>
      </c>
      <c r="L51" s="249">
        <f>Invoer_periode_3!L259</f>
        <v>0</v>
      </c>
      <c r="M51" s="249">
        <f>Invoer_periode_3!M259</f>
        <v>0</v>
      </c>
      <c r="N51" s="249">
        <f>Invoer_periode_3!N259</f>
        <v>0</v>
      </c>
    </row>
    <row r="52" spans="1:14" ht="12.75" customHeight="1">
      <c r="A52" s="456" t="str">
        <f>IF(ISBLANK(Invoer_periode_3!A260),"",Invoer_periode_3!A260)</f>
        <v/>
      </c>
      <c r="B52" s="279" t="str">
        <f>Invoer_periode_3!B260</f>
        <v>Vermue Jack</v>
      </c>
      <c r="C52" s="249" t="str">
        <f>IF(ISBLANK(Invoer_periode_3!C260),"",Invoer_periode_3!C260)</f>
        <v/>
      </c>
      <c r="D52" s="249" t="str">
        <f>IF(ISBLANK(Invoer_periode_3!D260),"",Invoer_periode_3!D260)</f>
        <v/>
      </c>
      <c r="E52" s="249" t="str">
        <f>IF(ISBLANK(Invoer_periode_3!E260),"",Invoer_periode_3!E260)</f>
        <v/>
      </c>
      <c r="F52" s="249" t="str">
        <f>IF(ISBLANK(Invoer_periode_3!F260),"",Invoer_periode_3!F260)</f>
        <v/>
      </c>
      <c r="G52" s="249">
        <f>Invoer_periode_3!G260</f>
        <v>0</v>
      </c>
      <c r="H52" s="249" t="str">
        <f>IF(ISBLANK(Invoer_periode_3!H260),"",Invoer_periode_3!H260)</f>
        <v/>
      </c>
      <c r="I52" s="249">
        <f>Invoer_periode_3!I260</f>
        <v>0</v>
      </c>
      <c r="J52" s="249">
        <f>Invoer_periode_3!J260</f>
        <v>0</v>
      </c>
      <c r="K52" s="249" t="str">
        <f>Invoer_periode_3!K260</f>
        <v/>
      </c>
      <c r="L52" s="249" t="str">
        <f>Invoer_periode_3!L260</f>
        <v/>
      </c>
      <c r="M52" s="249" t="str">
        <f>Invoer_periode_3!M260</f>
        <v/>
      </c>
      <c r="N52" s="249">
        <f>Invoer_periode_3!N260</f>
        <v>0</v>
      </c>
    </row>
    <row r="53" spans="1:14" ht="12.75" customHeight="1">
      <c r="A53" s="456" t="str">
        <f>IF(ISBLANK(Invoer_periode_3!A261),"",Invoer_periode_3!A261)</f>
        <v/>
      </c>
      <c r="B53" s="279" t="str">
        <f>Invoer_periode_3!B261</f>
        <v>Slot Guus</v>
      </c>
      <c r="C53" s="249" t="str">
        <f>IF(ISBLANK(Invoer_periode_3!C261),"",Invoer_periode_3!C261)</f>
        <v/>
      </c>
      <c r="D53" s="249" t="str">
        <f>IF(ISBLANK(Invoer_periode_3!D261),"",Invoer_periode_3!D261)</f>
        <v/>
      </c>
      <c r="E53" s="249" t="str">
        <f>IF(ISBLANK(Invoer_periode_3!E261),"",Invoer_periode_3!E261)</f>
        <v/>
      </c>
      <c r="F53" s="249" t="str">
        <f>IF(ISBLANK(Invoer_periode_3!F261),"",Invoer_periode_3!F261)</f>
        <v/>
      </c>
      <c r="G53" s="251" t="str">
        <f>Invoer_periode_3!G261</f>
        <v/>
      </c>
      <c r="H53" s="249" t="str">
        <f>IF(ISBLANK(Invoer_periode_3!H261),"",Invoer_periode_3!H261)</f>
        <v/>
      </c>
      <c r="I53" s="252" t="str">
        <f>Invoer_periode_3!I261</f>
        <v/>
      </c>
      <c r="J53" s="253" t="str">
        <f>Invoer_periode_3!J261</f>
        <v/>
      </c>
      <c r="K53" s="249" t="str">
        <f>Invoer_periode_3!K261</f>
        <v/>
      </c>
      <c r="L53" s="249" t="str">
        <f>Invoer_periode_3!L261</f>
        <v/>
      </c>
      <c r="M53" s="249" t="str">
        <f>Invoer_periode_3!M261</f>
        <v/>
      </c>
      <c r="N53" s="249">
        <f>Invoer_periode_3!N261</f>
        <v>0</v>
      </c>
    </row>
    <row r="54" spans="1:14" ht="12.75" customHeight="1">
      <c r="A54" s="456" t="str">
        <f>IF(ISBLANK(Invoer_periode_3!A262),"",Invoer_periode_3!A262)</f>
        <v/>
      </c>
      <c r="B54" s="279" t="str">
        <f>Invoer_periode_3!B262</f>
        <v>Bennie Beerten Z</v>
      </c>
      <c r="C54" s="249" t="str">
        <f>IF(ISBLANK(Invoer_periode_3!C262),"",Invoer_periode_3!C262)</f>
        <v/>
      </c>
      <c r="D54" s="249" t="str">
        <f>IF(ISBLANK(Invoer_periode_3!D262),"",Invoer_periode_3!D262)</f>
        <v/>
      </c>
      <c r="E54" s="249" t="str">
        <f>IF(ISBLANK(Invoer_periode_3!E262),"",Invoer_periode_3!E262)</f>
        <v/>
      </c>
      <c r="F54" s="249" t="str">
        <f>IF(ISBLANK(Invoer_periode_3!F262),"",Invoer_periode_3!F262)</f>
        <v/>
      </c>
      <c r="G54" s="249" t="str">
        <f>Invoer_periode_3!G262</f>
        <v/>
      </c>
      <c r="H54" s="249" t="str">
        <f>IF(ISBLANK(Invoer_periode_3!H262),"",Invoer_periode_3!H262)</f>
        <v/>
      </c>
      <c r="I54" s="249" t="str">
        <f>Invoer_periode_3!I262</f>
        <v/>
      </c>
      <c r="J54" s="249" t="str">
        <f>Invoer_periode_3!J262</f>
        <v/>
      </c>
      <c r="K54" s="249" t="str">
        <f>Invoer_periode_3!K262</f>
        <v/>
      </c>
      <c r="L54" s="249" t="str">
        <f>Invoer_periode_3!L262</f>
        <v/>
      </c>
      <c r="M54" s="249" t="str">
        <f>Invoer_periode_3!M262</f>
        <v/>
      </c>
      <c r="N54" s="249">
        <f>Invoer_periode_3!N262</f>
        <v>0</v>
      </c>
    </row>
    <row r="55" spans="1:14" ht="13.5" customHeight="1">
      <c r="A55" s="456" t="str">
        <f>IF(ISBLANK(Invoer_periode_3!A263),"",Invoer_periode_3!A263)</f>
        <v/>
      </c>
      <c r="B55" s="279" t="str">
        <f>Invoer_periode_3!B263</f>
        <v>Cuppers Jan</v>
      </c>
      <c r="C55" s="249" t="str">
        <f>IF(ISBLANK(Invoer_periode_3!C263),"",Invoer_periode_3!C263)</f>
        <v/>
      </c>
      <c r="D55" s="249" t="str">
        <f>IF(ISBLANK(Invoer_periode_3!D263),"",Invoer_periode_3!D263)</f>
        <v/>
      </c>
      <c r="E55" s="249" t="str">
        <f>IF(ISBLANK(Invoer_periode_3!E263),"",Invoer_periode_3!E263)</f>
        <v/>
      </c>
      <c r="F55" s="249" t="str">
        <f>IF(ISBLANK(Invoer_periode_3!F263),"",Invoer_periode_3!F263)</f>
        <v/>
      </c>
      <c r="G55" s="251" t="str">
        <f>Invoer_periode_3!G263</f>
        <v/>
      </c>
      <c r="H55" s="249" t="str">
        <f>IF(ISBLANK(Invoer_periode_3!H263),"",Invoer_periode_3!H263)</f>
        <v/>
      </c>
      <c r="I55" s="252" t="str">
        <f>Invoer_periode_3!I263</f>
        <v/>
      </c>
      <c r="J55" s="253" t="str">
        <f>Invoer_periode_3!J263</f>
        <v/>
      </c>
      <c r="K55" s="249" t="str">
        <f>Invoer_periode_3!K263</f>
        <v/>
      </c>
      <c r="L55" s="249" t="str">
        <f>Invoer_periode_3!L263</f>
        <v/>
      </c>
      <c r="M55" s="249" t="str">
        <f>Invoer_periode_3!M263</f>
        <v/>
      </c>
      <c r="N55" s="249">
        <f>Invoer_periode_3!N263</f>
        <v>0</v>
      </c>
    </row>
    <row r="56" spans="1:14" ht="12.75" customHeight="1">
      <c r="A56" s="456" t="str">
        <f>IF(ISBLANK(Invoer_periode_3!A264),"",Invoer_periode_3!A264)</f>
        <v/>
      </c>
      <c r="B56" s="279" t="str">
        <f>Invoer_periode_3!B264</f>
        <v>BouwmeesterJohan</v>
      </c>
      <c r="C56" s="249" t="str">
        <f>IF(ISBLANK(Invoer_periode_3!C264),"",Invoer_periode_3!C264)</f>
        <v/>
      </c>
      <c r="D56" s="249" t="str">
        <f>IF(ISBLANK(Invoer_periode_3!D264),"",Invoer_periode_3!D264)</f>
        <v/>
      </c>
      <c r="E56" s="249" t="str">
        <f>IF(ISBLANK(Invoer_periode_3!E264),"",Invoer_periode_3!E264)</f>
        <v/>
      </c>
      <c r="F56" s="249" t="str">
        <f>IF(ISBLANK(Invoer_periode_3!F264),"",Invoer_periode_3!F264)</f>
        <v/>
      </c>
      <c r="G56" s="249" t="str">
        <f>Invoer_periode_3!G264</f>
        <v/>
      </c>
      <c r="H56" s="249" t="str">
        <f>IF(ISBLANK(Invoer_periode_3!H264),"",Invoer_periode_3!H264)</f>
        <v/>
      </c>
      <c r="I56" s="249" t="str">
        <f>Invoer_periode_3!I264</f>
        <v/>
      </c>
      <c r="J56" s="249" t="str">
        <f>Invoer_periode_3!J264</f>
        <v/>
      </c>
      <c r="K56" s="249" t="str">
        <f>Invoer_periode_3!K264</f>
        <v/>
      </c>
      <c r="L56" s="249" t="str">
        <f>Invoer_periode_3!L264</f>
        <v/>
      </c>
      <c r="M56" s="249" t="str">
        <f>Invoer_periode_3!M264</f>
        <v/>
      </c>
      <c r="N56" s="249">
        <f>Invoer_periode_3!N264</f>
        <v>0</v>
      </c>
    </row>
    <row r="57" spans="1:14" ht="12.75" customHeight="1">
      <c r="A57" s="456">
        <f>IF(ISBLANK(Invoer_periode_3!A265),"",Invoer_periode_3!A265)</f>
        <v>45279</v>
      </c>
      <c r="B57" s="279" t="str">
        <f>Invoer_periode_3!B265</f>
        <v>Cattier Theo</v>
      </c>
      <c r="C57" s="249">
        <f>IF(ISBLANK(Invoer_periode_3!C265),"",Invoer_periode_3!C265)</f>
        <v>1</v>
      </c>
      <c r="D57" s="249">
        <f>IF(ISBLANK(Invoer_periode_3!D265),"",Invoer_periode_3!D265)</f>
        <v>56</v>
      </c>
      <c r="E57" s="249">
        <f>IF(ISBLANK(Invoer_periode_3!E265),"",Invoer_periode_3!E265)</f>
        <v>42</v>
      </c>
      <c r="F57" s="249">
        <f>IF(ISBLANK(Invoer_periode_3!F265),"",Invoer_periode_3!F265)</f>
        <v>32</v>
      </c>
      <c r="G57" s="251">
        <f>Invoer_periode_3!G265</f>
        <v>1.3125</v>
      </c>
      <c r="H57" s="249">
        <f>IF(ISBLANK(Invoer_periode_3!H265),"",Invoer_periode_3!H265)</f>
        <v>6</v>
      </c>
      <c r="I57" s="252">
        <f>Invoer_periode_3!I265</f>
        <v>0.75</v>
      </c>
      <c r="J57" s="253">
        <f>Invoer_periode_3!J265</f>
        <v>7</v>
      </c>
      <c r="K57" s="249">
        <f>Invoer_periode_3!K265</f>
        <v>0</v>
      </c>
      <c r="L57" s="249">
        <f>Invoer_periode_3!L265</f>
        <v>1</v>
      </c>
      <c r="M57" s="249">
        <f>Invoer_periode_3!M265</f>
        <v>0</v>
      </c>
      <c r="N57" s="249">
        <f>Invoer_periode_3!N265</f>
        <v>0</v>
      </c>
    </row>
    <row r="58" spans="1:14" ht="12.75" customHeight="1">
      <c r="A58" s="456" t="str">
        <f>IF(ISBLANK(Invoer_periode_3!A266),"",Invoer_periode_3!A266)</f>
        <v/>
      </c>
      <c r="B58" s="279" t="str">
        <f>Invoer_periode_3!B266</f>
        <v>Huinink Jan</v>
      </c>
      <c r="C58" s="249" t="str">
        <f>IF(ISBLANK(Invoer_periode_3!C266),"",Invoer_periode_3!C266)</f>
        <v/>
      </c>
      <c r="D58" s="249" t="str">
        <f>IF(ISBLANK(Invoer_periode_3!D266),"",Invoer_periode_3!D266)</f>
        <v/>
      </c>
      <c r="E58" s="249" t="str">
        <f>IF(ISBLANK(Invoer_periode_3!E266),"",Invoer_periode_3!E266)</f>
        <v/>
      </c>
      <c r="F58" s="249" t="str">
        <f>IF(ISBLANK(Invoer_periode_3!F266),"",Invoer_periode_3!F266)</f>
        <v/>
      </c>
      <c r="G58" s="251" t="str">
        <f>Invoer_periode_3!G266</f>
        <v/>
      </c>
      <c r="H58" s="249" t="str">
        <f>IF(ISBLANK(Invoer_periode_3!H266),"",Invoer_periode_3!H266)</f>
        <v/>
      </c>
      <c r="I58" s="252" t="str">
        <f>Invoer_periode_3!I266</f>
        <v/>
      </c>
      <c r="J58" s="253" t="str">
        <f>Invoer_periode_3!J266</f>
        <v/>
      </c>
      <c r="K58" s="249" t="str">
        <f>Invoer_periode_3!K266</f>
        <v/>
      </c>
      <c r="L58" s="249" t="str">
        <f>Invoer_periode_3!L266</f>
        <v/>
      </c>
      <c r="M58" s="249" t="str">
        <f>Invoer_periode_3!M266</f>
        <v/>
      </c>
      <c r="N58" s="249">
        <f>Invoer_periode_3!N266</f>
        <v>0</v>
      </c>
    </row>
    <row r="59" spans="1:14" ht="12.75" customHeight="1">
      <c r="A59" s="456">
        <f>IF(ISBLANK(Invoer_periode_3!A267),"",Invoer_periode_3!A267)</f>
        <v>45251</v>
      </c>
      <c r="B59" s="279" t="str">
        <f>Invoer_periode_3!B267</f>
        <v>Koppele Theo</v>
      </c>
      <c r="C59" s="249">
        <f>IF(ISBLANK(Invoer_periode_3!C267),"",Invoer_periode_3!C267)</f>
        <v>1</v>
      </c>
      <c r="D59" s="249">
        <f>IF(ISBLANK(Invoer_periode_3!D267),"",Invoer_periode_3!D267)</f>
        <v>56</v>
      </c>
      <c r="E59" s="249">
        <f>IF(ISBLANK(Invoer_periode_3!E267),"",Invoer_periode_3!E267)</f>
        <v>50</v>
      </c>
      <c r="F59" s="249">
        <f>IF(ISBLANK(Invoer_periode_3!F267),"",Invoer_periode_3!F267)</f>
        <v>31</v>
      </c>
      <c r="G59" s="251">
        <f>Invoer_periode_3!G267</f>
        <v>1.6129032258064515</v>
      </c>
      <c r="H59" s="249">
        <f>IF(ISBLANK(Invoer_periode_3!H267),"",Invoer_periode_3!H267)</f>
        <v>6</v>
      </c>
      <c r="I59" s="252">
        <f>Invoer_periode_3!I267</f>
        <v>0.8928571428571429</v>
      </c>
      <c r="J59" s="253">
        <f>Invoer_periode_3!J267</f>
        <v>8</v>
      </c>
      <c r="K59" s="249">
        <f>Invoer_periode_3!K267</f>
        <v>0</v>
      </c>
      <c r="L59" s="249">
        <f>Invoer_periode_3!L267</f>
        <v>1</v>
      </c>
      <c r="M59" s="249">
        <f>Invoer_periode_3!M267</f>
        <v>0</v>
      </c>
      <c r="N59" s="249">
        <f>Invoer_periode_3!N267</f>
        <v>0</v>
      </c>
    </row>
    <row r="60" spans="1:14" ht="12.75" customHeight="1">
      <c r="A60" s="456" t="str">
        <f>IF(ISBLANK(Invoer_periode_3!A268),"",Invoer_periode_3!A268)</f>
        <v/>
      </c>
      <c r="B60" s="279" t="str">
        <f>Invoer_periode_3!B268</f>
        <v>Melgers Willy</v>
      </c>
      <c r="C60" s="249" t="str">
        <f>IF(ISBLANK(Invoer_periode_3!C268),"",Invoer_periode_3!C268)</f>
        <v/>
      </c>
      <c r="D60" s="249" t="str">
        <f>IF(ISBLANK(Invoer_periode_3!D268),"",Invoer_periode_3!D268)</f>
        <v/>
      </c>
      <c r="E60" s="249" t="str">
        <f>IF(ISBLANK(Invoer_periode_3!E268),"",Invoer_periode_3!E268)</f>
        <v/>
      </c>
      <c r="F60" s="249" t="str">
        <f>IF(ISBLANK(Invoer_periode_3!F268),"",Invoer_periode_3!F268)</f>
        <v/>
      </c>
      <c r="G60" s="251" t="str">
        <f>Invoer_periode_3!G268</f>
        <v/>
      </c>
      <c r="H60" s="249" t="str">
        <f>IF(ISBLANK(Invoer_periode_3!H268),"",Invoer_periode_3!H268)</f>
        <v/>
      </c>
      <c r="I60" s="252" t="str">
        <f>Invoer_periode_3!I268</f>
        <v/>
      </c>
      <c r="J60" s="253" t="str">
        <f>Invoer_periode_3!J268</f>
        <v/>
      </c>
      <c r="K60" s="249" t="str">
        <f>Invoer_periode_3!K268</f>
        <v/>
      </c>
      <c r="L60" s="249" t="str">
        <f>Invoer_periode_3!L268</f>
        <v/>
      </c>
      <c r="M60" s="249" t="str">
        <f>Invoer_periode_3!M268</f>
        <v/>
      </c>
      <c r="N60" s="249">
        <f>Invoer_periode_3!N268</f>
        <v>0</v>
      </c>
    </row>
    <row r="61" spans="1:14" ht="12.75" customHeight="1">
      <c r="A61" s="456" t="str">
        <f>IF(ISBLANK(Invoer_periode_3!A269),"",Invoer_periode_3!A269)</f>
        <v/>
      </c>
      <c r="B61" s="279" t="str">
        <f>Invoer_periode_3!B269</f>
        <v>Piepers Arnold</v>
      </c>
      <c r="C61" s="255" t="str">
        <f>Invoer_periode_3!C269</f>
        <v/>
      </c>
      <c r="D61" s="255" t="str">
        <f>Invoer_periode_3!D269</f>
        <v/>
      </c>
      <c r="E61" s="255">
        <f>Invoer_periode_3!E269</f>
        <v>0</v>
      </c>
      <c r="F61" s="255" t="str">
        <f>Invoer_periode_3!F269</f>
        <v/>
      </c>
      <c r="G61" s="249" t="str">
        <f>Invoer_periode_3!G269</f>
        <v/>
      </c>
      <c r="H61" s="255">
        <f>Invoer_periode_3!H269</f>
        <v>0</v>
      </c>
      <c r="I61" s="249" t="str">
        <f>Invoer_periode_3!I269</f>
        <v/>
      </c>
      <c r="J61" s="249" t="str">
        <f>Invoer_periode_3!J269</f>
        <v/>
      </c>
      <c r="K61" s="249" t="str">
        <f>Invoer_periode_3!K269</f>
        <v/>
      </c>
      <c r="L61" s="249" t="str">
        <f>Invoer_periode_3!L269</f>
        <v/>
      </c>
      <c r="M61" s="249" t="str">
        <f>Invoer_periode_3!M269</f>
        <v/>
      </c>
      <c r="N61" s="249">
        <f>Invoer_periode_3!N269</f>
        <v>0</v>
      </c>
    </row>
    <row r="62" spans="1:14" s="264" customFormat="1" ht="12.75" customHeight="1">
      <c r="A62" s="457">
        <f>Invoer_periode_3!A270</f>
        <v>45279</v>
      </c>
      <c r="B62" s="279" t="str">
        <f>Invoer_periode_3!B270</f>
        <v>Jos Stortelder</v>
      </c>
      <c r="C62" s="263">
        <f>Invoer_periode_3!C270</f>
        <v>1</v>
      </c>
      <c r="D62" s="263">
        <f>Invoer_periode_3!D270</f>
        <v>56</v>
      </c>
      <c r="E62" s="263">
        <f>Invoer_periode_3!E270</f>
        <v>27</v>
      </c>
      <c r="F62" s="263">
        <f>Invoer_periode_3!F270</f>
        <v>20</v>
      </c>
      <c r="G62" s="266">
        <f>Invoer_periode_3!G270</f>
        <v>5</v>
      </c>
      <c r="H62" s="263">
        <f>Invoer_periode_3!H270</f>
        <v>0</v>
      </c>
      <c r="I62" s="267">
        <f>Invoer_periode_3!I270</f>
        <v>0.48214285714285715</v>
      </c>
      <c r="J62" s="268">
        <f>Invoer_periode_3!J270</f>
        <v>4</v>
      </c>
      <c r="K62" s="263">
        <f>Invoer_periode_3!K270</f>
        <v>0</v>
      </c>
      <c r="L62" s="263">
        <f>Invoer_periode_3!L270</f>
        <v>1</v>
      </c>
      <c r="M62" s="263">
        <f>Invoer_periode_3!M270</f>
        <v>0</v>
      </c>
      <c r="N62" s="263">
        <f>Invoer_periode_3!N270</f>
        <v>0</v>
      </c>
    </row>
    <row r="63" spans="1:14" s="264" customFormat="1" ht="12.75" customHeight="1">
      <c r="A63" s="457"/>
      <c r="B63" s="279" t="str">
        <f>Invoer_periode_3!B271</f>
        <v>Rots Jan</v>
      </c>
      <c r="C63" s="263"/>
      <c r="D63" s="263"/>
      <c r="E63" s="263"/>
      <c r="F63" s="263"/>
      <c r="G63" s="263"/>
      <c r="H63" s="266"/>
      <c r="I63" s="263"/>
      <c r="J63" s="267"/>
      <c r="K63" s="263"/>
      <c r="L63" s="263"/>
      <c r="M63" s="263"/>
      <c r="N63" s="263"/>
    </row>
    <row r="64" spans="1:14" ht="12.75" customHeight="1">
      <c r="A64" s="457" t="str">
        <f>Invoer_per__4!A251</f>
        <v/>
      </c>
      <c r="B64" s="279" t="str">
        <f>Invoer_periode_3!B272</f>
        <v>Rouwhorst Bennie</v>
      </c>
      <c r="C64" s="263"/>
      <c r="D64" s="263"/>
      <c r="E64" s="263"/>
      <c r="F64" s="263"/>
      <c r="G64" s="263"/>
      <c r="H64" s="266"/>
      <c r="I64" s="263"/>
      <c r="J64" s="267"/>
      <c r="K64" s="263"/>
      <c r="L64" s="263"/>
      <c r="M64" s="263"/>
      <c r="N64" s="263"/>
    </row>
    <row r="65" spans="1:14" ht="12.75" customHeight="1">
      <c r="A65" s="455" t="str">
        <f>Invoer_per__4!A252</f>
        <v>Pers. Gemid.</v>
      </c>
      <c r="B65" s="276" t="s">
        <v>134</v>
      </c>
      <c r="C65" s="263">
        <f>Invoer_per__4!C252</f>
        <v>1</v>
      </c>
      <c r="D65" s="263">
        <f>Invoer_per__4!D252</f>
        <v>59</v>
      </c>
      <c r="E65" s="263">
        <f>Invoer_per__4!E252</f>
        <v>55</v>
      </c>
      <c r="F65" s="263">
        <f>Invoer_per__4!F252</f>
        <v>32</v>
      </c>
      <c r="G65" s="263">
        <f>Invoer_per__4!G252</f>
        <v>1.71875</v>
      </c>
      <c r="H65" s="266">
        <f>Invoer_per__4!H252</f>
        <v>6</v>
      </c>
      <c r="I65" s="263">
        <f>Invoer_per__4!I252</f>
        <v>0.93220338983050843</v>
      </c>
      <c r="J65" s="268">
        <f>Invoer_per__4!J252</f>
        <v>9</v>
      </c>
      <c r="K65" s="264">
        <f>Invoer_per__4!K252</f>
        <v>0</v>
      </c>
      <c r="L65" s="264">
        <f>Invoer_per__4!L252</f>
        <v>1</v>
      </c>
      <c r="M65" s="264">
        <f>Invoer_per__4!M252</f>
        <v>0</v>
      </c>
      <c r="N65" s="263">
        <f>Invoer_per__4!N252</f>
        <v>56</v>
      </c>
    </row>
    <row r="66" spans="1:14" ht="12.75" customHeight="1">
      <c r="A66" s="457"/>
      <c r="B66" s="276"/>
      <c r="C66" s="263"/>
      <c r="D66" s="263"/>
      <c r="E66" s="263"/>
      <c r="F66" s="263"/>
      <c r="G66" s="263"/>
      <c r="H66" s="266"/>
      <c r="I66" s="263"/>
      <c r="J66" s="267"/>
      <c r="K66" s="264"/>
      <c r="L66" s="264"/>
      <c r="M66" s="264"/>
      <c r="N66" s="263"/>
    </row>
    <row r="67" spans="1:14" ht="12.75" customHeight="1">
      <c r="A67" s="456" t="str">
        <f>IF(ISBLANK(Invoer_per__4!A254),"",Invoer_per__4!A254)</f>
        <v>Car.Bol</v>
      </c>
      <c r="B67" s="476" t="str">
        <f>Invoer_per__4!B254</f>
        <v>Periode 4</v>
      </c>
      <c r="C67" s="249" t="str">
        <f>IF(ISBLANK(Invoer_per__4!C254),"",Invoer_per__4!C254)</f>
        <v/>
      </c>
      <c r="D67" s="249" t="str">
        <f>IF(ISBLANK(Invoer_per__4!D254),"",Invoer_per__4!D254)</f>
        <v/>
      </c>
      <c r="E67" s="249" t="str">
        <f>IF(ISBLANK(Invoer_per__4!E254),"",Invoer_per__4!E254)</f>
        <v/>
      </c>
      <c r="F67" s="249" t="str">
        <f>IF(ISBLANK(Invoer_per__4!F254),"",Invoer_per__4!F254)</f>
        <v/>
      </c>
      <c r="G67" s="249" t="str">
        <f>IF(ISBLANK(Invoer_per__4!G254),"",Invoer_per__4!G254)</f>
        <v/>
      </c>
      <c r="H67" s="249" t="str">
        <f>IF(ISBLANK(Invoer_per__4!H254),"",Invoer_per__4!H254)</f>
        <v/>
      </c>
      <c r="J67" s="249"/>
    </row>
    <row r="68" spans="1:14" ht="12.75" customHeight="1">
      <c r="A68" s="456">
        <f>IF(ISBLANK(Invoer_per__4!A255),"",Invoer_per__4!A255)</f>
        <v>56</v>
      </c>
      <c r="B68" s="279" t="str">
        <f>Invoer_per__4!B255</f>
        <v>Naam</v>
      </c>
      <c r="C68" s="249" t="str">
        <f>IF(ISBLANK(Invoer_per__4!C255),"",Invoer_per__4!C255)</f>
        <v>Aantal</v>
      </c>
      <c r="D68" s="249" t="str">
        <f>IF(ISBLANK(Invoer_per__4!D255),"",Invoer_per__4!D255)</f>
        <v>Te maken</v>
      </c>
      <c r="E68" s="249" t="str">
        <f>IF(ISBLANK(Invoer_per__4!E255),"",Invoer_per__4!E255)</f>
        <v>Aantal</v>
      </c>
      <c r="F68" s="249" t="str">
        <f>IF(ISBLANK(Invoer_per__4!F255),"",Invoer_per__4!F255)</f>
        <v xml:space="preserve">Aantal  </v>
      </c>
      <c r="G68" s="249" t="str">
        <f>IF(ISBLANK(Invoer_per__4!G255),"",Invoer_per__4!G255)</f>
        <v xml:space="preserve">Week       </v>
      </c>
      <c r="H68" s="249" t="str">
        <f>IF(ISBLANK(Invoer_per__4!H255),"",Invoer_per__4!H255)</f>
        <v>Hoogste</v>
      </c>
      <c r="I68" s="249" t="str">
        <f>Invoer_per__4!I255</f>
        <v>%</v>
      </c>
      <c r="J68" s="249">
        <f>Invoer_per__4!J255</f>
        <v>10</v>
      </c>
      <c r="K68" s="249" t="str">
        <f>Invoer_per__4!K255</f>
        <v>W</v>
      </c>
      <c r="L68" s="249" t="str">
        <f>Invoer_per__4!L255</f>
        <v>V</v>
      </c>
      <c r="M68" s="249" t="str">
        <f>Invoer_per__4!M255</f>
        <v>R</v>
      </c>
      <c r="N68" s="249" t="str">
        <f>Invoer_per__4!N255</f>
        <v>Nieuwe</v>
      </c>
    </row>
    <row r="69" spans="1:14" ht="12.75" customHeight="1">
      <c r="A69" s="456" t="str">
        <f>IF(ISBLANK(Invoer_per__4!A256),"",Invoer_per__4!A256)</f>
        <v>Datum</v>
      </c>
      <c r="B69" s="476" t="str">
        <f>Invoer_per__4!B256</f>
        <v>Wittenbernds B</v>
      </c>
      <c r="C69" s="249" t="str">
        <f>IF(ISBLANK(Invoer_per__4!C256),"",Invoer_per__4!C256)</f>
        <v>Wedstr.</v>
      </c>
      <c r="D69" s="249" t="str">
        <f>IF(ISBLANK(Invoer_per__4!D256),"",Invoer_per__4!D256)</f>
        <v>Car.boles</v>
      </c>
      <c r="E69" s="249" t="str">
        <f>IF(ISBLANK(Invoer_per__4!E256),"",Invoer_per__4!E256)</f>
        <v>Car.boles</v>
      </c>
      <c r="F69" s="249" t="str">
        <f>IF(ISBLANK(Invoer_per__4!F256),"",Invoer_per__4!F256)</f>
        <v>Beurten</v>
      </c>
      <c r="G69" s="249" t="str">
        <f>IF(ISBLANK(Invoer_per__4!G256),"",Invoer_per__4!G256)</f>
        <v>Moyenne</v>
      </c>
      <c r="H69" s="249" t="str">
        <f>IF(ISBLANK(Invoer_per__4!H256),"",Invoer_per__4!H256)</f>
        <v>H Score</v>
      </c>
      <c r="I69" s="249" t="str">
        <f>Invoer_per__4!I256</f>
        <v>Caramboles</v>
      </c>
      <c r="J69" s="249" t="str">
        <f>Invoer_per__4!J256</f>
        <v>Punten</v>
      </c>
      <c r="K69" s="249">
        <f>Invoer_per__4!K256</f>
        <v>0</v>
      </c>
      <c r="L69" s="249">
        <f>Invoer_per__4!L256</f>
        <v>0</v>
      </c>
      <c r="M69" s="249">
        <f>Invoer_per__4!M256</f>
        <v>0</v>
      </c>
      <c r="N69" s="249" t="str">
        <f>Invoer_per__4!N256</f>
        <v>Caramb</v>
      </c>
    </row>
    <row r="70" spans="1:14" ht="12.75" customHeight="1">
      <c r="A70" s="456">
        <f>IF(ISBLANK(Invoer_per__4!A257),"",Invoer_per__4!A257)</f>
        <v>45314</v>
      </c>
      <c r="B70" s="279" t="str">
        <f>Invoer_per__4!B257</f>
        <v>Spieker Leo</v>
      </c>
      <c r="C70" s="249">
        <f>IF(ISBLANK(Invoer_per__4!C257),"",Invoer_per__4!C257)</f>
        <v>1</v>
      </c>
      <c r="D70" s="249">
        <f>IF(ISBLANK(Invoer_per__4!D257),"",Invoer_per__4!D257)</f>
        <v>56</v>
      </c>
      <c r="E70" s="249" t="str">
        <f>IF(ISBLANK(Invoer_per__4!E257),"",Invoer_per__4!E257)</f>
        <v/>
      </c>
      <c r="F70" s="249" t="str">
        <f>IF(ISBLANK(Invoer_per__4!F257),"",Invoer_per__4!F257)</f>
        <v/>
      </c>
      <c r="G70" s="249" t="str">
        <f>IF(ISBLANK(Invoer_per__4!G257),"",Invoer_per__4!G257)</f>
        <v/>
      </c>
      <c r="H70" s="249" t="str">
        <f>IF(ISBLANK(Invoer_per__4!H257),"",Invoer_per__4!H257)</f>
        <v/>
      </c>
      <c r="I70" s="249" t="str">
        <f>Invoer_per__4!I257</f>
        <v/>
      </c>
      <c r="J70" s="249" t="str">
        <f>Invoer_per__4!J257</f>
        <v/>
      </c>
      <c r="K70" s="249">
        <f>Invoer_per__4!K257</f>
        <v>0</v>
      </c>
      <c r="L70" s="249">
        <f>Invoer_per__4!L257</f>
        <v>0</v>
      </c>
      <c r="M70" s="249">
        <f>Invoer_per__4!M257</f>
        <v>1</v>
      </c>
      <c r="N70" s="249">
        <f>Invoer_per__4!N257</f>
        <v>0</v>
      </c>
    </row>
    <row r="71" spans="1:14" ht="12.75" customHeight="1">
      <c r="A71" s="456" t="str">
        <f>IF(ISBLANK(Invoer_per__4!A258),"",Invoer_per__4!A258)</f>
        <v/>
      </c>
      <c r="B71" s="279" t="str">
        <f>Invoer_per__4!B258</f>
        <v>v.Schie Leo</v>
      </c>
      <c r="C71" s="249" t="str">
        <f>IF(ISBLANK(Invoer_per__4!C258),"",Invoer_per__4!C258)</f>
        <v/>
      </c>
      <c r="D71" s="249" t="str">
        <f>IF(ISBLANK(Invoer_per__4!D258),"",Invoer_per__4!D258)</f>
        <v/>
      </c>
      <c r="E71" s="249" t="str">
        <f>IF(ISBLANK(Invoer_per__4!E258),"",Invoer_per__4!E258)</f>
        <v/>
      </c>
      <c r="F71" s="249" t="str">
        <f>IF(ISBLANK(Invoer_per__4!F258),"",Invoer_per__4!F258)</f>
        <v/>
      </c>
      <c r="G71" s="249" t="str">
        <f>IF(ISBLANK(Invoer_per__4!G258),"",Invoer_per__4!G258)</f>
        <v/>
      </c>
      <c r="H71" s="249" t="str">
        <f>IF(ISBLANK(Invoer_per__4!H258),"",Invoer_per__4!H258)</f>
        <v/>
      </c>
      <c r="I71" s="249" t="str">
        <f>Invoer_per__4!I258</f>
        <v/>
      </c>
      <c r="J71" s="249" t="str">
        <f>Invoer_per__4!J258</f>
        <v/>
      </c>
      <c r="K71" s="249" t="str">
        <f>Invoer_per__4!K258</f>
        <v/>
      </c>
      <c r="L71" s="249" t="str">
        <f>Invoer_per__4!L258</f>
        <v/>
      </c>
      <c r="M71" s="249" t="str">
        <f>Invoer_per__4!M258</f>
        <v/>
      </c>
      <c r="N71" s="249">
        <f>Invoer_per__4!N258</f>
        <v>0</v>
      </c>
    </row>
    <row r="72" spans="1:14" ht="12.75" customHeight="1">
      <c r="A72" s="456" t="str">
        <f>IF(ISBLANK(Invoer_per__4!A259),"",Invoer_per__4!A259)</f>
        <v/>
      </c>
      <c r="B72" s="279" t="str">
        <f>Invoer_per__4!B259</f>
        <v>Wolterink Harrie</v>
      </c>
      <c r="C72" s="249" t="str">
        <f>IF(ISBLANK(Invoer_per__4!C259),"",Invoer_per__4!C259)</f>
        <v/>
      </c>
      <c r="D72" s="249" t="str">
        <f>IF(ISBLANK(Invoer_per__4!D259),"",Invoer_per__4!D259)</f>
        <v/>
      </c>
      <c r="E72" s="249" t="str">
        <f>IF(ISBLANK(Invoer_per__4!E259),"",Invoer_per__4!E259)</f>
        <v/>
      </c>
      <c r="F72" s="249" t="str">
        <f>IF(ISBLANK(Invoer_per__4!F259),"",Invoer_per__4!F259)</f>
        <v/>
      </c>
      <c r="G72" s="249" t="str">
        <f>IF(ISBLANK(Invoer_per__4!G259),"",Invoer_per__4!G259)</f>
        <v/>
      </c>
      <c r="H72" s="249" t="str">
        <f>IF(ISBLANK(Invoer_per__4!H259),"",Invoer_per__4!H259)</f>
        <v/>
      </c>
      <c r="I72" s="249" t="str">
        <f>Invoer_per__4!I259</f>
        <v/>
      </c>
      <c r="J72" s="249" t="str">
        <f>Invoer_per__4!J259</f>
        <v/>
      </c>
      <c r="K72" s="249" t="str">
        <f>Invoer_per__4!K259</f>
        <v/>
      </c>
      <c r="L72" s="249" t="str">
        <f>Invoer_per__4!L259</f>
        <v/>
      </c>
      <c r="M72" s="249" t="str">
        <f>Invoer_per__4!M259</f>
        <v/>
      </c>
      <c r="N72" s="249">
        <f>Invoer_per__4!N259</f>
        <v>0</v>
      </c>
    </row>
    <row r="73" spans="1:14" ht="12.75" customHeight="1">
      <c r="A73" s="456" t="str">
        <f>IF(ISBLANK(Invoer_per__4!A260),"",Invoer_per__4!A260)</f>
        <v/>
      </c>
      <c r="B73" s="279" t="str">
        <f>Invoer_per__4!B260</f>
        <v>Vermue Jack</v>
      </c>
      <c r="C73" s="249" t="str">
        <f>IF(ISBLANK(Invoer_per__4!C260),"",Invoer_per__4!C260)</f>
        <v/>
      </c>
      <c r="D73" s="249" t="str">
        <f>IF(ISBLANK(Invoer_per__4!D260),"",Invoer_per__4!D260)</f>
        <v/>
      </c>
      <c r="E73" s="249" t="str">
        <f>IF(ISBLANK(Invoer_per__4!E260),"",Invoer_per__4!E260)</f>
        <v/>
      </c>
      <c r="F73" s="249" t="str">
        <f>IF(ISBLANK(Invoer_per__4!F260),"",Invoer_per__4!F260)</f>
        <v/>
      </c>
      <c r="G73" s="249" t="str">
        <f>IF(ISBLANK(Invoer_per__4!G260),"",Invoer_per__4!G260)</f>
        <v/>
      </c>
      <c r="H73" s="249" t="str">
        <f>IF(ISBLANK(Invoer_per__4!H260),"",Invoer_per__4!H260)</f>
        <v/>
      </c>
      <c r="I73" s="249">
        <f>Invoer_per__4!I260</f>
        <v>0</v>
      </c>
      <c r="J73" s="249">
        <f>Invoer_per__4!J260</f>
        <v>0</v>
      </c>
      <c r="K73" s="249" t="str">
        <f>Invoer_per__4!K260</f>
        <v/>
      </c>
      <c r="L73" s="249" t="str">
        <f>Invoer_per__4!L260</f>
        <v/>
      </c>
      <c r="M73" s="249" t="str">
        <f>Invoer_per__4!M260</f>
        <v/>
      </c>
      <c r="N73" s="249">
        <f>Invoer_per__4!N260</f>
        <v>0</v>
      </c>
    </row>
    <row r="74" spans="1:14" ht="12.75" customHeight="1">
      <c r="A74" s="456" t="str">
        <f>IF(ISBLANK(Invoer_per__4!A261),"",Invoer_per__4!A261)</f>
        <v/>
      </c>
      <c r="B74" s="279" t="str">
        <f>Invoer_per__4!B261</f>
        <v>Slot Guus</v>
      </c>
      <c r="C74" s="249" t="str">
        <f>IF(ISBLANK(Invoer_per__4!C261),"",Invoer_per__4!C261)</f>
        <v/>
      </c>
      <c r="D74" s="249" t="str">
        <f>IF(ISBLANK(Invoer_per__4!D261),"",Invoer_per__4!D261)</f>
        <v/>
      </c>
      <c r="E74" s="249" t="str">
        <f>IF(ISBLANK(Invoer_per__4!E261),"",Invoer_per__4!E261)</f>
        <v/>
      </c>
      <c r="F74" s="249" t="str">
        <f>IF(ISBLANK(Invoer_per__4!F261),"",Invoer_per__4!F261)</f>
        <v/>
      </c>
      <c r="G74" s="249" t="str">
        <f>IF(ISBLANK(Invoer_per__4!G261),"",Invoer_per__4!G261)</f>
        <v/>
      </c>
      <c r="H74" s="249" t="str">
        <f>IF(ISBLANK(Invoer_per__4!H261),"",Invoer_per__4!H261)</f>
        <v/>
      </c>
      <c r="I74" s="249" t="str">
        <f>Invoer_per__4!I261</f>
        <v/>
      </c>
      <c r="J74" s="249" t="str">
        <f>Invoer_per__4!J261</f>
        <v/>
      </c>
      <c r="K74" s="249" t="str">
        <f>Invoer_per__4!K261</f>
        <v/>
      </c>
      <c r="L74" s="249" t="str">
        <f>Invoer_per__4!L261</f>
        <v/>
      </c>
      <c r="M74" s="249" t="str">
        <f>Invoer_per__4!M261</f>
        <v/>
      </c>
      <c r="N74" s="249">
        <f>Invoer_per__4!N261</f>
        <v>0</v>
      </c>
    </row>
    <row r="75" spans="1:14" ht="12.75" customHeight="1">
      <c r="A75" s="456" t="str">
        <f>IF(ISBLANK(Invoer_per__4!A262),"",Invoer_per__4!A262)</f>
        <v/>
      </c>
      <c r="B75" s="279" t="str">
        <f>Invoer_per__4!B262</f>
        <v>Bennie Beerten Z</v>
      </c>
      <c r="C75" s="249" t="str">
        <f>IF(ISBLANK(Invoer_per__4!C262),"",Invoer_per__4!C262)</f>
        <v/>
      </c>
      <c r="D75" s="249" t="str">
        <f>IF(ISBLANK(Invoer_per__4!D262),"",Invoer_per__4!D262)</f>
        <v/>
      </c>
      <c r="E75" s="249" t="str">
        <f>IF(ISBLANK(Invoer_per__4!E262),"",Invoer_per__4!E262)</f>
        <v/>
      </c>
      <c r="F75" s="249" t="str">
        <f>IF(ISBLANK(Invoer_per__4!F262),"",Invoer_per__4!F262)</f>
        <v/>
      </c>
      <c r="G75" s="249" t="str">
        <f>IF(ISBLANK(Invoer_per__4!G262),"",Invoer_per__4!G262)</f>
        <v/>
      </c>
      <c r="H75" s="249" t="str">
        <f>IF(ISBLANK(Invoer_per__4!H262),"",Invoer_per__4!H262)</f>
        <v/>
      </c>
      <c r="I75" s="249" t="str">
        <f>Invoer_per__4!I262</f>
        <v/>
      </c>
      <c r="J75" s="249" t="str">
        <f>Invoer_per__4!J262</f>
        <v/>
      </c>
      <c r="K75" s="249" t="str">
        <f>Invoer_per__4!K262</f>
        <v/>
      </c>
      <c r="L75" s="249" t="str">
        <f>Invoer_per__4!L262</f>
        <v/>
      </c>
      <c r="M75" s="249" t="str">
        <f>Invoer_per__4!M262</f>
        <v/>
      </c>
      <c r="N75" s="249">
        <f>Invoer_per__4!N262</f>
        <v>0</v>
      </c>
    </row>
    <row r="76" spans="1:14" ht="12.75" customHeight="1">
      <c r="A76" s="456" t="str">
        <f>IF(ISBLANK(Invoer_per__4!A263),"",Invoer_per__4!A263)</f>
        <v/>
      </c>
      <c r="B76" s="279" t="str">
        <f>Invoer_per__4!B263</f>
        <v>Cuppers Jan</v>
      </c>
      <c r="C76" s="249" t="str">
        <f>IF(ISBLANK(Invoer_per__4!C263),"",Invoer_per__4!C263)</f>
        <v/>
      </c>
      <c r="D76" s="249" t="str">
        <f>IF(ISBLANK(Invoer_per__4!D263),"",Invoer_per__4!D263)</f>
        <v/>
      </c>
      <c r="E76" s="249" t="str">
        <f>IF(ISBLANK(Invoer_per__4!E263),"",Invoer_per__4!E263)</f>
        <v/>
      </c>
      <c r="F76" s="249" t="str">
        <f>IF(ISBLANK(Invoer_per__4!F263),"",Invoer_per__4!F263)</f>
        <v/>
      </c>
      <c r="G76" s="249" t="str">
        <f>IF(ISBLANK(Invoer_per__4!G263),"",Invoer_per__4!G263)</f>
        <v/>
      </c>
      <c r="H76" s="249" t="str">
        <f>IF(ISBLANK(Invoer_per__4!H263),"",Invoer_per__4!H263)</f>
        <v/>
      </c>
      <c r="I76" s="249" t="str">
        <f>Invoer_per__4!I263</f>
        <v/>
      </c>
      <c r="J76" s="249" t="str">
        <f>Invoer_per__4!J263</f>
        <v/>
      </c>
      <c r="K76" s="249" t="str">
        <f>Invoer_per__4!K263</f>
        <v/>
      </c>
      <c r="L76" s="249" t="str">
        <f>Invoer_per__4!L263</f>
        <v/>
      </c>
      <c r="M76" s="249" t="str">
        <f>Invoer_per__4!M263</f>
        <v/>
      </c>
      <c r="N76" s="249">
        <f>Invoer_per__4!N263</f>
        <v>0</v>
      </c>
    </row>
    <row r="77" spans="1:14" ht="12.75" customHeight="1">
      <c r="A77" s="456" t="str">
        <f>IF(ISBLANK(Invoer_per__4!A264),"",Invoer_per__4!A264)</f>
        <v/>
      </c>
      <c r="B77" s="279" t="str">
        <f>Invoer_per__4!B264</f>
        <v>BouwmeesterJohan</v>
      </c>
      <c r="C77" s="249" t="str">
        <f>IF(ISBLANK(Invoer_per__4!C264),"",Invoer_per__4!C264)</f>
        <v/>
      </c>
      <c r="D77" s="249" t="str">
        <f>IF(ISBLANK(Invoer_per__4!D264),"",Invoer_per__4!D264)</f>
        <v/>
      </c>
      <c r="E77" s="249" t="str">
        <f>IF(ISBLANK(Invoer_per__4!E264),"",Invoer_per__4!E264)</f>
        <v/>
      </c>
      <c r="F77" s="249" t="str">
        <f>IF(ISBLANK(Invoer_per__4!F264),"",Invoer_per__4!F264)</f>
        <v/>
      </c>
      <c r="G77" s="249" t="str">
        <f>IF(ISBLANK(Invoer_per__4!G264),"",Invoer_per__4!G264)</f>
        <v/>
      </c>
      <c r="H77" s="249" t="str">
        <f>IF(ISBLANK(Invoer_per__4!H264),"",Invoer_per__4!H264)</f>
        <v/>
      </c>
      <c r="I77" s="249" t="str">
        <f>Invoer_per__4!I264</f>
        <v/>
      </c>
      <c r="J77" s="249" t="str">
        <f>Invoer_per__4!J264</f>
        <v/>
      </c>
      <c r="K77" s="249" t="str">
        <f>Invoer_per__4!K264</f>
        <v/>
      </c>
      <c r="L77" s="249" t="str">
        <f>Invoer_per__4!L264</f>
        <v/>
      </c>
      <c r="M77" s="249" t="str">
        <f>Invoer_per__4!M264</f>
        <v/>
      </c>
      <c r="N77" s="249">
        <f>Invoer_per__4!N264</f>
        <v>0</v>
      </c>
    </row>
    <row r="78" spans="1:14" ht="12.75" customHeight="1">
      <c r="A78" s="456" t="str">
        <f>IF(ISBLANK(Invoer_per__4!A265),"",Invoer_per__4!A265)</f>
        <v/>
      </c>
      <c r="B78" s="279" t="str">
        <f>Invoer_per__4!B265</f>
        <v>Cattier Theo</v>
      </c>
      <c r="C78" s="249" t="str">
        <f>IF(ISBLANK(Invoer_per__4!C265),"",Invoer_per__4!C265)</f>
        <v/>
      </c>
      <c r="D78" s="249" t="str">
        <f>IF(ISBLANK(Invoer_per__4!D265),"",Invoer_per__4!D265)</f>
        <v/>
      </c>
      <c r="E78" s="249" t="str">
        <f>IF(ISBLANK(Invoer_per__4!E265),"",Invoer_per__4!E265)</f>
        <v/>
      </c>
      <c r="F78" s="249" t="str">
        <f>IF(ISBLANK(Invoer_per__4!F265),"",Invoer_per__4!F265)</f>
        <v/>
      </c>
      <c r="G78" s="249" t="str">
        <f>IF(ISBLANK(Invoer_per__4!G265),"",Invoer_per__4!G265)</f>
        <v/>
      </c>
      <c r="H78" s="249" t="str">
        <f>IF(ISBLANK(Invoer_per__4!H265),"",Invoer_per__4!H265)</f>
        <v/>
      </c>
      <c r="I78" s="249" t="str">
        <f>Invoer_per__4!I265</f>
        <v/>
      </c>
      <c r="J78" s="249" t="str">
        <f>Invoer_per__4!J265</f>
        <v/>
      </c>
      <c r="K78" s="249" t="str">
        <f>Invoer_per__4!K265</f>
        <v/>
      </c>
      <c r="L78" s="249" t="str">
        <f>Invoer_per__4!L265</f>
        <v/>
      </c>
      <c r="M78" s="249" t="str">
        <f>Invoer_per__4!M265</f>
        <v/>
      </c>
      <c r="N78" s="249">
        <f>Invoer_per__4!N265</f>
        <v>0</v>
      </c>
    </row>
    <row r="79" spans="1:14" ht="12.75" customHeight="1">
      <c r="A79" s="456" t="str">
        <f>IF(ISBLANK(Invoer_per__4!A266),"",Invoer_per__4!A266)</f>
        <v/>
      </c>
      <c r="B79" s="279" t="str">
        <f>Invoer_per__4!B266</f>
        <v>Huinink Jan</v>
      </c>
      <c r="C79" s="249" t="str">
        <f>IF(ISBLANK(Invoer_per__4!C266),"",Invoer_per__4!C266)</f>
        <v/>
      </c>
      <c r="D79" s="249" t="str">
        <f>IF(ISBLANK(Invoer_per__4!D266),"",Invoer_per__4!D266)</f>
        <v/>
      </c>
      <c r="E79" s="249" t="str">
        <f>IF(ISBLANK(Invoer_per__4!E266),"",Invoer_per__4!E266)</f>
        <v/>
      </c>
      <c r="F79" s="249" t="str">
        <f>IF(ISBLANK(Invoer_per__4!F266),"",Invoer_per__4!F266)</f>
        <v/>
      </c>
      <c r="G79" s="249" t="str">
        <f>IF(ISBLANK(Invoer_per__4!G266),"",Invoer_per__4!G266)</f>
        <v/>
      </c>
      <c r="H79" s="249" t="str">
        <f>IF(ISBLANK(Invoer_per__4!H266),"",Invoer_per__4!H266)</f>
        <v/>
      </c>
      <c r="I79" s="249" t="str">
        <f>Invoer_per__4!I266</f>
        <v/>
      </c>
      <c r="J79" s="249" t="str">
        <f>Invoer_per__4!J266</f>
        <v/>
      </c>
      <c r="K79" s="249" t="str">
        <f>Invoer_per__4!K266</f>
        <v/>
      </c>
      <c r="L79" s="249" t="str">
        <f>Invoer_per__4!L266</f>
        <v/>
      </c>
      <c r="M79" s="249" t="str">
        <f>Invoer_per__4!M266</f>
        <v/>
      </c>
      <c r="N79" s="249">
        <f>Invoer_per__4!N266</f>
        <v>0</v>
      </c>
    </row>
    <row r="80" spans="1:14" s="254" customFormat="1" ht="12.75" customHeight="1">
      <c r="A80" s="456" t="str">
        <f>IF(ISBLANK(Invoer_per__4!A267),"",Invoer_per__4!A267)</f>
        <v/>
      </c>
      <c r="B80" s="279" t="str">
        <f>Invoer_per__4!B267</f>
        <v>Koppele Theo</v>
      </c>
      <c r="C80" s="249" t="str">
        <f>IF(ISBLANK(Invoer_per__4!C267),"",Invoer_per__4!C267)</f>
        <v/>
      </c>
      <c r="D80" s="249" t="str">
        <f>IF(ISBLANK(Invoer_per__4!D267),"",Invoer_per__4!D267)</f>
        <v/>
      </c>
      <c r="E80" s="249" t="str">
        <f>IF(ISBLANK(Invoer_per__4!E267),"",Invoer_per__4!E267)</f>
        <v/>
      </c>
      <c r="F80" s="249" t="str">
        <f>IF(ISBLANK(Invoer_per__4!F267),"",Invoer_per__4!F267)</f>
        <v/>
      </c>
      <c r="G80" s="249" t="str">
        <f>IF(ISBLANK(Invoer_per__4!G267),"",Invoer_per__4!G267)</f>
        <v/>
      </c>
      <c r="H80" s="249" t="str">
        <f>IF(ISBLANK(Invoer_per__4!H267),"",Invoer_per__4!H267)</f>
        <v/>
      </c>
      <c r="I80" s="249" t="str">
        <f>Invoer_per__4!I267</f>
        <v/>
      </c>
      <c r="J80" s="249" t="str">
        <f>Invoer_per__4!J267</f>
        <v/>
      </c>
      <c r="K80" s="249" t="str">
        <f>Invoer_per__4!K267</f>
        <v/>
      </c>
      <c r="L80" s="249" t="str">
        <f>Invoer_per__4!L267</f>
        <v/>
      </c>
      <c r="M80" s="249" t="str">
        <f>Invoer_per__4!M267</f>
        <v/>
      </c>
      <c r="N80" s="249">
        <f>Invoer_per__4!N267</f>
        <v>0</v>
      </c>
    </row>
    <row r="81" spans="1:14" ht="12.75" customHeight="1">
      <c r="A81" s="456" t="str">
        <f>IF(ISBLANK(Invoer_per__4!A268),"",Invoer_per__4!A268)</f>
        <v/>
      </c>
      <c r="B81" s="279" t="str">
        <f>Invoer_per__4!B268</f>
        <v>Melgers Willy</v>
      </c>
      <c r="C81" s="249" t="str">
        <f>IF(ISBLANK(Invoer_per__4!C268),"",Invoer_per__4!C268)</f>
        <v/>
      </c>
      <c r="D81" s="249" t="str">
        <f>IF(ISBLANK(Invoer_per__4!D268),"",Invoer_per__4!D268)</f>
        <v/>
      </c>
      <c r="E81" s="249" t="str">
        <f>IF(ISBLANK(Invoer_per__4!E268),"",Invoer_per__4!E268)</f>
        <v/>
      </c>
      <c r="F81" s="249" t="str">
        <f>IF(ISBLANK(Invoer_per__4!F268),"",Invoer_per__4!F268)</f>
        <v/>
      </c>
      <c r="G81" s="249" t="str">
        <f>IF(ISBLANK(Invoer_per__4!G268),"",Invoer_per__4!G268)</f>
        <v/>
      </c>
      <c r="H81" s="249" t="str">
        <f>IF(ISBLANK(Invoer_per__4!H268),"",Invoer_per__4!H268)</f>
        <v/>
      </c>
      <c r="I81" s="249" t="str">
        <f>Invoer_per__4!I268</f>
        <v/>
      </c>
      <c r="J81" s="249" t="str">
        <f>Invoer_per__4!J268</f>
        <v/>
      </c>
      <c r="K81" s="249" t="str">
        <f>Invoer_per__4!K268</f>
        <v/>
      </c>
      <c r="L81" s="249" t="str">
        <f>Invoer_per__4!L268</f>
        <v/>
      </c>
      <c r="M81" s="249" t="str">
        <f>Invoer_per__4!M268</f>
        <v/>
      </c>
      <c r="N81" s="249">
        <f>Invoer_per__4!N268</f>
        <v>0</v>
      </c>
    </row>
    <row r="82" spans="1:14" ht="12.75" hidden="1" customHeight="1">
      <c r="A82" s="456" t="e">
        <f>NA()</f>
        <v>#N/A</v>
      </c>
      <c r="B82" s="279" t="str">
        <f>Invoer_per__4!B269</f>
        <v>Piepers Arnold</v>
      </c>
      <c r="C82" s="306" t="e">
        <f>NA()</f>
        <v>#N/A</v>
      </c>
      <c r="D82" s="249" t="e">
        <f>NA()</f>
        <v>#N/A</v>
      </c>
      <c r="E82" s="249" t="e">
        <f>NA()</f>
        <v>#N/A</v>
      </c>
      <c r="F82" s="249" t="e">
        <f>NA()</f>
        <v>#N/A</v>
      </c>
      <c r="G82" s="251" t="e">
        <f>NA()</f>
        <v>#N/A</v>
      </c>
      <c r="H82" s="249" t="e">
        <f>NA()</f>
        <v>#N/A</v>
      </c>
      <c r="I82" s="252" t="e">
        <f>NA()</f>
        <v>#N/A</v>
      </c>
      <c r="J82" s="253" t="e">
        <f>NA()</f>
        <v>#N/A</v>
      </c>
      <c r="K82" s="249" t="e">
        <f>NA()</f>
        <v>#N/A</v>
      </c>
      <c r="L82" s="249" t="e">
        <f>NA()</f>
        <v>#N/A</v>
      </c>
      <c r="M82" s="249" t="e">
        <f>NA()</f>
        <v>#N/A</v>
      </c>
      <c r="N82" s="249" t="e">
        <f>NA()</f>
        <v>#N/A</v>
      </c>
    </row>
    <row r="83" spans="1:14" s="264" customFormat="1" ht="12.75" customHeight="1">
      <c r="A83" s="457" t="str">
        <f>Invoer_per__4!A270</f>
        <v/>
      </c>
      <c r="B83" s="279" t="str">
        <f>Invoer_per__4!B270</f>
        <v>Jos Stortelder</v>
      </c>
      <c r="C83" s="263" t="str">
        <f>Invoer_per__4!C270</f>
        <v/>
      </c>
      <c r="D83" s="263" t="str">
        <f>Invoer_per__4!D270</f>
        <v/>
      </c>
      <c r="E83" s="263">
        <f>Invoer_per__4!E270</f>
        <v>0</v>
      </c>
      <c r="F83" s="263" t="str">
        <f>Invoer_per__4!F270</f>
        <v/>
      </c>
      <c r="G83" s="266" t="str">
        <f>Invoer_per__4!G270</f>
        <v/>
      </c>
      <c r="H83" s="263">
        <f>Invoer_per__4!H270</f>
        <v>0</v>
      </c>
      <c r="I83" s="267" t="str">
        <f>Invoer_per__4!I270</f>
        <v/>
      </c>
      <c r="J83" s="268" t="str">
        <f>Invoer_per__4!J270</f>
        <v/>
      </c>
      <c r="K83" s="263" t="str">
        <f>Invoer_per__4!K270</f>
        <v/>
      </c>
      <c r="L83" s="263" t="str">
        <f>Invoer_per__4!L270</f>
        <v/>
      </c>
      <c r="M83" s="263" t="str">
        <f>Invoer_per__4!M270</f>
        <v/>
      </c>
      <c r="N83" s="263">
        <f>Invoer_per__4!N270</f>
        <v>0</v>
      </c>
    </row>
    <row r="84" spans="1:14" ht="12.75" customHeight="1">
      <c r="B84" s="279" t="str">
        <f>Invoer_per__4!B271</f>
        <v>Rots Jan</v>
      </c>
    </row>
    <row r="85" spans="1:14" ht="16.5" customHeight="1">
      <c r="B85" s="279" t="str">
        <f>Invoer_per__4!B272</f>
        <v>Rouwhorst Bennie</v>
      </c>
    </row>
    <row r="86" spans="1:14" ht="12.75" customHeight="1">
      <c r="B86" s="476" t="s">
        <v>134</v>
      </c>
    </row>
    <row r="88" spans="1:14" ht="34.5" customHeight="1">
      <c r="A88" s="1316" t="s">
        <v>0</v>
      </c>
      <c r="B88" s="1316"/>
    </row>
  </sheetData>
  <mergeCells count="4">
    <mergeCell ref="A88:B88"/>
    <mergeCell ref="K3:K4"/>
    <mergeCell ref="L3:L4"/>
    <mergeCell ref="M3:M4"/>
  </mergeCells>
  <hyperlinks>
    <hyperlink ref="A88" location="Hoofdmenu!A1" display="Hoofdmenu" xr:uid="{00000000-0004-0000-2100-000000000000}"/>
  </hyperlinks>
  <printOptions horizontalCentered="1" gridLines="1"/>
  <pageMargins left="0.19645669291338602" right="0.19645669291338602" top="1.4763779527559051" bottom="1.082677165354331" header="1.08267716535433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W87"/>
  <sheetViews>
    <sheetView topLeftCell="A64" workbookViewId="0">
      <selection activeCell="A87" sqref="A87:B87"/>
    </sheetView>
  </sheetViews>
  <sheetFormatPr defaultRowHeight="12.75" customHeight="1"/>
  <cols>
    <col min="1" max="1" width="16.140625" style="459" customWidth="1"/>
    <col min="2" max="2" width="22.5703125" style="284" customWidth="1"/>
    <col min="3" max="3" width="14.7109375" style="255" customWidth="1"/>
    <col min="4" max="7" width="11.42578125" style="255" customWidth="1"/>
    <col min="8" max="8" width="12.85546875" style="256" customWidth="1"/>
    <col min="9" max="9" width="11.42578125" style="255" customWidth="1"/>
    <col min="10" max="10" width="12.85546875" style="257" customWidth="1"/>
    <col min="11" max="13" width="7.5703125" style="255" customWidth="1"/>
    <col min="14" max="14" width="11.42578125" style="255" customWidth="1"/>
    <col min="15" max="257" width="11.42578125" style="254" customWidth="1"/>
    <col min="258" max="1023" width="11.42578125" style="248" customWidth="1"/>
    <col min="1024" max="1024" width="9.140625" style="248" customWidth="1"/>
    <col min="1025" max="16384" width="9.140625" style="248"/>
  </cols>
  <sheetData>
    <row r="1" spans="1:14" ht="15" customHeight="1"/>
    <row r="2" spans="1:14" ht="13.5" customHeight="1">
      <c r="A2" s="457" t="str">
        <f>Invoer_Periode1_!A275</f>
        <v>Car.Bol</v>
      </c>
      <c r="B2" s="276" t="str">
        <f>Invoer_Periode1_!B275</f>
        <v>Periode 1</v>
      </c>
      <c r="C2" s="263">
        <f>Invoer_Periode1_!C275</f>
        <v>0</v>
      </c>
      <c r="D2" s="263">
        <f>Invoer_Periode1_!D275</f>
        <v>0</v>
      </c>
      <c r="E2" s="263">
        <f>Invoer_Periode1_!E275</f>
        <v>0</v>
      </c>
      <c r="F2" s="263">
        <f>Invoer_Periode1_!F275</f>
        <v>0</v>
      </c>
      <c r="G2" s="263">
        <f>Invoer_Periode1_!G275</f>
        <v>0</v>
      </c>
      <c r="H2" s="266">
        <f>Invoer_Periode1_!H275</f>
        <v>0</v>
      </c>
      <c r="I2" s="263">
        <f>Invoer_Periode1_!I275</f>
        <v>0</v>
      </c>
      <c r="J2" s="267">
        <f>Invoer_Periode1_!J275</f>
        <v>0</v>
      </c>
      <c r="K2" s="263">
        <f>Invoer_Periode1_!K275</f>
        <v>0</v>
      </c>
      <c r="L2" s="263">
        <f>Invoer_Periode1_!L275</f>
        <v>0</v>
      </c>
      <c r="M2" s="255">
        <f>Invoer_Periode1_!M275</f>
        <v>0</v>
      </c>
      <c r="N2" s="255">
        <f>Invoer_Periode1_!N275</f>
        <v>0</v>
      </c>
    </row>
    <row r="3" spans="1:14" ht="13.5" customHeight="1">
      <c r="A3" s="455">
        <f>Invoer_Periode1_!A276</f>
        <v>85</v>
      </c>
      <c r="B3" s="276" t="str">
        <f>Invoer_Periode1_!B276</f>
        <v>Naam</v>
      </c>
      <c r="C3" s="263" t="str">
        <f>Invoer_Periode1_!C276</f>
        <v>Aantal</v>
      </c>
      <c r="D3" s="263" t="str">
        <f>Invoer_Periode1_!D276</f>
        <v>Te maken</v>
      </c>
      <c r="E3" s="263" t="str">
        <f>Invoer_Periode1_!E276</f>
        <v>Aantal</v>
      </c>
      <c r="F3" s="263" t="str">
        <f>Invoer_Periode1_!F276</f>
        <v xml:space="preserve">Aantal  </v>
      </c>
      <c r="G3" s="263" t="str">
        <f>Invoer_Periode1_!G276</f>
        <v xml:space="preserve">Week       </v>
      </c>
      <c r="H3" s="266" t="str">
        <f>Invoer_Periode1_!H276</f>
        <v>Hoogste</v>
      </c>
      <c r="I3" s="263" t="str">
        <f>Invoer_Periode1_!I276</f>
        <v>%</v>
      </c>
      <c r="J3" s="268">
        <f>Invoer_Periode1_!J276</f>
        <v>10</v>
      </c>
      <c r="K3" s="1313" t="str">
        <f>Invoer_Periode1_!K276</f>
        <v>W</v>
      </c>
      <c r="L3" s="1313" t="str">
        <f>Invoer_Periode1_!L276</f>
        <v>V</v>
      </c>
      <c r="M3" s="1313" t="str">
        <f>Invoer_Periode1_!M276</f>
        <v>R</v>
      </c>
      <c r="N3" s="263" t="str">
        <f>Invoer_Periode1_!N276</f>
        <v>Nieuwe</v>
      </c>
    </row>
    <row r="4" spans="1:14" ht="13.5" customHeight="1">
      <c r="A4" s="457" t="str">
        <f>Invoer_Periode1_!A277</f>
        <v>Datum</v>
      </c>
      <c r="B4" s="276" t="str">
        <f>Invoer_Periode1_!B277</f>
        <v>Spieker Leo</v>
      </c>
      <c r="C4" s="263" t="str">
        <f>Invoer_Periode1_!C277</f>
        <v>Wedstrijden</v>
      </c>
      <c r="D4" s="263" t="str">
        <f>Invoer_Periode1_!D277</f>
        <v>Car.boles</v>
      </c>
      <c r="E4" s="263" t="str">
        <f>Invoer_Periode1_!E277</f>
        <v>Car.boles</v>
      </c>
      <c r="F4" s="263" t="str">
        <f>Invoer_Periode1_!F277</f>
        <v>Beurten</v>
      </c>
      <c r="G4" s="263" t="str">
        <f>Invoer_Periode1_!G277</f>
        <v>Moyenne</v>
      </c>
      <c r="H4" s="266" t="str">
        <f>Invoer_Periode1_!H277</f>
        <v>H Score</v>
      </c>
      <c r="I4" s="263" t="str">
        <f>Invoer_Periode1_!I277</f>
        <v>Car.boles</v>
      </c>
      <c r="J4" s="267" t="str">
        <f>Invoer_Periode1_!J277</f>
        <v>Punten</v>
      </c>
      <c r="K4" s="1313"/>
      <c r="L4" s="1313"/>
      <c r="M4" s="1313"/>
      <c r="N4" s="263" t="str">
        <f>Invoer_Periode1_!N277</f>
        <v>Caramb</v>
      </c>
    </row>
    <row r="5" spans="1:14" ht="13.5" customHeight="1">
      <c r="A5" s="456">
        <f>IF(ISBLANK(Invoer_Periode1_!A278),"",Invoer_Periode1_!A278)</f>
        <v>45202</v>
      </c>
      <c r="B5" s="284" t="str">
        <f>Invoer_Periode1_!B278</f>
        <v>v.Schie Leo</v>
      </c>
      <c r="C5" s="249">
        <f>IF(ISBLANK(Invoer_Periode1_!A278),"",Invoer_Periode1_!C278)</f>
        <v>1</v>
      </c>
      <c r="D5" s="249">
        <f>Invoer_Periode1_!D278</f>
        <v>85</v>
      </c>
      <c r="E5" s="249">
        <f>IF(ISBLANK(Invoer_Periode1_!E278),"",Invoer_Periode1_!E278)</f>
        <v>43</v>
      </c>
      <c r="F5" s="249">
        <f>IF(ISBLANK(Invoer_Periode1_!A278),"",Invoer_Periode1_!F278)</f>
        <v>20</v>
      </c>
      <c r="G5" s="251">
        <f>Invoer_Periode1_!G278</f>
        <v>2.15</v>
      </c>
      <c r="H5" s="249">
        <f>IF(ISBLANK(Invoer_Periode1_!H278),"",Invoer_Periode1_!H278)</f>
        <v>15</v>
      </c>
      <c r="I5" s="458">
        <f>Invoer_Periode1_!I278</f>
        <v>0.50588235294117645</v>
      </c>
      <c r="J5" s="249">
        <f>Invoer_Periode1_!J278</f>
        <v>5</v>
      </c>
      <c r="K5" s="249">
        <f>Invoer_Periode1_!K278</f>
        <v>0</v>
      </c>
      <c r="L5" s="249">
        <f>Invoer_Periode1_!L278</f>
        <v>1</v>
      </c>
      <c r="M5" s="249">
        <f>Invoer_Periode1_!M278</f>
        <v>0</v>
      </c>
      <c r="N5" s="249">
        <f>Invoer_Periode1_!N278</f>
        <v>0</v>
      </c>
    </row>
    <row r="6" spans="1:14" ht="12.75" customHeight="1">
      <c r="A6" s="456">
        <f>IF(ISBLANK(Invoer_Periode1_!A279),"",Invoer_Periode1_!A279)</f>
        <v>45223</v>
      </c>
      <c r="B6" s="284" t="str">
        <f>Invoer_Periode1_!B279</f>
        <v>Wolterink Harrie</v>
      </c>
      <c r="C6" s="249">
        <f>IF(ISBLANK(Invoer_Periode1_!A279),"",Invoer_Periode1_!C279)</f>
        <v>1</v>
      </c>
      <c r="D6" s="249">
        <f>Invoer_Periode1_!D279</f>
        <v>85</v>
      </c>
      <c r="E6" s="249">
        <f>IF(ISBLANK(Invoer_Periode1_!E279),"",Invoer_Periode1_!E279)</f>
        <v>64</v>
      </c>
      <c r="F6" s="249">
        <f>IF(ISBLANK(Invoer_Periode1_!A279),"",Invoer_Periode1_!F279)</f>
        <v>24</v>
      </c>
      <c r="G6" s="251">
        <f>Invoer_Periode1_!G279</f>
        <v>2.6666666666666665</v>
      </c>
      <c r="H6" s="249">
        <f>IF(ISBLANK(Invoer_Periode1_!H279),"",Invoer_Periode1_!H279)</f>
        <v>13</v>
      </c>
      <c r="I6" s="458">
        <f>Invoer_Periode1_!I279</f>
        <v>0.75294117647058822</v>
      </c>
      <c r="J6" s="249">
        <f>Invoer_Periode1_!J279</f>
        <v>7</v>
      </c>
      <c r="K6" s="249">
        <f>Invoer_Periode1_!K279</f>
        <v>0</v>
      </c>
      <c r="L6" s="249">
        <f>Invoer_Periode1_!L279</f>
        <v>1</v>
      </c>
      <c r="M6" s="249">
        <f>Invoer_Periode1_!M279</f>
        <v>0</v>
      </c>
      <c r="N6" s="249">
        <f>Invoer_Periode1_!N279</f>
        <v>0</v>
      </c>
    </row>
    <row r="7" spans="1:14" ht="13.5" customHeight="1">
      <c r="A7" s="456" t="str">
        <f>IF(ISBLANK(Invoer_Periode1_!A280),"",Invoer_Periode1_!A280)</f>
        <v/>
      </c>
      <c r="B7" s="284" t="str">
        <f>Invoer_Periode1_!B280</f>
        <v>Vermue Jack</v>
      </c>
      <c r="C7" s="249" t="str">
        <f>IF(ISBLANK(Invoer_Periode1_!A280),"",Invoer_Periode1_!C280)</f>
        <v/>
      </c>
      <c r="D7" s="249" t="str">
        <f>Invoer_Periode1_!D280</f>
        <v/>
      </c>
      <c r="E7" s="249" t="str">
        <f>IF(ISBLANK(Invoer_Periode1_!E280),"",Invoer_Periode1_!E280)</f>
        <v/>
      </c>
      <c r="F7" s="249" t="str">
        <f>IF(ISBLANK(Invoer_Periode1_!A280),"",Invoer_Periode1_!F280)</f>
        <v/>
      </c>
      <c r="G7" s="251" t="str">
        <f>Invoer_Periode1_!G280</f>
        <v/>
      </c>
      <c r="H7" s="249" t="str">
        <f>IF(ISBLANK(Invoer_Periode1_!H280),"",Invoer_Periode1_!H280)</f>
        <v/>
      </c>
      <c r="I7" s="458" t="str">
        <f>Invoer_Periode1_!I280</f>
        <v/>
      </c>
      <c r="J7" s="249" t="str">
        <f>Invoer_Periode1_!J280</f>
        <v/>
      </c>
      <c r="K7" s="249" t="str">
        <f>Invoer_Periode1_!K280</f>
        <v/>
      </c>
      <c r="L7" s="249" t="str">
        <f>Invoer_Periode1_!L280</f>
        <v/>
      </c>
      <c r="M7" s="249" t="str">
        <f>Invoer_Periode1_!M280</f>
        <v/>
      </c>
      <c r="N7" s="249">
        <f>Invoer_Periode1_!N280</f>
        <v>0</v>
      </c>
    </row>
    <row r="8" spans="1:14" ht="13.5" customHeight="1">
      <c r="A8" s="456" t="str">
        <f>IF(ISBLANK(Invoer_Periode1_!A282),"",Invoer_Periode1_!A282)</f>
        <v/>
      </c>
      <c r="B8" s="284" t="str">
        <f>Invoer_Periode1_!B282</f>
        <v>Bennie Beerten Z</v>
      </c>
      <c r="C8" s="249" t="str">
        <f>IF(ISBLANK(Invoer_Periode1_!A282),"",Invoer_Periode1_!C282)</f>
        <v/>
      </c>
      <c r="D8" s="249" t="str">
        <f>Invoer_Periode1_!D282</f>
        <v/>
      </c>
      <c r="E8" s="249" t="str">
        <f>IF(ISBLANK(Invoer_Periode1_!E282),"",Invoer_Periode1_!E282)</f>
        <v/>
      </c>
      <c r="F8" s="249" t="str">
        <f>IF(ISBLANK(Invoer_Periode1_!A282),"",Invoer_Periode1_!F282)</f>
        <v/>
      </c>
      <c r="G8" s="251" t="str">
        <f>Invoer_Periode1_!G282</f>
        <v/>
      </c>
      <c r="H8" s="249" t="str">
        <f>IF(ISBLANK(Invoer_Periode1_!H282),"",Invoer_Periode1_!H282)</f>
        <v/>
      </c>
      <c r="I8" s="458" t="str">
        <f>Invoer_Periode1_!I282</f>
        <v/>
      </c>
      <c r="J8" s="249" t="str">
        <f>Invoer_Periode1_!J282</f>
        <v/>
      </c>
      <c r="K8" s="249" t="str">
        <f>Invoer_Periode1_!K282</f>
        <v/>
      </c>
      <c r="L8" s="249" t="str">
        <f>Invoer_Periode1_!L282</f>
        <v/>
      </c>
      <c r="M8" s="249" t="str">
        <f>Invoer_Periode1_!M282</f>
        <v/>
      </c>
      <c r="N8" s="249">
        <f>Invoer_Periode1_!N282</f>
        <v>0</v>
      </c>
    </row>
    <row r="9" spans="1:14" ht="13.5" customHeight="1">
      <c r="A9" s="456" t="str">
        <f>IF(ISBLANK(Invoer_Periode1_!A283),"",Invoer_Periode1_!A283)</f>
        <v/>
      </c>
      <c r="B9" s="284" t="str">
        <f>Invoer_Periode1_!B283</f>
        <v>Cuppers Jan</v>
      </c>
      <c r="C9" s="249" t="str">
        <f>IF(ISBLANK(Invoer_Periode1_!A283),"",Invoer_Periode1_!C283)</f>
        <v/>
      </c>
      <c r="D9" s="249" t="str">
        <f>Invoer_Periode1_!D283</f>
        <v/>
      </c>
      <c r="E9" s="249" t="str">
        <f>IF(ISBLANK(Invoer_Periode1_!E283),"",Invoer_Periode1_!E283)</f>
        <v/>
      </c>
      <c r="F9" s="249" t="str">
        <f>IF(ISBLANK(Invoer_Periode1_!A283),"",Invoer_Periode1_!F283)</f>
        <v/>
      </c>
      <c r="G9" s="251" t="str">
        <f>Invoer_Periode1_!G283</f>
        <v/>
      </c>
      <c r="H9" s="249" t="str">
        <f>IF(ISBLANK(Invoer_Periode1_!H283),"",Invoer_Periode1_!H283)</f>
        <v/>
      </c>
      <c r="I9" s="458" t="str">
        <f>Invoer_Periode1_!I283</f>
        <v/>
      </c>
      <c r="J9" s="249" t="str">
        <f>Invoer_Periode1_!J283</f>
        <v/>
      </c>
      <c r="K9" s="249" t="str">
        <f>Invoer_Periode1_!K283</f>
        <v/>
      </c>
      <c r="L9" s="249" t="str">
        <f>Invoer_Periode1_!L283</f>
        <v/>
      </c>
      <c r="M9" s="249" t="str">
        <f>Invoer_Periode1_!M283</f>
        <v/>
      </c>
      <c r="N9" s="249">
        <f>Invoer_Periode1_!N283</f>
        <v>0</v>
      </c>
    </row>
    <row r="10" spans="1:14" ht="13.5" customHeight="1">
      <c r="A10" s="456">
        <f>IF(ISBLANK(Invoer_Periode1_!A284),"",Invoer_Periode1_!A284)</f>
        <v>45216</v>
      </c>
      <c r="B10" s="284" t="str">
        <f>Invoer_Periode1_!B284</f>
        <v>BouwmeesterJohan</v>
      </c>
      <c r="C10" s="249">
        <f>IF(ISBLANK(Invoer_Periode1_!A284),"",Invoer_Periode1_!C284)</f>
        <v>1</v>
      </c>
      <c r="D10" s="249">
        <f>Invoer_Periode1_!D284</f>
        <v>85</v>
      </c>
      <c r="E10" s="249">
        <f>IF(ISBLANK(Invoer_Periode1_!E284),"",Invoer_Periode1_!E284)</f>
        <v>82</v>
      </c>
      <c r="F10" s="249">
        <f>IF(ISBLANK(Invoer_Periode1_!A284),"",Invoer_Periode1_!F284)</f>
        <v>23</v>
      </c>
      <c r="G10" s="251">
        <f>Invoer_Periode1_!G284</f>
        <v>3.5652173913043477</v>
      </c>
      <c r="H10" s="249">
        <f>IF(ISBLANK(Invoer_Periode1_!H284),"",Invoer_Periode1_!H284)</f>
        <v>20</v>
      </c>
      <c r="I10" s="458">
        <f>Invoer_Periode1_!I284</f>
        <v>0.96470588235294119</v>
      </c>
      <c r="J10" s="249">
        <f>Invoer_Periode1_!J284</f>
        <v>9</v>
      </c>
      <c r="K10" s="249">
        <f>Invoer_Periode1_!K284</f>
        <v>0</v>
      </c>
      <c r="L10" s="249">
        <f>Invoer_Periode1_!L284</f>
        <v>1</v>
      </c>
      <c r="M10" s="249">
        <f>Invoer_Periode1_!M284</f>
        <v>0</v>
      </c>
      <c r="N10" s="249">
        <f>Invoer_Periode1_!N284</f>
        <v>0</v>
      </c>
    </row>
    <row r="11" spans="1:14" ht="13.5" customHeight="1">
      <c r="A11" s="456">
        <f>IF(ISBLANK(Invoer_Periode1_!A285),"",Invoer_Periode1_!A285)</f>
        <v>45202</v>
      </c>
      <c r="B11" s="284" t="str">
        <f>Invoer_Periode1_!B285</f>
        <v>Cattier Theo</v>
      </c>
      <c r="C11" s="249">
        <f>IF(ISBLANK(Invoer_Periode1_!A285),"",Invoer_Periode1_!C285)</f>
        <v>1</v>
      </c>
      <c r="D11" s="249">
        <f>Invoer_Periode1_!D285</f>
        <v>85</v>
      </c>
      <c r="E11" s="249">
        <f>IF(ISBLANK(Invoer_Periode1_!E285),"",Invoer_Periode1_!E285)</f>
        <v>80</v>
      </c>
      <c r="F11" s="249">
        <f>IF(ISBLANK(Invoer_Periode1_!A285),"",Invoer_Periode1_!F285)</f>
        <v>30</v>
      </c>
      <c r="G11" s="251">
        <f>Invoer_Periode1_!G285</f>
        <v>2.6666666666666665</v>
      </c>
      <c r="H11" s="249">
        <f>IF(ISBLANK(Invoer_Periode1_!H285),"",Invoer_Periode1_!H285)</f>
        <v>17</v>
      </c>
      <c r="I11" s="458">
        <f>Invoer_Periode1_!I285</f>
        <v>0.94117647058823528</v>
      </c>
      <c r="J11" s="249">
        <f>Invoer_Periode1_!J285</f>
        <v>9</v>
      </c>
      <c r="K11" s="249">
        <f>Invoer_Periode1_!K285</f>
        <v>0</v>
      </c>
      <c r="L11" s="249">
        <f>Invoer_Periode1_!L285</f>
        <v>0</v>
      </c>
      <c r="M11" s="249">
        <f>Invoer_Periode1_!M285</f>
        <v>1</v>
      </c>
      <c r="N11" s="249">
        <f>Invoer_Periode1_!N285</f>
        <v>0</v>
      </c>
    </row>
    <row r="12" spans="1:14" ht="13.5" customHeight="1">
      <c r="A12" s="456">
        <f>IF(ISBLANK(Invoer_Periode1_!A286),"",Invoer_Periode1_!A286)</f>
        <v>45181</v>
      </c>
      <c r="B12" s="284" t="str">
        <f>Invoer_Periode1_!B286</f>
        <v>Huinink Jan</v>
      </c>
      <c r="C12" s="249">
        <f>IF(ISBLANK(Invoer_Periode1_!A286),"",Invoer_Periode1_!C286)</f>
        <v>1</v>
      </c>
      <c r="D12" s="249">
        <f>Invoer_Periode1_!D286</f>
        <v>85</v>
      </c>
      <c r="E12" s="249">
        <f>IF(ISBLANK(Invoer_Periode1_!E286),"",Invoer_Periode1_!E286)</f>
        <v>50</v>
      </c>
      <c r="F12" s="249">
        <f>IF(ISBLANK(Invoer_Periode1_!A286),"",Invoer_Periode1_!F286)</f>
        <v>23</v>
      </c>
      <c r="G12" s="251">
        <f>Invoer_Periode1_!G286</f>
        <v>2.1739130434782608</v>
      </c>
      <c r="H12" s="249">
        <f>IF(ISBLANK(Invoer_Periode1_!H286),"",Invoer_Periode1_!H286)</f>
        <v>13</v>
      </c>
      <c r="I12" s="458">
        <f>Invoer_Periode1_!I286</f>
        <v>0.58823529411764708</v>
      </c>
      <c r="J12" s="249">
        <f>Invoer_Periode1_!J286</f>
        <v>5</v>
      </c>
      <c r="K12" s="249">
        <f>Invoer_Periode1_!K286</f>
        <v>0</v>
      </c>
      <c r="L12" s="249">
        <f>Invoer_Periode1_!L286</f>
        <v>1</v>
      </c>
      <c r="M12" s="249">
        <f>Invoer_Periode1_!M286</f>
        <v>0</v>
      </c>
      <c r="N12" s="249">
        <f>Invoer_Periode1_!N286</f>
        <v>0</v>
      </c>
    </row>
    <row r="13" spans="1:14" ht="13.5" customHeight="1">
      <c r="A13" s="456">
        <f>IF(ISBLANK(Invoer_Periode1_!A287),"",Invoer_Periode1_!A287)</f>
        <v>45188</v>
      </c>
      <c r="B13" s="284" t="str">
        <f>Invoer_Periode1_!B287</f>
        <v>Koppele Theo</v>
      </c>
      <c r="C13" s="249">
        <f>IF(ISBLANK(Invoer_Periode1_!A287),"",Invoer_Periode1_!C287)</f>
        <v>1</v>
      </c>
      <c r="D13" s="249">
        <f>Invoer_Periode1_!D287</f>
        <v>85</v>
      </c>
      <c r="E13" s="249">
        <f>IF(ISBLANK(Invoer_Periode1_!E287),"",Invoer_Periode1_!E287)</f>
        <v>85</v>
      </c>
      <c r="F13" s="249">
        <f>IF(ISBLANK(Invoer_Periode1_!A287),"",Invoer_Periode1_!F287)</f>
        <v>29</v>
      </c>
      <c r="G13" s="251">
        <f>Invoer_Periode1_!G287</f>
        <v>2.9310344827586206</v>
      </c>
      <c r="H13" s="249">
        <f>IF(ISBLANK(Invoer_Periode1_!H287),"",Invoer_Periode1_!H287)</f>
        <v>14</v>
      </c>
      <c r="I13" s="458">
        <f>Invoer_Periode1_!I287</f>
        <v>1</v>
      </c>
      <c r="J13" s="249">
        <f>Invoer_Periode1_!J287</f>
        <v>10</v>
      </c>
      <c r="K13" s="249">
        <f>Invoer_Periode1_!K287</f>
        <v>1</v>
      </c>
      <c r="L13" s="249">
        <f>Invoer_Periode1_!L287</f>
        <v>0</v>
      </c>
      <c r="M13" s="249">
        <f>Invoer_Periode1_!M287</f>
        <v>0</v>
      </c>
      <c r="N13" s="249">
        <f>Invoer_Periode1_!N287</f>
        <v>0</v>
      </c>
    </row>
    <row r="14" spans="1:14" ht="13.5" customHeight="1">
      <c r="A14" s="456">
        <f>IF(ISBLANK(Invoer_Periode1_!A288),"",Invoer_Periode1_!A288)</f>
        <v>45195</v>
      </c>
      <c r="B14" s="284" t="str">
        <f>Invoer_Periode1_!B288</f>
        <v>Melgers Willy</v>
      </c>
      <c r="C14" s="249">
        <f>IF(ISBLANK(Invoer_Periode1_!A288),"",Invoer_Periode1_!C288)</f>
        <v>1</v>
      </c>
      <c r="D14" s="249">
        <f>Invoer_Periode1_!D288</f>
        <v>85</v>
      </c>
      <c r="E14" s="249">
        <f>IF(ISBLANK(Invoer_Periode1_!E288),"",Invoer_Periode1_!E288)</f>
        <v>85</v>
      </c>
      <c r="F14" s="249">
        <f>IF(ISBLANK(Invoer_Periode1_!A288),"",Invoer_Periode1_!F288)</f>
        <v>19</v>
      </c>
      <c r="G14" s="251">
        <f>Invoer_Periode1_!G288</f>
        <v>4.4736842105263159</v>
      </c>
      <c r="H14" s="249">
        <f>IF(ISBLANK(Invoer_Periode1_!H288),"",Invoer_Periode1_!H288)</f>
        <v>26</v>
      </c>
      <c r="I14" s="458">
        <f>Invoer_Periode1_!I288</f>
        <v>1</v>
      </c>
      <c r="J14" s="249">
        <f>Invoer_Periode1_!J288</f>
        <v>10</v>
      </c>
      <c r="K14" s="249">
        <f>Invoer_Periode1_!K288</f>
        <v>1</v>
      </c>
      <c r="L14" s="249">
        <f>Invoer_Periode1_!L288</f>
        <v>0</v>
      </c>
      <c r="M14" s="249">
        <f>Invoer_Periode1_!M288</f>
        <v>0</v>
      </c>
      <c r="N14" s="249">
        <f>Invoer_Periode1_!N288</f>
        <v>0</v>
      </c>
    </row>
    <row r="15" spans="1:14" ht="13.5" customHeight="1">
      <c r="A15" s="459">
        <f>IF(ISBLANK(Invoer_Periode1_!A289),"",Invoer_Periode1_!A289)</f>
        <v>45174</v>
      </c>
      <c r="B15" s="284" t="str">
        <f>Invoer_Periode1_!B289</f>
        <v>Piepers Arnold</v>
      </c>
      <c r="C15" s="255">
        <f>IF(ISBLANK(Invoer_Periode1_!A289),"",Invoer_Periode1_!C289)</f>
        <v>1</v>
      </c>
      <c r="D15" s="255">
        <f>Invoer_Periode1_!D289</f>
        <v>85</v>
      </c>
      <c r="E15" s="255">
        <f>IF(ISBLANK(Invoer_Periode1_!E289),"",Invoer_Periode1_!E289)</f>
        <v>49</v>
      </c>
      <c r="F15" s="255">
        <f>IF(ISBLANK(Invoer_Periode1_!A289),"",Invoer_Periode1_!F289)</f>
        <v>30</v>
      </c>
      <c r="G15" s="256">
        <f>Invoer_Periode1_!G289</f>
        <v>1.6333333333333333</v>
      </c>
      <c r="H15" s="255">
        <f>IF(ISBLANK(Invoer_Periode1_!H289),"",Invoer_Periode1_!H289)</f>
        <v>13</v>
      </c>
      <c r="I15" s="467">
        <f>Invoer_Periode1_!I289</f>
        <v>0.57647058823529407</v>
      </c>
      <c r="J15" s="262">
        <f>Invoer_Periode1_!J289</f>
        <v>5</v>
      </c>
      <c r="K15" s="255">
        <f>Invoer_Periode1_!K289</f>
        <v>0</v>
      </c>
      <c r="L15" s="255">
        <f>Invoer_Periode1_!L289</f>
        <v>1</v>
      </c>
      <c r="M15" s="255">
        <f>Invoer_Periode1_!M289</f>
        <v>0</v>
      </c>
      <c r="N15" s="285">
        <f>Invoer_Periode1_!N289</f>
        <v>0</v>
      </c>
    </row>
    <row r="16" spans="1:14" ht="13.5" customHeight="1">
      <c r="A16" s="456">
        <f>IF(ISBLANK(Invoer_Periode1_!A290),"",Invoer_Periode1_!A290)</f>
        <v>45195</v>
      </c>
      <c r="B16" s="284" t="str">
        <f>Invoer_Periode1_!B290</f>
        <v>Jos Stortelder</v>
      </c>
      <c r="C16" s="249">
        <f>IF(ISBLANK(Invoer_Periode1_!A290),"",Invoer_Periode1_!C290)</f>
        <v>1</v>
      </c>
      <c r="D16" s="249">
        <f>Invoer_Periode1_!D290</f>
        <v>85</v>
      </c>
      <c r="E16" s="249">
        <f>IF(ISBLANK(Invoer_Periode1_!E290),"",Invoer_Periode1_!E290)</f>
        <v>80</v>
      </c>
      <c r="F16" s="249">
        <f>IF(ISBLANK(Invoer_Periode1_!A290),"",Invoer_Periode1_!F290)</f>
        <v>16</v>
      </c>
      <c r="G16" s="251">
        <f>Invoer_Periode1_!G290</f>
        <v>5</v>
      </c>
      <c r="H16" s="249">
        <f>IF(ISBLANK(Invoer_Periode1_!H290),"",Invoer_Periode1_!H290)</f>
        <v>14</v>
      </c>
      <c r="I16" s="458">
        <f>Invoer_Periode1_!I290</f>
        <v>0.94117647058823528</v>
      </c>
      <c r="J16" s="249">
        <f>Invoer_Periode1_!J290</f>
        <v>9</v>
      </c>
      <c r="K16" s="249">
        <f>Invoer_Periode1_!K290</f>
        <v>1</v>
      </c>
      <c r="L16" s="249">
        <f>Invoer_Periode1_!L290</f>
        <v>0</v>
      </c>
      <c r="M16" s="249">
        <f>Invoer_Periode1_!M290</f>
        <v>0</v>
      </c>
      <c r="N16" s="249">
        <f>Invoer_Periode1_!N290</f>
        <v>0</v>
      </c>
    </row>
    <row r="17" spans="1:15" ht="13.5" customHeight="1">
      <c r="A17" s="456" t="str">
        <f>IF(ISBLANK(Invoer_Periode1_!A291),"",Invoer_Periode1_!A291)</f>
        <v/>
      </c>
      <c r="B17" s="284" t="str">
        <f>Invoer_Periode1_!B291</f>
        <v>Rots Jan</v>
      </c>
      <c r="C17" s="249" t="str">
        <f>IF(ISBLANK(Invoer_Periode1_!A291),"",Invoer_Periode1_!C291)</f>
        <v/>
      </c>
      <c r="D17" s="249" t="str">
        <f>Invoer_Periode1_!D291</f>
        <v/>
      </c>
      <c r="E17" s="249" t="str">
        <f>IF(ISBLANK(Invoer_Periode1_!E291),"",Invoer_Periode1_!E291)</f>
        <v/>
      </c>
      <c r="F17" s="249" t="str">
        <f>IF(ISBLANK(Invoer_Periode1_!A291),"",Invoer_Periode1_!F291)</f>
        <v/>
      </c>
      <c r="G17" s="251" t="str">
        <f>Invoer_Periode1_!G291</f>
        <v/>
      </c>
      <c r="H17" s="249" t="str">
        <f>IF(ISBLANK(Invoer_Periode1_!H291),"",Invoer_Periode1_!H291)</f>
        <v/>
      </c>
      <c r="I17" s="458" t="str">
        <f>Invoer_Periode1_!I291</f>
        <v/>
      </c>
      <c r="J17" s="249" t="str">
        <f>Invoer_Periode1_!J291</f>
        <v/>
      </c>
      <c r="K17" s="249" t="str">
        <f>Invoer_Periode1_!K291</f>
        <v/>
      </c>
      <c r="L17" s="249" t="str">
        <f>Invoer_Periode1_!L291</f>
        <v/>
      </c>
      <c r="M17" s="249" t="str">
        <f>Invoer_Periode1_!M291</f>
        <v/>
      </c>
      <c r="N17" s="249">
        <f>Invoer_Periode1_!N291</f>
        <v>0</v>
      </c>
    </row>
    <row r="18" spans="1:15" ht="13.5" customHeight="1">
      <c r="A18" s="456">
        <f>IF(ISBLANK(Invoer_Periode1_!A292),"",Invoer_Periode1_!A292)</f>
        <v>45195</v>
      </c>
      <c r="B18" s="284" t="str">
        <f>Invoer_Periode1_!B292</f>
        <v>Rouwhorst Bennie</v>
      </c>
      <c r="C18" s="249">
        <f>IF(ISBLANK(Invoer_Periode1_!A292),"",Invoer_Periode1_!C292)</f>
        <v>1</v>
      </c>
      <c r="D18" s="249">
        <f>Invoer_Periode1_!D292</f>
        <v>85</v>
      </c>
      <c r="E18" s="249">
        <f>IF(ISBLANK(Invoer_Periode1_!E292),"",Invoer_Periode1_!E292)</f>
        <v>80</v>
      </c>
      <c r="F18" s="249">
        <f>IF(ISBLANK(Invoer_Periode1_!A292),"",Invoer_Periode1_!F292)</f>
        <v>24</v>
      </c>
      <c r="G18" s="251">
        <f>Invoer_Periode1_!G292</f>
        <v>3.3333333333333335</v>
      </c>
      <c r="H18" s="249">
        <f>IF(ISBLANK(Invoer_Periode1_!H292),"",Invoer_Periode1_!H292)</f>
        <v>13</v>
      </c>
      <c r="I18" s="458">
        <f>Invoer_Periode1_!I292</f>
        <v>0.94117647058823528</v>
      </c>
      <c r="J18" s="249">
        <f>Invoer_Periode1_!J292</f>
        <v>9</v>
      </c>
      <c r="K18" s="249">
        <f>Invoer_Periode1_!K292</f>
        <v>0</v>
      </c>
      <c r="L18" s="249">
        <f>Invoer_Periode1_!L292</f>
        <v>0</v>
      </c>
      <c r="M18" s="249">
        <f>Invoer_Periode1_!M292</f>
        <v>1</v>
      </c>
      <c r="N18" s="249">
        <f>Invoer_Periode1_!N292</f>
        <v>0</v>
      </c>
    </row>
    <row r="19" spans="1:15" ht="13.5" customHeight="1" thickBot="1">
      <c r="A19" s="456">
        <f>IF(ISBLANK(Invoer_Periode1_!A293),"",Invoer_Periode1_!A293)</f>
        <v>45216</v>
      </c>
      <c r="B19" s="520" t="str">
        <f>Invoer_Periode1_!B293</f>
        <v>Wittenbernds B</v>
      </c>
      <c r="C19" s="485">
        <f>IF(ISBLANK(Invoer_Periode1_!A293),"",Invoer_Periode1_!C293)</f>
        <v>1</v>
      </c>
      <c r="D19" s="485">
        <f>Invoer_Periode1_!D293</f>
        <v>85</v>
      </c>
      <c r="E19" s="485">
        <f>IF(ISBLANK(Invoer_Periode1_!E293),"",Invoer_Periode1_!E293)</f>
        <v>85</v>
      </c>
      <c r="F19" s="485">
        <f>IF(ISBLANK(Invoer_Periode1_!A293),"",Invoer_Periode1_!F293)</f>
        <v>20</v>
      </c>
      <c r="G19" s="486">
        <f>Invoer_Periode1_!G293</f>
        <v>4.25</v>
      </c>
      <c r="H19" s="485">
        <f>IF(ISBLANK(Invoer_Periode1_!H293),"",Invoer_Periode1_!H293)</f>
        <v>25</v>
      </c>
      <c r="I19" s="500">
        <f>Invoer_Periode1_!I293</f>
        <v>1</v>
      </c>
      <c r="J19" s="485">
        <f>Invoer_Periode1_!J293</f>
        <v>10</v>
      </c>
      <c r="K19" s="485">
        <f>Invoer_Periode1_!K293</f>
        <v>1</v>
      </c>
      <c r="L19" s="485">
        <f>Invoer_Periode1_!L293</f>
        <v>0</v>
      </c>
      <c r="M19" s="485">
        <f>Invoer_Periode1_!M293</f>
        <v>0</v>
      </c>
      <c r="N19" s="485">
        <f>Invoer_Periode1_!N293</f>
        <v>0</v>
      </c>
    </row>
    <row r="20" spans="1:15" s="264" customFormat="1" ht="13.5" customHeight="1" thickBot="1">
      <c r="A20" s="498" t="str">
        <f>Invoer_Periode1_!A294</f>
        <v>Pers. Gemid.</v>
      </c>
      <c r="B20" s="525">
        <f>Invoer_Periode1_!B294</f>
        <v>3</v>
      </c>
      <c r="C20" s="507">
        <f>Invoer_Periode1_!C294</f>
        <v>12</v>
      </c>
      <c r="D20" s="507">
        <f>Invoer_Periode1_!D294</f>
        <v>1020</v>
      </c>
      <c r="E20" s="507">
        <f>Invoer_Periode1_!E294</f>
        <v>868</v>
      </c>
      <c r="F20" s="507">
        <f>Invoer_Periode1_!F294</f>
        <v>278</v>
      </c>
      <c r="G20" s="508">
        <f>Invoer_Periode1_!G294</f>
        <v>3.1223021582733814</v>
      </c>
      <c r="H20" s="507">
        <f>Invoer_Periode1_!H294</f>
        <v>26</v>
      </c>
      <c r="I20" s="509">
        <f>Invoer_Periode1_!I294</f>
        <v>0.85098039215686272</v>
      </c>
      <c r="J20" s="510">
        <f>Invoer_Periode1_!J294</f>
        <v>98</v>
      </c>
      <c r="K20" s="507">
        <f>Invoer_Periode1_!K294</f>
        <v>5</v>
      </c>
      <c r="L20" s="507">
        <f>Invoer_Periode1_!L294</f>
        <v>5</v>
      </c>
      <c r="M20" s="507">
        <f>Invoer_Periode1_!M294</f>
        <v>2</v>
      </c>
      <c r="N20" s="511">
        <f>Invoer_Periode1_!N294</f>
        <v>85</v>
      </c>
      <c r="O20" s="519"/>
    </row>
    <row r="21" spans="1:15" ht="13.5" customHeight="1">
      <c r="B21" s="521"/>
      <c r="C21" s="522"/>
      <c r="D21" s="522"/>
      <c r="E21" s="522"/>
      <c r="F21" s="522"/>
      <c r="G21" s="522"/>
      <c r="H21" s="523"/>
      <c r="I21" s="522"/>
      <c r="J21" s="524"/>
      <c r="K21" s="522"/>
      <c r="L21" s="522"/>
      <c r="M21" s="522"/>
      <c r="N21" s="522"/>
    </row>
    <row r="22" spans="1:15" ht="13.5" customHeight="1">
      <c r="A22" s="457"/>
      <c r="B22" s="276"/>
      <c r="C22" s="270"/>
      <c r="D22" s="270"/>
      <c r="E22" s="270"/>
      <c r="F22" s="270"/>
      <c r="G22" s="270"/>
      <c r="H22" s="266"/>
      <c r="I22" s="270"/>
      <c r="J22" s="286"/>
      <c r="K22" s="270"/>
      <c r="L22" s="270"/>
      <c r="M22" s="270"/>
      <c r="N22" s="270"/>
    </row>
    <row r="23" spans="1:15" ht="13.5" customHeight="1">
      <c r="A23" s="455"/>
      <c r="B23" s="276"/>
      <c r="C23" s="270"/>
      <c r="D23" s="270"/>
      <c r="E23" s="270"/>
      <c r="F23" s="270"/>
      <c r="G23" s="270"/>
      <c r="H23" s="266"/>
      <c r="I23" s="270"/>
      <c r="J23" s="268"/>
      <c r="K23" s="1314"/>
      <c r="L23" s="1314"/>
      <c r="M23" s="1314"/>
      <c r="N23" s="270"/>
    </row>
    <row r="24" spans="1:15" ht="13.5" customHeight="1">
      <c r="A24" s="457"/>
      <c r="B24" s="276"/>
      <c r="C24" s="270"/>
      <c r="D24" s="270"/>
      <c r="E24" s="270"/>
      <c r="F24" s="270"/>
      <c r="G24" s="270"/>
      <c r="H24" s="266"/>
      <c r="I24" s="270"/>
      <c r="J24" s="286"/>
      <c r="K24" s="1314"/>
      <c r="L24" s="1314"/>
      <c r="M24" s="1314"/>
      <c r="N24" s="270"/>
    </row>
    <row r="25" spans="1:15" ht="13.5" customHeight="1">
      <c r="A25" s="457" t="str">
        <f>IF(ISBLANK(Invoer_periode_2!A275),"",Invoer_periode_2!A275)</f>
        <v>Car.Bol</v>
      </c>
      <c r="B25" s="276" t="str">
        <f>Invoer_periode_2!B275</f>
        <v>Periode 2</v>
      </c>
      <c r="C25" s="263">
        <f>IF(ISBLANK(Invoer_periode_2!A275),"",Invoer_periode_2!C275)</f>
        <v>0</v>
      </c>
      <c r="D25" s="263">
        <f>Invoer_periode_2!D275</f>
        <v>0</v>
      </c>
      <c r="E25" s="263" t="str">
        <f>IF(ISBLANK(Invoer_periode_2!E275),"",Invoer_periode_2!E275)</f>
        <v/>
      </c>
      <c r="F25" s="263">
        <f>IF(ISBLANK(Invoer_periode_2!A275),"",Invoer_periode_2!F275)</f>
        <v>0</v>
      </c>
      <c r="G25" s="266">
        <f>Invoer_periode_2!G275</f>
        <v>0</v>
      </c>
      <c r="H25" s="263" t="str">
        <f>IF(ISBLANK(Invoer_periode_2!H275),"",Invoer_periode_2!H275)</f>
        <v/>
      </c>
      <c r="I25" s="267">
        <f>Invoer_periode_2!I275</f>
        <v>0</v>
      </c>
      <c r="J25" s="268">
        <f>Invoer_periode_2!J275</f>
        <v>0</v>
      </c>
      <c r="K25" s="263">
        <f>Invoer_periode_2!K275</f>
        <v>0</v>
      </c>
      <c r="L25" s="263">
        <f>Invoer_periode_2!L275</f>
        <v>0</v>
      </c>
      <c r="M25" s="263">
        <f>Invoer_periode_2!M275</f>
        <v>0</v>
      </c>
      <c r="N25" s="263">
        <f>Invoer_periode_2!N275</f>
        <v>0</v>
      </c>
    </row>
    <row r="26" spans="1:15" ht="13.5" customHeight="1">
      <c r="A26" s="457">
        <f>IF(ISBLANK(Invoer_periode_2!A276),"",Invoer_periode_2!A276)</f>
        <v>85</v>
      </c>
      <c r="B26" s="276" t="str">
        <f>Invoer_periode_2!B276</f>
        <v>Naam</v>
      </c>
      <c r="C26" s="263" t="str">
        <f>IF(ISBLANK(Invoer_periode_2!A276),"",Invoer_periode_2!C276)</f>
        <v>Aantal</v>
      </c>
      <c r="D26" s="263" t="str">
        <f>Invoer_periode_2!D276</f>
        <v>Te maken</v>
      </c>
      <c r="E26" s="263" t="str">
        <f>IF(ISBLANK(Invoer_periode_2!E276),"",Invoer_periode_2!E276)</f>
        <v>Aantal</v>
      </c>
      <c r="F26" s="263" t="str">
        <f>IF(ISBLANK(Invoer_periode_2!A276),"",Invoer_periode_2!F276)</f>
        <v xml:space="preserve">Aantal  </v>
      </c>
      <c r="G26" s="266" t="str">
        <f>Invoer_periode_2!G276</f>
        <v xml:space="preserve">Week       </v>
      </c>
      <c r="H26" s="263" t="str">
        <f>IF(ISBLANK(Invoer_periode_2!H276),"",Invoer_periode_2!H276)</f>
        <v>Hoogste</v>
      </c>
      <c r="I26" s="267" t="str">
        <f>Invoer_periode_2!I276</f>
        <v>%</v>
      </c>
      <c r="J26" s="268">
        <f>Invoer_periode_2!J276</f>
        <v>10</v>
      </c>
      <c r="K26" s="263" t="str">
        <f>Invoer_periode_2!K276</f>
        <v>W</v>
      </c>
      <c r="L26" s="263" t="str">
        <f>Invoer_periode_2!L276</f>
        <v>V</v>
      </c>
      <c r="M26" s="263" t="str">
        <f>Invoer_periode_2!M276</f>
        <v>R</v>
      </c>
      <c r="N26" s="263" t="str">
        <f>Invoer_periode_2!N276</f>
        <v>Nieuwe</v>
      </c>
    </row>
    <row r="27" spans="1:15" ht="13.5" customHeight="1">
      <c r="A27" s="475" t="str">
        <f>IF(ISBLANK(Invoer_periode_2!A277),"",Invoer_periode_2!A277)</f>
        <v>Datum</v>
      </c>
      <c r="B27" s="276" t="str">
        <f>Invoer_periode_2!B277</f>
        <v>Spieker Leo</v>
      </c>
      <c r="C27" s="477" t="str">
        <f>IF(ISBLANK(Invoer_periode_2!A277),"",Invoer_periode_2!C277)</f>
        <v>Wedstrijden</v>
      </c>
      <c r="D27" s="477" t="str">
        <f>Invoer_periode_2!D277</f>
        <v>Car.boles</v>
      </c>
      <c r="E27" s="477" t="str">
        <f>IF(ISBLANK(Invoer_periode_2!E277),"",Invoer_periode_2!E277)</f>
        <v>Car.boles</v>
      </c>
      <c r="F27" s="477" t="str">
        <f>IF(ISBLANK(Invoer_periode_2!A277),"",Invoer_periode_2!F277)</f>
        <v>Beurten</v>
      </c>
      <c r="G27" s="477" t="str">
        <f>Invoer_periode_2!G277</f>
        <v>Moyenne</v>
      </c>
      <c r="H27" s="477" t="str">
        <f>IF(ISBLANK(Invoer_periode_2!H277),"",Invoer_periode_2!H277)</f>
        <v>H Score</v>
      </c>
      <c r="I27" s="477" t="str">
        <f>Invoer_periode_2!I277</f>
        <v>Car.boles</v>
      </c>
      <c r="J27" s="477" t="str">
        <f>Invoer_periode_2!J277</f>
        <v>Punten</v>
      </c>
      <c r="K27" s="477">
        <f>Invoer_periode_2!K277</f>
        <v>0</v>
      </c>
      <c r="L27" s="477">
        <f>Invoer_periode_2!L277</f>
        <v>0</v>
      </c>
      <c r="M27" s="477">
        <f>Invoer_periode_2!M277</f>
        <v>0</v>
      </c>
      <c r="N27" s="477" t="str">
        <f>Invoer_periode_2!N277</f>
        <v>Caramb</v>
      </c>
    </row>
    <row r="28" spans="1:15" ht="13.5" customHeight="1">
      <c r="A28" s="456">
        <f>IF(ISBLANK(Invoer_periode_2!A278),"",Invoer_periode_2!A278)</f>
        <v>45251</v>
      </c>
      <c r="B28" s="284" t="str">
        <f>Invoer_periode_2!B278</f>
        <v>v.Schie Leo</v>
      </c>
      <c r="C28" s="249">
        <f>IF(ISBLANK(Invoer_periode_2!A278),"",Invoer_periode_2!C278)</f>
        <v>1</v>
      </c>
      <c r="D28" s="249">
        <f>Invoer_periode_2!D278</f>
        <v>85</v>
      </c>
      <c r="E28" s="249">
        <f>IF(ISBLANK(Invoer_periode_2!E278),"",Invoer_periode_2!E278)</f>
        <v>85</v>
      </c>
      <c r="F28" s="249">
        <f>IF(ISBLANK(Invoer_periode_2!A278),"",Invoer_periode_2!F278)</f>
        <v>22</v>
      </c>
      <c r="G28" s="249">
        <f>Invoer_periode_2!G278</f>
        <v>3.8636363636363638</v>
      </c>
      <c r="H28" s="249">
        <f>IF(ISBLANK(Invoer_periode_2!H278),"",Invoer_periode_2!H278)</f>
        <v>23</v>
      </c>
      <c r="I28" s="249">
        <f>Invoer_periode_2!I278</f>
        <v>1</v>
      </c>
      <c r="J28" s="249">
        <f>Invoer_periode_2!J278</f>
        <v>10</v>
      </c>
      <c r="K28" s="249">
        <f>Invoer_periode_2!K278</f>
        <v>1</v>
      </c>
      <c r="L28" s="249">
        <f>Invoer_periode_2!L278</f>
        <v>0</v>
      </c>
      <c r="M28" s="249">
        <f>Invoer_periode_2!M278</f>
        <v>0</v>
      </c>
      <c r="N28" s="249">
        <f>Invoer_periode_2!N278</f>
        <v>0</v>
      </c>
    </row>
    <row r="29" spans="1:15" ht="13.5" customHeight="1">
      <c r="A29" s="456">
        <f>IF(ISBLANK(Invoer_periode_2!A279),"",Invoer_periode_2!A279)</f>
        <v>45244</v>
      </c>
      <c r="B29" s="284" t="str">
        <f>Invoer_periode_2!B279</f>
        <v>Wolterink Harrie</v>
      </c>
      <c r="C29" s="249">
        <f>IF(ISBLANK(Invoer_periode_2!A279),"",Invoer_periode_2!C279)</f>
        <v>1</v>
      </c>
      <c r="D29" s="249">
        <f>Invoer_periode_2!D279</f>
        <v>85</v>
      </c>
      <c r="E29" s="249">
        <f>IF(ISBLANK(Invoer_periode_2!E279),"",Invoer_periode_2!E279)</f>
        <v>85</v>
      </c>
      <c r="F29" s="249">
        <f>IF(ISBLANK(Invoer_periode_2!A279),"",Invoer_periode_2!F279)</f>
        <v>7</v>
      </c>
      <c r="G29" s="249">
        <f>Invoer_periode_2!G279</f>
        <v>12.142857142857142</v>
      </c>
      <c r="H29" s="249">
        <f>IF(ISBLANK(Invoer_periode_2!H279),"",Invoer_periode_2!H279)</f>
        <v>25</v>
      </c>
      <c r="I29" s="249">
        <f>Invoer_periode_2!I279</f>
        <v>1</v>
      </c>
      <c r="J29" s="249">
        <f>Invoer_periode_2!J279</f>
        <v>10</v>
      </c>
      <c r="K29" s="249">
        <f>Invoer_periode_2!K279</f>
        <v>1</v>
      </c>
      <c r="L29" s="249">
        <f>Invoer_periode_2!L279</f>
        <v>0</v>
      </c>
      <c r="M29" s="249">
        <f>Invoer_periode_2!M279</f>
        <v>0</v>
      </c>
      <c r="N29" s="249">
        <f>Invoer_periode_2!N279</f>
        <v>0</v>
      </c>
    </row>
    <row r="30" spans="1:15" ht="13.5" customHeight="1">
      <c r="A30" s="459">
        <f>IF(ISBLANK(Invoer_periode_2!A280),"",Invoer_periode_2!A280)</f>
        <v>45258</v>
      </c>
      <c r="B30" s="284" t="str">
        <f>Invoer_periode_2!B280</f>
        <v>Vermue Jack</v>
      </c>
      <c r="C30" s="255">
        <f>IF(ISBLANK(Invoer_periode_2!A280),"",Invoer_periode_2!C280)</f>
        <v>1</v>
      </c>
      <c r="D30" s="255">
        <f>Invoer_periode_2!D280</f>
        <v>85</v>
      </c>
      <c r="E30" s="255">
        <f>IF(ISBLANK(Invoer_periode_2!E280),"",Invoer_periode_2!E280)</f>
        <v>75</v>
      </c>
      <c r="F30" s="255">
        <f>IF(ISBLANK(Invoer_periode_2!A280),"",Invoer_periode_2!F280)</f>
        <v>20</v>
      </c>
      <c r="G30" s="256">
        <f>Invoer_periode_2!G280</f>
        <v>3.75</v>
      </c>
      <c r="H30" s="255">
        <f>IF(ISBLANK(Invoer_periode_2!H280),"",Invoer_periode_2!H280)</f>
        <v>19</v>
      </c>
      <c r="I30" s="257">
        <f>Invoer_periode_2!I280</f>
        <v>0.88235294117647056</v>
      </c>
      <c r="J30" s="262">
        <f>Invoer_periode_2!J280</f>
        <v>8</v>
      </c>
      <c r="K30" s="255">
        <f>Invoer_periode_2!K280</f>
        <v>0</v>
      </c>
      <c r="L30" s="255">
        <f>Invoer_periode_2!L280</f>
        <v>0</v>
      </c>
      <c r="M30" s="255">
        <f>Invoer_periode_2!M280</f>
        <v>1</v>
      </c>
      <c r="N30" s="255">
        <f>Invoer_periode_2!N280</f>
        <v>0</v>
      </c>
    </row>
    <row r="31" spans="1:15" ht="13.5" customHeight="1">
      <c r="A31" s="459">
        <f>IF(ISBLANK(Invoer_periode_2!A281),"",Invoer_periode_2!A281)</f>
        <v>45258</v>
      </c>
      <c r="B31" s="284" t="str">
        <f>Invoer_periode_2!B281</f>
        <v>Slot Guus</v>
      </c>
      <c r="C31" s="255">
        <f>IF(ISBLANK(Invoer_periode_2!A281),"",Invoer_periode_2!C281)</f>
        <v>1</v>
      </c>
      <c r="D31" s="255">
        <f>Invoer_periode_2!D281</f>
        <v>85</v>
      </c>
      <c r="E31" s="255">
        <f>IF(ISBLANK(Invoer_periode_2!E281),"",Invoer_periode_2!E281)</f>
        <v>85</v>
      </c>
      <c r="F31" s="255">
        <f>IF(ISBLANK(Invoer_periode_2!A281),"",Invoer_periode_2!F281)</f>
        <v>25</v>
      </c>
      <c r="G31" s="256">
        <f>Invoer_periode_2!G281</f>
        <v>3.4</v>
      </c>
      <c r="H31" s="255">
        <f>IF(ISBLANK(Invoer_periode_2!H281),"",Invoer_periode_2!H281)</f>
        <v>12</v>
      </c>
      <c r="I31" s="257">
        <f>Invoer_periode_2!I281</f>
        <v>1</v>
      </c>
      <c r="J31" s="262">
        <f>Invoer_periode_2!J281</f>
        <v>10</v>
      </c>
      <c r="K31" s="255">
        <f>Invoer_periode_2!K281</f>
        <v>1</v>
      </c>
      <c r="L31" s="255">
        <f>Invoer_periode_2!L281</f>
        <v>0</v>
      </c>
      <c r="M31" s="255">
        <f>Invoer_periode_2!M281</f>
        <v>0</v>
      </c>
      <c r="N31" s="255">
        <f>Invoer_periode_2!N281</f>
        <v>0</v>
      </c>
    </row>
    <row r="32" spans="1:15" ht="13.5" customHeight="1">
      <c r="A32" s="459" t="str">
        <f>IF(ISBLANK(Invoer_periode_2!A282),"",Invoer_periode_2!A282)</f>
        <v/>
      </c>
      <c r="B32" s="284" t="str">
        <f>Invoer_periode_2!B282</f>
        <v>Bennie Beerten Z</v>
      </c>
      <c r="C32" s="255" t="str">
        <f>IF(ISBLANK(Invoer_periode_2!A282),"",Invoer_periode_2!C282)</f>
        <v/>
      </c>
      <c r="D32" s="255" t="str">
        <f>Invoer_periode_2!D282</f>
        <v/>
      </c>
      <c r="E32" s="255" t="str">
        <f>IF(ISBLANK(Invoer_periode_2!E282),"",Invoer_periode_2!E282)</f>
        <v/>
      </c>
      <c r="F32" s="255" t="str">
        <f>IF(ISBLANK(Invoer_periode_2!A282),"",Invoer_periode_2!F282)</f>
        <v/>
      </c>
      <c r="G32" s="256" t="str">
        <f>Invoer_periode_2!G282</f>
        <v/>
      </c>
      <c r="H32" s="255" t="str">
        <f>IF(ISBLANK(Invoer_periode_2!H282),"",Invoer_periode_2!H282)</f>
        <v/>
      </c>
      <c r="I32" s="257" t="str">
        <f>Invoer_periode_2!I282</f>
        <v/>
      </c>
      <c r="J32" s="262" t="str">
        <f>Invoer_periode_2!J282</f>
        <v/>
      </c>
      <c r="K32" s="255" t="str">
        <f>Invoer_periode_2!K282</f>
        <v/>
      </c>
      <c r="L32" s="255" t="str">
        <f>Invoer_periode_2!L282</f>
        <v/>
      </c>
      <c r="M32" s="255" t="str">
        <f>Invoer_periode_2!M282</f>
        <v/>
      </c>
      <c r="N32" s="255">
        <f>Invoer_periode_2!N282</f>
        <v>0</v>
      </c>
    </row>
    <row r="33" spans="1:14" ht="13.5" customHeight="1">
      <c r="A33" s="459" t="str">
        <f>IF(ISBLANK(Invoer_periode_2!A283),"",Invoer_periode_2!A283)</f>
        <v/>
      </c>
      <c r="B33" s="284" t="str">
        <f>Invoer_periode_2!B283</f>
        <v>Cuppers Jan</v>
      </c>
      <c r="C33" s="255" t="str">
        <f>IF(ISBLANK(Invoer_periode_2!A283),"",Invoer_periode_2!C283)</f>
        <v/>
      </c>
      <c r="D33" s="255" t="str">
        <f>Invoer_periode_2!D283</f>
        <v/>
      </c>
      <c r="E33" s="255" t="str">
        <f>IF(ISBLANK(Invoer_periode_2!E283),"",Invoer_periode_2!E283)</f>
        <v/>
      </c>
      <c r="F33" s="255" t="str">
        <f>IF(ISBLANK(Invoer_periode_2!A283),"",Invoer_periode_2!F283)</f>
        <v/>
      </c>
      <c r="G33" s="256" t="str">
        <f>Invoer_periode_2!G283</f>
        <v/>
      </c>
      <c r="H33" s="255" t="str">
        <f>IF(ISBLANK(Invoer_periode_2!H283),"",Invoer_periode_2!H283)</f>
        <v/>
      </c>
      <c r="I33" s="257" t="str">
        <f>Invoer_periode_2!I283</f>
        <v/>
      </c>
      <c r="J33" s="262" t="str">
        <f>Invoer_periode_2!J283</f>
        <v/>
      </c>
      <c r="K33" s="255" t="str">
        <f>Invoer_periode_2!K283</f>
        <v/>
      </c>
      <c r="L33" s="255" t="str">
        <f>Invoer_periode_2!L283</f>
        <v/>
      </c>
      <c r="M33" s="255" t="str">
        <f>Invoer_periode_2!M283</f>
        <v/>
      </c>
      <c r="N33" s="255">
        <f>Invoer_periode_2!N283</f>
        <v>0</v>
      </c>
    </row>
    <row r="34" spans="1:14" ht="13.5" customHeight="1">
      <c r="A34" s="456">
        <f>IF(ISBLANK(Invoer_periode_2!A284),"",Invoer_periode_2!A284)</f>
        <v>45244</v>
      </c>
      <c r="B34" s="284" t="str">
        <f>Invoer_periode_2!B284</f>
        <v>BouwmeesterJohan</v>
      </c>
      <c r="C34" s="249">
        <f>IF(ISBLANK(Invoer_periode_2!A284),"",Invoer_periode_2!C284)</f>
        <v>1</v>
      </c>
      <c r="D34" s="249">
        <f>Invoer_periode_2!D284</f>
        <v>85</v>
      </c>
      <c r="E34" s="249">
        <f>IF(ISBLANK(Invoer_periode_2!E284),"",Invoer_periode_2!E284)</f>
        <v>75</v>
      </c>
      <c r="F34" s="249">
        <f>IF(ISBLANK(Invoer_periode_2!A284),"",Invoer_periode_2!F284)</f>
        <v>26</v>
      </c>
      <c r="G34" s="249">
        <f>Invoer_periode_2!G284</f>
        <v>2.8846153846153846</v>
      </c>
      <c r="H34" s="249">
        <f>IF(ISBLANK(Invoer_periode_2!H284),"",Invoer_periode_2!H284)</f>
        <v>11</v>
      </c>
      <c r="I34" s="249">
        <f>Invoer_periode_2!I284</f>
        <v>0.88235294117647056</v>
      </c>
      <c r="J34" s="249">
        <f>Invoer_periode_2!J284</f>
        <v>8</v>
      </c>
      <c r="K34" s="249">
        <f>Invoer_periode_2!K284</f>
        <v>0</v>
      </c>
      <c r="L34" s="249">
        <f>Invoer_periode_2!L284</f>
        <v>1</v>
      </c>
      <c r="M34" s="249">
        <f>Invoer_periode_2!M284</f>
        <v>0</v>
      </c>
      <c r="N34" s="249">
        <f>Invoer_periode_2!N284</f>
        <v>0</v>
      </c>
    </row>
    <row r="35" spans="1:14" ht="13.5" customHeight="1">
      <c r="A35" s="459">
        <f>IF(ISBLANK(Invoer_periode_2!A285),"",Invoer_periode_2!A285)</f>
        <v>45237</v>
      </c>
      <c r="B35" s="284" t="str">
        <f>Invoer_periode_2!B285</f>
        <v>Cattier Theo</v>
      </c>
      <c r="C35" s="255">
        <f>IF(ISBLANK(Invoer_periode_2!A285),"",Invoer_periode_2!C285)</f>
        <v>1</v>
      </c>
      <c r="D35" s="255">
        <f>Invoer_periode_2!D285</f>
        <v>85</v>
      </c>
      <c r="E35" s="255">
        <f>IF(ISBLANK(Invoer_periode_2!E285),"",Invoer_periode_2!E285)</f>
        <v>85</v>
      </c>
      <c r="F35" s="255">
        <f>IF(ISBLANK(Invoer_periode_2!A285),"",Invoer_periode_2!F285)</f>
        <v>21</v>
      </c>
      <c r="G35" s="256">
        <f>Invoer_periode_2!G285</f>
        <v>4.0476190476190474</v>
      </c>
      <c r="H35" s="255">
        <f>IF(ISBLANK(Invoer_periode_2!H285),"",Invoer_periode_2!H285)</f>
        <v>16</v>
      </c>
      <c r="I35" s="257">
        <f>Invoer_periode_2!I285</f>
        <v>1</v>
      </c>
      <c r="J35" s="262">
        <f>Invoer_periode_2!J285</f>
        <v>10</v>
      </c>
      <c r="K35" s="255">
        <f>Invoer_periode_2!K285</f>
        <v>1</v>
      </c>
      <c r="L35" s="255">
        <f>Invoer_periode_2!L285</f>
        <v>0</v>
      </c>
      <c r="M35" s="255">
        <f>Invoer_periode_2!M285</f>
        <v>0</v>
      </c>
      <c r="N35" s="255">
        <f>Invoer_periode_2!N285</f>
        <v>0</v>
      </c>
    </row>
    <row r="36" spans="1:14" ht="13.5" customHeight="1">
      <c r="A36" s="459">
        <f>IF(ISBLANK(Invoer_periode_2!A286),"",Invoer_periode_2!A286)</f>
        <v>45237</v>
      </c>
      <c r="B36" s="284" t="str">
        <f>Invoer_periode_2!B286</f>
        <v>Huinink Jan</v>
      </c>
      <c r="C36" s="255">
        <f>IF(ISBLANK(Invoer_periode_2!A286),"",Invoer_periode_2!C286)</f>
        <v>1</v>
      </c>
      <c r="D36" s="255">
        <f>Invoer_periode_2!D286</f>
        <v>85</v>
      </c>
      <c r="E36" s="255">
        <f>IF(ISBLANK(Invoer_periode_2!E286),"",Invoer_periode_2!E286)</f>
        <v>80</v>
      </c>
      <c r="F36" s="255">
        <f>IF(ISBLANK(Invoer_periode_2!A286),"",Invoer_periode_2!F286)</f>
        <v>16</v>
      </c>
      <c r="G36" s="256">
        <f>Invoer_periode_2!G286</f>
        <v>5</v>
      </c>
      <c r="H36" s="255">
        <f>IF(ISBLANK(Invoer_periode_2!H286),"",Invoer_periode_2!H286)</f>
        <v>30</v>
      </c>
      <c r="I36" s="257">
        <f>Invoer_periode_2!I286</f>
        <v>0.94117647058823528</v>
      </c>
      <c r="J36" s="262">
        <f>Invoer_periode_2!J286</f>
        <v>9</v>
      </c>
      <c r="K36" s="255">
        <f>Invoer_periode_2!K286</f>
        <v>1</v>
      </c>
      <c r="L36" s="255">
        <f>Invoer_periode_2!L286</f>
        <v>0</v>
      </c>
      <c r="M36" s="255">
        <f>Invoer_periode_2!M286</f>
        <v>0</v>
      </c>
      <c r="N36" s="255">
        <f>Invoer_periode_2!N286</f>
        <v>0</v>
      </c>
    </row>
    <row r="37" spans="1:14" ht="13.5" customHeight="1">
      <c r="A37" s="459">
        <f>IF(ISBLANK(Invoer_periode_2!A287),"",Invoer_periode_2!A287)</f>
        <v>45265</v>
      </c>
      <c r="B37" s="284" t="str">
        <f>Invoer_periode_2!B287</f>
        <v>Koppele Theo</v>
      </c>
      <c r="C37" s="255">
        <f>IF(ISBLANK(Invoer_periode_2!A287),"",Invoer_periode_2!C287)</f>
        <v>1</v>
      </c>
      <c r="D37" s="255">
        <f>Invoer_periode_2!D287</f>
        <v>85</v>
      </c>
      <c r="E37" s="255">
        <f>IF(ISBLANK(Invoer_periode_2!E287),"",Invoer_periode_2!E287)</f>
        <v>74</v>
      </c>
      <c r="F37" s="255">
        <f>IF(ISBLANK(Invoer_periode_2!A287),"",Invoer_periode_2!F287)</f>
        <v>29</v>
      </c>
      <c r="G37" s="256">
        <f>Invoer_periode_2!G287</f>
        <v>2.5517241379310347</v>
      </c>
      <c r="H37" s="255">
        <f>IF(ISBLANK(Invoer_periode_2!H287),"",Invoer_periode_2!H287)</f>
        <v>11</v>
      </c>
      <c r="I37" s="257">
        <f>Invoer_periode_2!I287</f>
        <v>0.87058823529411766</v>
      </c>
      <c r="J37" s="262">
        <f>Invoer_periode_2!J287</f>
        <v>8</v>
      </c>
      <c r="K37" s="255">
        <f>Invoer_periode_2!K287</f>
        <v>0</v>
      </c>
      <c r="L37" s="255">
        <f>Invoer_periode_2!L287</f>
        <v>1</v>
      </c>
      <c r="M37" s="255">
        <f>Invoer_periode_2!M287</f>
        <v>0</v>
      </c>
      <c r="N37" s="255">
        <f>Invoer_periode_2!N287</f>
        <v>0</v>
      </c>
    </row>
    <row r="38" spans="1:14" ht="13.5" customHeight="1">
      <c r="A38" s="459">
        <f>IF(ISBLANK(Invoer_periode_2!A288),"",Invoer_periode_2!A288)</f>
        <v>45230</v>
      </c>
      <c r="B38" s="284" t="str">
        <f>Invoer_periode_2!B288</f>
        <v>Melgers Willy</v>
      </c>
      <c r="C38" s="255">
        <f>IF(ISBLANK(Invoer_periode_2!A288),"",Invoer_periode_2!C288)</f>
        <v>1</v>
      </c>
      <c r="D38" s="255">
        <f>Invoer_periode_2!D288</f>
        <v>85</v>
      </c>
      <c r="E38" s="255">
        <f>IF(ISBLANK(Invoer_periode_2!E288),"",Invoer_periode_2!E288)</f>
        <v>41</v>
      </c>
      <c r="F38" s="255">
        <f>IF(ISBLANK(Invoer_periode_2!A288),"",Invoer_periode_2!F288)</f>
        <v>16</v>
      </c>
      <c r="G38" s="256">
        <f>Invoer_periode_2!G288</f>
        <v>2.5625</v>
      </c>
      <c r="H38" s="255">
        <f>IF(ISBLANK(Invoer_periode_2!H288),"",Invoer_periode_2!H288)</f>
        <v>8</v>
      </c>
      <c r="I38" s="257">
        <f>Invoer_periode_2!I288</f>
        <v>0.4823529411764706</v>
      </c>
      <c r="J38" s="262">
        <f>Invoer_periode_2!J288</f>
        <v>4</v>
      </c>
      <c r="K38" s="255">
        <f>Invoer_periode_2!K288</f>
        <v>0</v>
      </c>
      <c r="L38" s="255">
        <f>Invoer_periode_2!L288</f>
        <v>1</v>
      </c>
      <c r="M38" s="255">
        <f>Invoer_periode_2!M288</f>
        <v>0</v>
      </c>
      <c r="N38" s="255">
        <f>Invoer_periode_2!N288</f>
        <v>0</v>
      </c>
    </row>
    <row r="39" spans="1:14" ht="13.5" customHeight="1">
      <c r="A39" s="459">
        <f>IF(ISBLANK(Invoer_periode_2!A289),"",Invoer_periode_2!A289)</f>
        <v>45265</v>
      </c>
      <c r="B39" s="284" t="str">
        <f>Invoer_periode_2!B289</f>
        <v>Piepers Arnold</v>
      </c>
      <c r="C39" s="255">
        <f>IF(ISBLANK(Invoer_periode_2!A289),"",Invoer_periode_2!C289)</f>
        <v>1</v>
      </c>
      <c r="D39" s="255">
        <f>Invoer_periode_2!D289</f>
        <v>85</v>
      </c>
      <c r="E39" s="255">
        <f>IF(ISBLANK(Invoer_periode_2!E289),"",Invoer_periode_2!E289)</f>
        <v>63</v>
      </c>
      <c r="F39" s="255">
        <f>IF(ISBLANK(Invoer_periode_2!A289),"",Invoer_periode_2!F289)</f>
        <v>19</v>
      </c>
      <c r="G39" s="256">
        <f>Invoer_periode_2!G289</f>
        <v>3.3157894736842106</v>
      </c>
      <c r="H39" s="255">
        <f>IF(ISBLANK(Invoer_periode_2!H289),"",Invoer_periode_2!H289)</f>
        <v>14</v>
      </c>
      <c r="I39" s="257">
        <f>Invoer_periode_2!I289</f>
        <v>0.74117647058823533</v>
      </c>
      <c r="J39" s="262">
        <f>Invoer_periode_2!J289</f>
        <v>7</v>
      </c>
      <c r="K39" s="255">
        <f>Invoer_periode_2!K289</f>
        <v>0</v>
      </c>
      <c r="L39" s="255">
        <f>Invoer_periode_2!L289</f>
        <v>1</v>
      </c>
      <c r="M39" s="255">
        <f>Invoer_periode_2!M289</f>
        <v>0</v>
      </c>
      <c r="N39" s="255">
        <f>Invoer_periode_2!N289</f>
        <v>0</v>
      </c>
    </row>
    <row r="40" spans="1:14" ht="13.5" customHeight="1">
      <c r="A40" s="457" t="str">
        <f>Invoer_periode_2!A291</f>
        <v/>
      </c>
      <c r="B40" s="284" t="str">
        <f>Invoer_periode_2!B290</f>
        <v>Jos Stortelder</v>
      </c>
      <c r="C40" s="263" t="str">
        <f>Invoer_periode_2!C291</f>
        <v/>
      </c>
      <c r="D40" s="263" t="str">
        <f>Invoer_periode_2!D291</f>
        <v/>
      </c>
      <c r="E40" s="263">
        <f>Invoer_periode_2!E291</f>
        <v>0</v>
      </c>
      <c r="F40" s="263" t="str">
        <f>Invoer_periode_2!F291</f>
        <v/>
      </c>
      <c r="G40" s="266" t="str">
        <f>Invoer_periode_2!G291</f>
        <v/>
      </c>
      <c r="H40" s="263">
        <f>Invoer_periode_2!H291</f>
        <v>0</v>
      </c>
      <c r="I40" s="267" t="str">
        <f>Invoer_periode_2!I291</f>
        <v/>
      </c>
      <c r="J40" s="268" t="str">
        <f>Invoer_periode_2!J291</f>
        <v/>
      </c>
      <c r="K40" s="263" t="str">
        <f>Invoer_periode_2!K291</f>
        <v/>
      </c>
      <c r="L40" s="263" t="str">
        <f>Invoer_periode_2!L291</f>
        <v/>
      </c>
      <c r="M40" s="263" t="str">
        <f>Invoer_periode_2!M291</f>
        <v/>
      </c>
      <c r="N40" s="263">
        <f>Invoer_periode_2!N291</f>
        <v>0</v>
      </c>
    </row>
    <row r="41" spans="1:14" ht="12.75" customHeight="1">
      <c r="B41" s="284" t="str">
        <f>Invoer_periode_2!B291</f>
        <v>Rots Jan</v>
      </c>
    </row>
    <row r="42" spans="1:14" ht="12.75" customHeight="1">
      <c r="A42" s="457"/>
      <c r="B42" s="284" t="str">
        <f>Invoer_periode_2!B292</f>
        <v>Rouwhorst Bennie</v>
      </c>
      <c r="C42" s="263"/>
      <c r="D42" s="263"/>
      <c r="E42" s="263"/>
      <c r="F42" s="263"/>
      <c r="G42" s="263"/>
      <c r="H42" s="266"/>
      <c r="I42" s="263"/>
      <c r="J42" s="267"/>
      <c r="K42" s="263"/>
      <c r="L42" s="263"/>
      <c r="M42" s="263"/>
      <c r="N42" s="263"/>
    </row>
    <row r="43" spans="1:14" ht="12.75" customHeight="1">
      <c r="A43" s="455"/>
      <c r="B43" s="284" t="str">
        <f>Invoer_periode_2!B293</f>
        <v>Wittenbernds B</v>
      </c>
      <c r="C43" s="263"/>
      <c r="D43" s="263"/>
      <c r="E43" s="263"/>
      <c r="F43" s="263"/>
      <c r="G43" s="263"/>
      <c r="H43" s="266"/>
      <c r="I43" s="263"/>
      <c r="J43" s="268"/>
      <c r="K43" s="561"/>
      <c r="L43" s="561"/>
      <c r="M43" s="561"/>
      <c r="N43" s="263"/>
    </row>
    <row r="44" spans="1:14" ht="12.75" customHeight="1">
      <c r="A44" s="455"/>
      <c r="C44" s="288">
        <f>IF(ISBLANK(Invoer_periode_3!A275),"",Invoer_periode_3!C275)</f>
        <v>0</v>
      </c>
      <c r="D44" s="288">
        <f>Invoer_periode_3!D275</f>
        <v>0</v>
      </c>
      <c r="E44" s="263" t="str">
        <f>IF(ISBLANK(Invoer_periode_3!E275),"",Invoer_periode_3!E275)</f>
        <v/>
      </c>
      <c r="F44" s="288">
        <f>IF(ISBLANK(Invoer_periode_3!A275),"",Invoer_periode_3!F275)</f>
        <v>0</v>
      </c>
      <c r="G44" s="299">
        <f>Invoer_periode_3!G275</f>
        <v>0</v>
      </c>
      <c r="H44" s="263" t="str">
        <f>IF(ISBLANK(Invoer_periode_3!H275),"",Invoer_periode_3!H275)</f>
        <v/>
      </c>
      <c r="I44" s="316">
        <f>Invoer_periode_3!I275</f>
        <v>0</v>
      </c>
      <c r="J44" s="263">
        <f>Invoer_periode_3!J275</f>
        <v>0</v>
      </c>
      <c r="K44" s="263">
        <f>Invoer_periode_3!K275</f>
        <v>0</v>
      </c>
      <c r="L44" s="263">
        <f>Invoer_periode_3!L275</f>
        <v>0</v>
      </c>
      <c r="M44" s="263">
        <f>Invoer_periode_3!M275</f>
        <v>0</v>
      </c>
      <c r="N44" s="263">
        <f>Invoer_periode_3!N275</f>
        <v>0</v>
      </c>
    </row>
    <row r="45" spans="1:14" ht="12.75" customHeight="1">
      <c r="A45" s="469"/>
      <c r="B45" s="287"/>
      <c r="C45" s="288"/>
      <c r="D45" s="288"/>
      <c r="E45" s="263"/>
      <c r="F45" s="288"/>
      <c r="G45" s="288"/>
      <c r="H45" s="263"/>
      <c r="I45" s="288"/>
      <c r="J45" s="263"/>
      <c r="K45" s="562"/>
      <c r="L45" s="562"/>
      <c r="M45" s="562"/>
      <c r="N45" s="263"/>
    </row>
    <row r="46" spans="1:14" ht="12.75" customHeight="1">
      <c r="A46" s="469" t="str">
        <f>IF(ISBLANK(Invoer_periode_3!A275),"",Invoer_periode_3!A275)</f>
        <v>Car.Bol</v>
      </c>
      <c r="B46" s="287" t="str">
        <f>Invoer_periode_3!B275</f>
        <v>Periode 3</v>
      </c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</row>
    <row r="47" spans="1:14" ht="12.75" customHeight="1">
      <c r="A47" s="469">
        <f>IF(ISBLANK(Invoer_periode_3!A276),"",Invoer_periode_3!A276)</f>
        <v>100</v>
      </c>
      <c r="B47" s="287" t="str">
        <f>Invoer_periode_3!B276</f>
        <v>Naam</v>
      </c>
      <c r="C47" s="288" t="str">
        <f>IF(ISBLANK(Invoer_periode_3!A276),"",Invoer_periode_3!C276)</f>
        <v>Aantal</v>
      </c>
      <c r="D47" s="288" t="str">
        <f>Invoer_periode_3!D276</f>
        <v>Te maken</v>
      </c>
      <c r="E47" s="263" t="str">
        <f>IF(ISBLANK(Invoer_periode_3!E276),"",Invoer_periode_3!E276)</f>
        <v>Aantal</v>
      </c>
      <c r="F47" s="288" t="str">
        <f>IF(ISBLANK(Invoer_periode_3!A276),"",Invoer_periode_3!F276)</f>
        <v xml:space="preserve">Aantal  </v>
      </c>
      <c r="G47" s="299" t="str">
        <f>Invoer_periode_3!G276</f>
        <v xml:space="preserve">Week       </v>
      </c>
      <c r="H47" s="263" t="str">
        <f>IF(ISBLANK(Invoer_periode_3!H276),"",Invoer_periode_3!H276)</f>
        <v>Hoogste</v>
      </c>
      <c r="I47" s="316" t="str">
        <f>Invoer_periode_3!I276</f>
        <v>%</v>
      </c>
      <c r="J47" s="263">
        <f>Invoer_periode_3!J276</f>
        <v>10</v>
      </c>
      <c r="K47" s="263" t="str">
        <f>Invoer_periode_3!K276</f>
        <v>W</v>
      </c>
      <c r="L47" s="263" t="str">
        <f>Invoer_periode_3!L276</f>
        <v>V</v>
      </c>
      <c r="M47" s="263" t="str">
        <f>Invoer_periode_3!M276</f>
        <v>R</v>
      </c>
      <c r="N47" s="263" t="str">
        <f>Invoer_periode_3!N276</f>
        <v>Nieuwe</v>
      </c>
    </row>
    <row r="48" spans="1:14" ht="12.75" customHeight="1">
      <c r="A48" s="469" t="str">
        <f>IF(ISBLANK(Invoer_periode_3!A277),"",Invoer_periode_3!A277)</f>
        <v>Datum</v>
      </c>
      <c r="B48" s="287" t="str">
        <f>Invoer_periode_3!B277</f>
        <v>Spieker Leo</v>
      </c>
      <c r="C48" s="288" t="str">
        <f>IF(ISBLANK(Invoer_periode_3!A277),"",Invoer_periode_3!C277)</f>
        <v>Wedstrijden</v>
      </c>
      <c r="D48" s="288" t="str">
        <f>Invoer_periode_3!D277</f>
        <v>Car.boles</v>
      </c>
      <c r="E48" s="263" t="str">
        <f>IF(ISBLANK(Invoer_periode_3!E277),"",Invoer_periode_3!E277)</f>
        <v>Car.boles</v>
      </c>
      <c r="F48" s="288" t="str">
        <f>IF(ISBLANK(Invoer_periode_3!A277),"",Invoer_periode_3!F277)</f>
        <v>Beurten</v>
      </c>
      <c r="G48" s="299" t="str">
        <f>Invoer_periode_3!G277</f>
        <v>Moyenne</v>
      </c>
      <c r="H48" s="263" t="str">
        <f>IF(ISBLANK(Invoer_periode_3!H277),"",Invoer_periode_3!H277)</f>
        <v>H Score</v>
      </c>
      <c r="I48" s="316" t="str">
        <f>Invoer_periode_3!I277</f>
        <v>Car.boles</v>
      </c>
      <c r="J48" s="263" t="str">
        <f>Invoer_periode_3!J277</f>
        <v>Punten</v>
      </c>
      <c r="K48" s="263">
        <f>Invoer_periode_3!K277</f>
        <v>0</v>
      </c>
      <c r="L48" s="263">
        <f>Invoer_periode_3!L277</f>
        <v>0</v>
      </c>
      <c r="M48" s="263">
        <f>Invoer_periode_3!M277</f>
        <v>0</v>
      </c>
      <c r="N48" s="263" t="str">
        <f>Invoer_periode_3!N277</f>
        <v>Caramb</v>
      </c>
    </row>
    <row r="49" spans="1:14" ht="12.75" customHeight="1">
      <c r="A49" s="456">
        <f>IF(ISBLANK(Invoer_periode_3!A278),"",Invoer_periode_3!A278)</f>
        <v>45314</v>
      </c>
      <c r="B49" s="289" t="str">
        <f>Invoer_periode_3!B278</f>
        <v>v.Schie Leo</v>
      </c>
      <c r="C49" s="249">
        <f>IF(ISBLANK(Invoer_periode_3!A278),"",Invoer_periode_3!C278)</f>
        <v>1</v>
      </c>
      <c r="D49" s="249">
        <f>Invoer_periode_3!D278</f>
        <v>100</v>
      </c>
      <c r="E49" s="249">
        <f>IF(ISBLANK(Invoer_periode_3!E278),"",Invoer_periode_3!E278)</f>
        <v>68</v>
      </c>
      <c r="F49" s="249">
        <f>IF(ISBLANK(Invoer_periode_3!A278),"",Invoer_periode_3!F278)</f>
        <v>24</v>
      </c>
      <c r="G49" s="249">
        <f>Invoer_periode_3!G278</f>
        <v>2.8333333333333335</v>
      </c>
      <c r="H49" s="249">
        <f>IF(ISBLANK(Invoer_periode_3!H278),"",Invoer_periode_3!H278)</f>
        <v>18</v>
      </c>
      <c r="I49" s="249">
        <f>Invoer_periode_3!I278</f>
        <v>0.68</v>
      </c>
      <c r="J49" s="249">
        <f>Invoer_periode_3!J278</f>
        <v>6</v>
      </c>
      <c r="K49" s="249">
        <f>Invoer_periode_3!K278</f>
        <v>0</v>
      </c>
      <c r="L49" s="249">
        <f>Invoer_periode_3!L278</f>
        <v>1</v>
      </c>
      <c r="M49" s="249">
        <f>Invoer_periode_3!M278</f>
        <v>0</v>
      </c>
      <c r="N49" s="249">
        <f>Invoer_periode_3!N278</f>
        <v>0</v>
      </c>
    </row>
    <row r="50" spans="1:14" ht="12.75" customHeight="1">
      <c r="A50" s="470">
        <f>IF(ISBLANK(Invoer_periode_3!A279),"",Invoer_periode_3!A279)</f>
        <v>45293</v>
      </c>
      <c r="B50" s="289" t="str">
        <f>Invoer_periode_3!B279</f>
        <v>Wolterink Harrie</v>
      </c>
      <c r="C50" s="290">
        <f>IF(ISBLANK(Invoer_periode_3!A279),"",Invoer_periode_3!C279)</f>
        <v>1</v>
      </c>
      <c r="D50" s="290">
        <f>Invoer_periode_3!D279</f>
        <v>100</v>
      </c>
      <c r="E50" s="255">
        <f>IF(ISBLANK(Invoer_periode_3!E279),"",Invoer_periode_3!E279)</f>
        <v>63</v>
      </c>
      <c r="F50" s="290">
        <f>IF(ISBLANK(Invoer_periode_3!A279),"",Invoer_periode_3!F279)</f>
        <v>19</v>
      </c>
      <c r="G50" s="291">
        <f>Invoer_periode_3!G279</f>
        <v>3.3157894736842106</v>
      </c>
      <c r="H50" s="255">
        <f>IF(ISBLANK(Invoer_periode_3!H279),"",Invoer_periode_3!H279)</f>
        <v>24</v>
      </c>
      <c r="I50" s="292">
        <f>Invoer_periode_3!I279</f>
        <v>0.63</v>
      </c>
      <c r="J50" s="255">
        <f>Invoer_periode_3!J279</f>
        <v>6</v>
      </c>
      <c r="K50" s="255">
        <f>Invoer_periode_3!K279</f>
        <v>0</v>
      </c>
      <c r="L50" s="255">
        <f>Invoer_periode_3!L279</f>
        <v>1</v>
      </c>
      <c r="M50" s="255">
        <f>Invoer_periode_3!M279</f>
        <v>0</v>
      </c>
      <c r="N50" s="255">
        <f>Invoer_periode_3!N279</f>
        <v>0</v>
      </c>
    </row>
    <row r="51" spans="1:14" ht="12.75" customHeight="1">
      <c r="A51" s="456" t="str">
        <f>IF(ISBLANK(Invoer_periode_3!A280),"",Invoer_periode_3!A280)</f>
        <v/>
      </c>
      <c r="B51" s="289" t="str">
        <f>Invoer_periode_3!B280</f>
        <v>Vermue Jack</v>
      </c>
      <c r="C51" s="249" t="str">
        <f>IF(ISBLANK(Invoer_periode_3!A280),"",Invoer_periode_3!C280)</f>
        <v/>
      </c>
      <c r="D51" s="249">
        <f>Invoer_periode_3!D280</f>
        <v>0</v>
      </c>
      <c r="E51" s="249" t="str">
        <f>IF(ISBLANK(Invoer_periode_3!E280),"",Invoer_periode_3!E280)</f>
        <v/>
      </c>
      <c r="F51" s="249" t="str">
        <f>IF(ISBLANK(Invoer_periode_3!A280),"",Invoer_periode_3!F280)</f>
        <v/>
      </c>
      <c r="G51" s="249">
        <f>Invoer_periode_3!G280</f>
        <v>0</v>
      </c>
      <c r="H51" s="249" t="str">
        <f>IF(ISBLANK(Invoer_periode_3!H280),"",Invoer_periode_3!H280)</f>
        <v/>
      </c>
      <c r="I51" s="249">
        <f>Invoer_periode_3!I280</f>
        <v>0</v>
      </c>
      <c r="J51" s="249">
        <f>Invoer_periode_3!J280</f>
        <v>0</v>
      </c>
      <c r="K51" s="249" t="str">
        <f>Invoer_periode_3!K280</f>
        <v/>
      </c>
      <c r="L51" s="249" t="str">
        <f>Invoer_periode_3!L280</f>
        <v/>
      </c>
      <c r="M51" s="249" t="str">
        <f>Invoer_periode_3!M280</f>
        <v/>
      </c>
      <c r="N51" s="249">
        <f>Invoer_periode_3!N280</f>
        <v>0</v>
      </c>
    </row>
    <row r="52" spans="1:14" ht="12.75" customHeight="1">
      <c r="A52" s="470">
        <f>IF(ISBLANK(Invoer_periode_3!A281),"",Invoer_periode_3!A281)</f>
        <v>45279</v>
      </c>
      <c r="B52" s="289" t="str">
        <f>Invoer_periode_3!B281</f>
        <v>Slot Guus</v>
      </c>
      <c r="C52" s="290">
        <f>IF(ISBLANK(Invoer_periode_3!A281),"",Invoer_periode_3!C281)</f>
        <v>1</v>
      </c>
      <c r="D52" s="290">
        <f>Invoer_periode_3!D281</f>
        <v>100</v>
      </c>
      <c r="E52" s="255">
        <f>IF(ISBLANK(Invoer_periode_3!E281),"",Invoer_periode_3!E281)</f>
        <v>100</v>
      </c>
      <c r="F52" s="290">
        <f>IF(ISBLANK(Invoer_periode_3!A281),"",Invoer_periode_3!F281)</f>
        <v>30</v>
      </c>
      <c r="G52" s="291">
        <f>Invoer_periode_3!G281</f>
        <v>3.3333333333333335</v>
      </c>
      <c r="H52" s="255">
        <f>IF(ISBLANK(Invoer_periode_3!H281),"",Invoer_periode_3!H281)</f>
        <v>42</v>
      </c>
      <c r="I52" s="292">
        <f>Invoer_periode_3!I281</f>
        <v>1</v>
      </c>
      <c r="J52" s="255">
        <f>Invoer_periode_3!J281</f>
        <v>10</v>
      </c>
      <c r="K52" s="255">
        <f>Invoer_periode_3!K281</f>
        <v>0</v>
      </c>
      <c r="L52" s="255">
        <f>Invoer_periode_3!L281</f>
        <v>0</v>
      </c>
      <c r="M52" s="255">
        <f>Invoer_periode_3!M281</f>
        <v>1</v>
      </c>
      <c r="N52" s="255">
        <f>Invoer_periode_3!N281</f>
        <v>0</v>
      </c>
    </row>
    <row r="53" spans="1:14" ht="12.75" customHeight="1">
      <c r="A53" s="456" t="str">
        <f>IF(ISBLANK(Invoer_periode_3!A282),"",Invoer_periode_3!A282)</f>
        <v/>
      </c>
      <c r="B53" s="289" t="str">
        <f>Invoer_periode_3!B282</f>
        <v>Bennie Beerten Z</v>
      </c>
      <c r="C53" s="249" t="str">
        <f>IF(ISBLANK(Invoer_periode_3!A282),"",Invoer_periode_3!C282)</f>
        <v/>
      </c>
      <c r="D53" s="249" t="str">
        <f>Invoer_periode_3!D282</f>
        <v/>
      </c>
      <c r="E53" s="249" t="str">
        <f>IF(ISBLANK(Invoer_periode_3!E282),"",Invoer_periode_3!E282)</f>
        <v/>
      </c>
      <c r="F53" s="249" t="str">
        <f>IF(ISBLANK(Invoer_periode_3!A282),"",Invoer_periode_3!F282)</f>
        <v/>
      </c>
      <c r="G53" s="249" t="str">
        <f>Invoer_periode_3!G282</f>
        <v/>
      </c>
      <c r="H53" s="249" t="str">
        <f>IF(ISBLANK(Invoer_periode_3!H282),"",Invoer_periode_3!H282)</f>
        <v/>
      </c>
      <c r="I53" s="249" t="str">
        <f>Invoer_periode_3!I282</f>
        <v/>
      </c>
      <c r="J53" s="249" t="str">
        <f>Invoer_periode_3!J282</f>
        <v/>
      </c>
      <c r="K53" s="249" t="str">
        <f>Invoer_periode_3!K282</f>
        <v/>
      </c>
      <c r="L53" s="249" t="str">
        <f>Invoer_periode_3!L282</f>
        <v/>
      </c>
      <c r="M53" s="249" t="str">
        <f>Invoer_periode_3!M282</f>
        <v/>
      </c>
      <c r="N53" s="249">
        <f>Invoer_periode_3!N282</f>
        <v>0</v>
      </c>
    </row>
    <row r="54" spans="1:14" ht="12.75" customHeight="1">
      <c r="A54" s="470" t="str">
        <f>IF(ISBLANK(Invoer_periode_3!A283),"",Invoer_periode_3!A283)</f>
        <v/>
      </c>
      <c r="B54" s="289" t="str">
        <f>Invoer_periode_3!B283</f>
        <v>Cuppers Jan</v>
      </c>
      <c r="C54" s="290" t="str">
        <f>IF(ISBLANK(Invoer_periode_3!A283),"",Invoer_periode_3!C283)</f>
        <v/>
      </c>
      <c r="D54" s="290" t="str">
        <f>Invoer_periode_3!D283</f>
        <v/>
      </c>
      <c r="E54" s="255" t="str">
        <f>IF(ISBLANK(Invoer_periode_3!E283),"",Invoer_periode_3!E283)</f>
        <v/>
      </c>
      <c r="F54" s="290" t="str">
        <f>IF(ISBLANK(Invoer_periode_3!A283),"",Invoer_periode_3!F283)</f>
        <v/>
      </c>
      <c r="G54" s="291" t="str">
        <f>Invoer_periode_3!G283</f>
        <v/>
      </c>
      <c r="H54" s="255" t="str">
        <f>IF(ISBLANK(Invoer_periode_3!H283),"",Invoer_periode_3!H283)</f>
        <v/>
      </c>
      <c r="I54" s="292" t="str">
        <f>Invoer_periode_3!I283</f>
        <v/>
      </c>
      <c r="J54" s="255" t="str">
        <f>Invoer_periode_3!J283</f>
        <v/>
      </c>
      <c r="K54" s="255" t="str">
        <f>Invoer_periode_3!K283</f>
        <v/>
      </c>
      <c r="L54" s="255" t="str">
        <f>Invoer_periode_3!L283</f>
        <v/>
      </c>
      <c r="M54" s="255" t="str">
        <f>Invoer_periode_3!M283</f>
        <v/>
      </c>
      <c r="N54" s="255">
        <f>Invoer_periode_3!N283</f>
        <v>0</v>
      </c>
    </row>
    <row r="55" spans="1:14" ht="12.75" customHeight="1">
      <c r="A55" s="456">
        <f>IF(ISBLANK(Invoer_periode_3!A284),"",Invoer_periode_3!A284)</f>
        <v>45251</v>
      </c>
      <c r="B55" s="289" t="str">
        <f>Invoer_periode_3!B284</f>
        <v>BouwmeesterJohan</v>
      </c>
      <c r="C55" s="249">
        <f>IF(ISBLANK(Invoer_periode_3!A284),"",Invoer_periode_3!C284)</f>
        <v>1</v>
      </c>
      <c r="D55" s="249">
        <f>Invoer_periode_3!D284</f>
        <v>100</v>
      </c>
      <c r="E55" s="249">
        <f>IF(ISBLANK(Invoer_periode_3!E284),"",Invoer_periode_3!E284)</f>
        <v>85</v>
      </c>
      <c r="F55" s="249">
        <f>IF(ISBLANK(Invoer_periode_3!A284),"",Invoer_periode_3!F284)</f>
        <v>16</v>
      </c>
      <c r="G55" s="249">
        <f>Invoer_periode_3!G284</f>
        <v>5.3125</v>
      </c>
      <c r="H55" s="249">
        <f>IF(ISBLANK(Invoer_periode_3!H284),"",Invoer_periode_3!H284)</f>
        <v>29</v>
      </c>
      <c r="I55" s="249">
        <f>Invoer_periode_3!I284</f>
        <v>0.85</v>
      </c>
      <c r="J55" s="249">
        <f>Invoer_periode_3!J284</f>
        <v>8</v>
      </c>
      <c r="K55" s="249">
        <f>Invoer_periode_3!K284</f>
        <v>1</v>
      </c>
      <c r="L55" s="249">
        <f>Invoer_periode_3!L284</f>
        <v>0</v>
      </c>
      <c r="M55" s="249">
        <f>Invoer_periode_3!M284</f>
        <v>0</v>
      </c>
      <c r="N55" s="249">
        <f>Invoer_periode_3!N284</f>
        <v>0</v>
      </c>
    </row>
    <row r="56" spans="1:14" ht="12.75" customHeight="1">
      <c r="A56" s="470">
        <f>IF(ISBLANK(Invoer_periode_3!A285),"",Invoer_periode_3!A285)</f>
        <v>45307</v>
      </c>
      <c r="B56" s="289" t="str">
        <f>Invoer_periode_3!B285</f>
        <v>Cattier Theo</v>
      </c>
      <c r="C56" s="290">
        <f>IF(ISBLANK(Invoer_periode_3!A285),"",Invoer_periode_3!C285)</f>
        <v>1</v>
      </c>
      <c r="D56" s="290">
        <f>Invoer_periode_3!D285</f>
        <v>100</v>
      </c>
      <c r="E56" s="255">
        <f>IF(ISBLANK(Invoer_periode_3!E285),"",Invoer_periode_3!E285)</f>
        <v>100</v>
      </c>
      <c r="F56" s="290">
        <f>IF(ISBLANK(Invoer_periode_3!A285),"",Invoer_periode_3!F285)</f>
        <v>31</v>
      </c>
      <c r="G56" s="291">
        <f>Invoer_periode_3!G285</f>
        <v>3.225806451612903</v>
      </c>
      <c r="H56" s="255">
        <f>IF(ISBLANK(Invoer_periode_3!H285),"",Invoer_periode_3!H285)</f>
        <v>14</v>
      </c>
      <c r="I56" s="292">
        <f>Invoer_periode_3!I285</f>
        <v>1</v>
      </c>
      <c r="J56" s="255">
        <f>Invoer_periode_3!J285</f>
        <v>10</v>
      </c>
      <c r="K56" s="255">
        <f>Invoer_periode_3!K285</f>
        <v>1</v>
      </c>
      <c r="L56" s="255">
        <f>Invoer_periode_3!L285</f>
        <v>0</v>
      </c>
      <c r="M56" s="255">
        <f>Invoer_periode_3!M285</f>
        <v>0</v>
      </c>
      <c r="N56" s="255">
        <f>Invoer_periode_3!N285</f>
        <v>0</v>
      </c>
    </row>
    <row r="57" spans="1:14" ht="12.75" customHeight="1">
      <c r="A57" s="470" t="str">
        <f>IF(ISBLANK(Invoer_periode_3!A286),"",Invoer_periode_3!A286)</f>
        <v/>
      </c>
      <c r="B57" s="289" t="str">
        <f>Invoer_periode_3!B286</f>
        <v>Huinink Jan</v>
      </c>
      <c r="C57" s="290" t="str">
        <f>IF(ISBLANK(Invoer_periode_3!A286),"",Invoer_periode_3!C286)</f>
        <v/>
      </c>
      <c r="D57" s="290" t="str">
        <f>Invoer_periode_3!D286</f>
        <v/>
      </c>
      <c r="E57" s="255" t="str">
        <f>IF(ISBLANK(Invoer_periode_3!E286),"",Invoer_periode_3!E286)</f>
        <v/>
      </c>
      <c r="F57" s="290" t="str">
        <f>IF(ISBLANK(Invoer_periode_3!A286),"",Invoer_periode_3!F286)</f>
        <v/>
      </c>
      <c r="G57" s="291" t="str">
        <f>Invoer_periode_3!G286</f>
        <v/>
      </c>
      <c r="H57" s="255" t="str">
        <f>IF(ISBLANK(Invoer_periode_3!H286),"",Invoer_periode_3!H286)</f>
        <v/>
      </c>
      <c r="I57" s="292" t="str">
        <f>Invoer_periode_3!I286</f>
        <v/>
      </c>
      <c r="J57" s="255" t="str">
        <f>Invoer_periode_3!J286</f>
        <v/>
      </c>
      <c r="K57" s="255" t="str">
        <f>Invoer_periode_3!K286</f>
        <v/>
      </c>
      <c r="L57" s="255" t="str">
        <f>Invoer_periode_3!L286</f>
        <v/>
      </c>
      <c r="M57" s="255" t="str">
        <f>Invoer_periode_3!M286</f>
        <v/>
      </c>
      <c r="N57" s="255">
        <f>Invoer_periode_3!N286</f>
        <v>0</v>
      </c>
    </row>
    <row r="58" spans="1:14" ht="12.75" customHeight="1">
      <c r="A58" s="470">
        <f>IF(ISBLANK(Invoer_periode_3!A287),"",Invoer_periode_3!A287)</f>
        <v>45279</v>
      </c>
      <c r="B58" s="289" t="str">
        <f>Invoer_periode_3!B287</f>
        <v>Koppele Theo</v>
      </c>
      <c r="C58" s="290">
        <f>IF(ISBLANK(Invoer_periode_3!A287),"",Invoer_periode_3!C287)</f>
        <v>1</v>
      </c>
      <c r="D58" s="290">
        <f>Invoer_periode_3!D287</f>
        <v>100</v>
      </c>
      <c r="E58" s="255">
        <f>IF(ISBLANK(Invoer_periode_3!E287),"",Invoer_periode_3!E287)</f>
        <v>100</v>
      </c>
      <c r="F58" s="290">
        <f>IF(ISBLANK(Invoer_periode_3!A287),"",Invoer_periode_3!F287)</f>
        <v>27</v>
      </c>
      <c r="G58" s="291">
        <f>Invoer_periode_3!G287</f>
        <v>3.7037037037037037</v>
      </c>
      <c r="H58" s="255">
        <f>IF(ISBLANK(Invoer_periode_3!H287),"",Invoer_periode_3!H287)</f>
        <v>25</v>
      </c>
      <c r="I58" s="292">
        <f>Invoer_periode_3!I287</f>
        <v>1</v>
      </c>
      <c r="J58" s="255">
        <f>Invoer_periode_3!J287</f>
        <v>10</v>
      </c>
      <c r="K58" s="255">
        <f>Invoer_periode_3!K287</f>
        <v>1</v>
      </c>
      <c r="L58" s="255">
        <f>Invoer_periode_3!L287</f>
        <v>0</v>
      </c>
      <c r="M58" s="255">
        <f>Invoer_periode_3!M287</f>
        <v>0</v>
      </c>
      <c r="N58" s="255">
        <f>Invoer_periode_3!N287</f>
        <v>0</v>
      </c>
    </row>
    <row r="59" spans="1:14" ht="12.75" customHeight="1">
      <c r="A59" s="470" t="str">
        <f>IF(ISBLANK(Invoer_periode_3!A288),"",Invoer_periode_3!A288)</f>
        <v/>
      </c>
      <c r="B59" s="289" t="str">
        <f>Invoer_periode_3!B288</f>
        <v>Melgers Willy</v>
      </c>
      <c r="C59" s="290" t="str">
        <f>IF(ISBLANK(Invoer_periode_3!A288),"",Invoer_periode_3!C288)</f>
        <v/>
      </c>
      <c r="D59" s="290" t="str">
        <f>Invoer_periode_3!D288</f>
        <v/>
      </c>
      <c r="E59" s="255" t="str">
        <f>IF(ISBLANK(Invoer_periode_3!E288),"",Invoer_periode_3!E288)</f>
        <v/>
      </c>
      <c r="F59" s="290" t="str">
        <f>IF(ISBLANK(Invoer_periode_3!A288),"",Invoer_periode_3!F288)</f>
        <v/>
      </c>
      <c r="G59" s="291" t="str">
        <f>Invoer_periode_3!G288</f>
        <v/>
      </c>
      <c r="H59" s="255" t="str">
        <f>IF(ISBLANK(Invoer_periode_3!H288),"",Invoer_periode_3!H288)</f>
        <v/>
      </c>
      <c r="I59" s="292" t="str">
        <f>Invoer_periode_3!I288</f>
        <v/>
      </c>
      <c r="J59" s="255" t="str">
        <f>Invoer_periode_3!J288</f>
        <v/>
      </c>
      <c r="K59" s="255" t="str">
        <f>Invoer_periode_3!K288</f>
        <v/>
      </c>
      <c r="L59" s="255" t="str">
        <f>Invoer_periode_3!L288</f>
        <v/>
      </c>
      <c r="M59" s="255" t="str">
        <f>Invoer_periode_3!M288</f>
        <v/>
      </c>
      <c r="N59" s="255">
        <f>Invoer_periode_3!N288</f>
        <v>0</v>
      </c>
    </row>
    <row r="60" spans="1:14" ht="12.75" customHeight="1">
      <c r="A60" s="470" t="str">
        <f>IF(ISBLANK(Invoer_periode_3!A289),"",Invoer_periode_3!A289)</f>
        <v/>
      </c>
      <c r="B60" s="289" t="str">
        <f>Invoer_periode_3!B289</f>
        <v>Piepers Arnold</v>
      </c>
      <c r="C60" s="290" t="str">
        <f>IF(ISBLANK(Invoer_periode_3!A289),"",Invoer_periode_3!C289)</f>
        <v/>
      </c>
      <c r="D60" s="290" t="str">
        <f>Invoer_periode_3!D289</f>
        <v/>
      </c>
      <c r="E60" s="255" t="str">
        <f>IF(ISBLANK(Invoer_periode_3!E289),"",Invoer_periode_3!E289)</f>
        <v/>
      </c>
      <c r="F60" s="290" t="str">
        <f>IF(ISBLANK(Invoer_periode_3!A289),"",Invoer_periode_3!F289)</f>
        <v/>
      </c>
      <c r="G60" s="291" t="str">
        <f>Invoer_periode_3!G289</f>
        <v/>
      </c>
      <c r="H60" s="255" t="str">
        <f>IF(ISBLANK(Invoer_periode_3!H289),"",Invoer_periode_3!H289)</f>
        <v/>
      </c>
      <c r="I60" s="292" t="str">
        <f>Invoer_periode_3!I289</f>
        <v/>
      </c>
      <c r="J60" s="255" t="str">
        <f>Invoer_periode_3!J289</f>
        <v/>
      </c>
      <c r="K60" s="255" t="str">
        <f>Invoer_periode_3!K289</f>
        <v/>
      </c>
      <c r="L60" s="255" t="str">
        <f>Invoer_periode_3!L289</f>
        <v/>
      </c>
      <c r="M60" s="255" t="str">
        <f>Invoer_periode_3!M289</f>
        <v/>
      </c>
      <c r="N60" s="255">
        <f>Invoer_periode_3!N289</f>
        <v>0</v>
      </c>
    </row>
    <row r="61" spans="1:14" ht="12.75" customHeight="1">
      <c r="A61" s="471"/>
      <c r="B61" s="289" t="str">
        <f>Invoer_periode_3!B290</f>
        <v>Jos Stortelder</v>
      </c>
      <c r="C61" s="293"/>
      <c r="D61" s="294"/>
      <c r="F61" s="290"/>
      <c r="G61" s="294"/>
      <c r="H61" s="295"/>
      <c r="I61" s="290"/>
      <c r="J61" s="296"/>
      <c r="L61" s="297"/>
    </row>
    <row r="62" spans="1:14" ht="12.75" customHeight="1">
      <c r="A62" s="457">
        <f>Invoer_per__4!A272</f>
        <v>45314</v>
      </c>
      <c r="B62" s="289" t="str">
        <f>Invoer_periode_3!B291</f>
        <v>Rots Jan</v>
      </c>
      <c r="C62" s="299"/>
      <c r="D62" s="263"/>
      <c r="E62" s="263"/>
      <c r="F62" s="263"/>
      <c r="G62" s="288"/>
      <c r="H62" s="300"/>
      <c r="I62" s="263"/>
      <c r="J62" s="301"/>
      <c r="K62" s="263"/>
      <c r="L62" s="297"/>
      <c r="M62" s="263"/>
      <c r="N62" s="263"/>
    </row>
    <row r="63" spans="1:14" ht="12.75" customHeight="1">
      <c r="A63" s="457"/>
      <c r="B63" s="289" t="str">
        <f>Invoer_periode_3!B292</f>
        <v>Rouwhorst Bennie</v>
      </c>
      <c r="C63" s="299"/>
      <c r="D63" s="263"/>
      <c r="E63" s="263"/>
      <c r="F63" s="263"/>
      <c r="G63" s="288"/>
      <c r="H63" s="300"/>
      <c r="I63" s="263"/>
      <c r="J63" s="301"/>
      <c r="K63" s="263"/>
      <c r="L63" s="297"/>
      <c r="M63" s="263"/>
      <c r="N63" s="263"/>
    </row>
    <row r="64" spans="1:14" ht="12.75" customHeight="1">
      <c r="A64" s="457" t="str">
        <f>Invoer_per__4!A273</f>
        <v>Pers. Gemid.</v>
      </c>
      <c r="B64" s="276">
        <f>Invoer_per__4!B273</f>
        <v>1.75</v>
      </c>
      <c r="C64" s="263">
        <f>Invoer_per__4!C273</f>
        <v>2</v>
      </c>
      <c r="D64" s="263">
        <f>Invoer_per__4!D273</f>
        <v>112</v>
      </c>
      <c r="E64" s="263">
        <f>Invoer_per__4!E273</f>
        <v>0</v>
      </c>
      <c r="F64" s="263">
        <f>Invoer_per__4!F273</f>
        <v>32</v>
      </c>
      <c r="G64" s="263">
        <f>Invoer_per__4!G273</f>
        <v>0</v>
      </c>
      <c r="H64" s="266">
        <f>Invoer_per__4!H273</f>
        <v>0</v>
      </c>
      <c r="I64" s="263" t="e">
        <f>Invoer_per__4!I273</f>
        <v>#DIV/0!</v>
      </c>
      <c r="J64" s="267">
        <f>Invoer_per__4!J273</f>
        <v>0</v>
      </c>
      <c r="K64" s="263">
        <f>Invoer_per__4!K273</f>
        <v>0</v>
      </c>
      <c r="L64" s="263">
        <f>Invoer_per__4!L273</f>
        <v>0</v>
      </c>
      <c r="M64" s="263">
        <f>Invoer_per__4!M273</f>
        <v>1</v>
      </c>
      <c r="N64" s="263" t="e">
        <f>Invoer_per__4!N273</f>
        <v>#N/A</v>
      </c>
    </row>
    <row r="65" spans="1:14" ht="12.75" customHeight="1">
      <c r="A65" s="457"/>
      <c r="B65" s="276"/>
      <c r="C65" s="263"/>
      <c r="D65" s="263"/>
      <c r="E65" s="263"/>
      <c r="F65" s="263"/>
      <c r="G65" s="263"/>
      <c r="H65" s="266"/>
      <c r="I65" s="263"/>
      <c r="J65" s="269"/>
      <c r="K65" s="263"/>
      <c r="L65" s="263"/>
      <c r="M65" s="263"/>
      <c r="N65" s="263"/>
    </row>
    <row r="66" spans="1:14" ht="12.75" customHeight="1">
      <c r="B66" s="276" t="s">
        <v>142</v>
      </c>
      <c r="G66" s="256"/>
      <c r="I66" s="302"/>
    </row>
    <row r="67" spans="1:14" ht="12.75" customHeight="1">
      <c r="A67" s="457"/>
      <c r="B67" s="276" t="str">
        <f>Invoer_per__4!B276</f>
        <v>Naam</v>
      </c>
      <c r="C67" s="263" t="str">
        <f>IF(ISBLANK(Invoer_per__4!A276),"",Invoer_per__4!C276)</f>
        <v>Aantal</v>
      </c>
      <c r="D67" s="263" t="str">
        <f>Invoer_per__4!D276</f>
        <v>Te maken</v>
      </c>
      <c r="E67" s="263" t="str">
        <f>IF(ISBLANK(Invoer_per__4!E276),"",Invoer_per__4!E276)</f>
        <v>Aantal</v>
      </c>
      <c r="F67" s="263" t="str">
        <f>IF(ISBLANK(Invoer_per__4!A276),"",Invoer_per__4!F276)</f>
        <v xml:space="preserve">Aantal  </v>
      </c>
      <c r="G67" s="266" t="str">
        <f>Invoer_per__4!G276</f>
        <v xml:space="preserve">Week       </v>
      </c>
      <c r="H67" s="266" t="str">
        <f>IF(ISBLANK(Invoer_per__4!H276),"",Invoer_per__4!H276)</f>
        <v>Hoogste</v>
      </c>
      <c r="I67" s="526" t="str">
        <f>Invoer_per__4!I276</f>
        <v>%</v>
      </c>
      <c r="J67" s="267">
        <f>Invoer_per__4!J276</f>
        <v>10</v>
      </c>
      <c r="K67" s="263" t="str">
        <f>Invoer_per__4!K276</f>
        <v>W</v>
      </c>
      <c r="L67" s="263" t="str">
        <f>Invoer_per__4!L276</f>
        <v>V</v>
      </c>
      <c r="M67" s="263" t="str">
        <f>Invoer_per__4!M276</f>
        <v>R</v>
      </c>
      <c r="N67" s="263" t="str">
        <f>Invoer_per__4!N276</f>
        <v>Nieuwe</v>
      </c>
    </row>
    <row r="68" spans="1:14" ht="12.75" customHeight="1">
      <c r="A68" s="457" t="str">
        <f>IF(ISBLANK(Invoer_per__4!A277),"",Invoer_per__4!A277)</f>
        <v>Datum</v>
      </c>
      <c r="B68" s="276" t="str">
        <f>Invoer_per__4!B277</f>
        <v>Spieker Leo</v>
      </c>
      <c r="C68" s="263" t="str">
        <f>IF(ISBLANK(Invoer_per__4!A277),"",Invoer_per__4!C277)</f>
        <v>Wedstrijden</v>
      </c>
      <c r="D68" s="263" t="str">
        <f>Invoer_per__4!D277</f>
        <v>Car.boles</v>
      </c>
      <c r="E68" s="263" t="str">
        <f>IF(ISBLANK(Invoer_per__4!E277),"",Invoer_per__4!E277)</f>
        <v>Car.boles</v>
      </c>
      <c r="F68" s="263" t="str">
        <f>IF(ISBLANK(Invoer_per__4!A277),"",Invoer_per__4!F277)</f>
        <v>Beurten</v>
      </c>
      <c r="G68" s="266" t="str">
        <f>Invoer_per__4!G277</f>
        <v>Moyenne</v>
      </c>
      <c r="H68" s="266" t="str">
        <f>IF(ISBLANK(Invoer_per__4!H277),"",Invoer_per__4!H277)</f>
        <v>H Score</v>
      </c>
      <c r="I68" s="526" t="str">
        <f>Invoer_per__4!I277</f>
        <v>Car.boles</v>
      </c>
      <c r="J68" s="267" t="str">
        <f>Invoer_per__4!J277</f>
        <v>Punten</v>
      </c>
      <c r="K68" s="263">
        <f>Invoer_per__4!K277</f>
        <v>0</v>
      </c>
      <c r="L68" s="263">
        <f>Invoer_per__4!L277</f>
        <v>0</v>
      </c>
      <c r="M68" s="263">
        <f>Invoer_per__4!M277</f>
        <v>0</v>
      </c>
      <c r="N68" s="263" t="str">
        <f>Invoer_per__4!N277</f>
        <v>Caramb</v>
      </c>
    </row>
    <row r="69" spans="1:14" ht="12.75" customHeight="1">
      <c r="A69" s="456" t="str">
        <f>IF(ISBLANK(Invoer_per__4!A278),"",Invoer_per__4!A278)</f>
        <v/>
      </c>
      <c r="B69" s="284" t="str">
        <f>Invoer_per__4!B278</f>
        <v>v.Schie Leo</v>
      </c>
      <c r="C69" s="249" t="str">
        <f>IF(ISBLANK(Invoer_per__4!A278),"",Invoer_per__4!C278)</f>
        <v/>
      </c>
      <c r="D69" s="249" t="str">
        <f>Invoer_per__4!D278</f>
        <v/>
      </c>
      <c r="E69" s="249" t="str">
        <f>IF(ISBLANK(Invoer_per__4!E278),"",Invoer_per__4!E278)</f>
        <v/>
      </c>
      <c r="F69" s="249" t="str">
        <f>IF(ISBLANK(Invoer_per__4!A278),"",Invoer_per__4!F278)</f>
        <v/>
      </c>
      <c r="G69" s="249" t="str">
        <f>Invoer_per__4!G278</f>
        <v/>
      </c>
      <c r="H69" s="249" t="str">
        <f>IF(ISBLANK(Invoer_per__4!H278),"",Invoer_per__4!H278)</f>
        <v/>
      </c>
      <c r="I69" s="249" t="str">
        <f>Invoer_per__4!I278</f>
        <v/>
      </c>
      <c r="J69" s="249" t="str">
        <f>Invoer_per__4!J278</f>
        <v/>
      </c>
      <c r="K69" s="249" t="str">
        <f>Invoer_per__4!K278</f>
        <v/>
      </c>
      <c r="L69" s="249" t="str">
        <f>Invoer_per__4!L278</f>
        <v/>
      </c>
      <c r="M69" s="249" t="str">
        <f>Invoer_per__4!M278</f>
        <v/>
      </c>
      <c r="N69" s="249">
        <f>Invoer_per__4!N278</f>
        <v>0</v>
      </c>
    </row>
    <row r="70" spans="1:14" ht="12.75" customHeight="1">
      <c r="A70" s="459" t="str">
        <f>IF(ISBLANK(Invoer_per__4!A279),"",Invoer_per__4!A279)</f>
        <v/>
      </c>
      <c r="B70" s="284" t="str">
        <f>Invoer_per__4!B279</f>
        <v>Wolterink Harrie</v>
      </c>
      <c r="C70" s="255" t="str">
        <f>IF(ISBLANK(Invoer_per__4!A279),"",Invoer_per__4!C279)</f>
        <v/>
      </c>
      <c r="D70" s="255" t="str">
        <f>Invoer_per__4!D279</f>
        <v/>
      </c>
      <c r="E70" s="255" t="str">
        <f>IF(ISBLANK(Invoer_per__4!E279),"",Invoer_per__4!E279)</f>
        <v/>
      </c>
      <c r="F70" s="255" t="str">
        <f>IF(ISBLANK(Invoer_per__4!A279),"",Invoer_per__4!F279)</f>
        <v/>
      </c>
      <c r="G70" s="256" t="str">
        <f>Invoer_per__4!G279</f>
        <v/>
      </c>
      <c r="H70" s="256" t="str">
        <f>IF(ISBLANK(Invoer_per__4!H279),"",Invoer_per__4!H279)</f>
        <v/>
      </c>
      <c r="I70" s="302" t="str">
        <f>Invoer_per__4!I279</f>
        <v/>
      </c>
      <c r="J70" s="257" t="str">
        <f>Invoer_per__4!J279</f>
        <v/>
      </c>
      <c r="K70" s="255" t="str">
        <f>Invoer_per__4!K279</f>
        <v/>
      </c>
      <c r="L70" s="255" t="str">
        <f>Invoer_per__4!L279</f>
        <v/>
      </c>
      <c r="M70" s="255" t="str">
        <f>Invoer_per__4!M279</f>
        <v/>
      </c>
      <c r="N70" s="255">
        <f>Invoer_per__4!N279</f>
        <v>0</v>
      </c>
    </row>
    <row r="71" spans="1:14" ht="12.75" customHeight="1">
      <c r="A71" s="456" t="str">
        <f>IF(ISBLANK(Invoer_per__4!A280),"",Invoer_per__4!A280)</f>
        <v/>
      </c>
      <c r="B71" s="284" t="str">
        <f>Invoer_per__4!B280</f>
        <v>Vermue Jack</v>
      </c>
      <c r="C71" s="249" t="str">
        <f>IF(ISBLANK(Invoer_per__4!A280),"",Invoer_per__4!C280)</f>
        <v/>
      </c>
      <c r="D71" s="249">
        <f>Invoer_per__4!D280</f>
        <v>0</v>
      </c>
      <c r="E71" s="249" t="str">
        <f>IF(ISBLANK(Invoer_per__4!E280),"",Invoer_per__4!E280)</f>
        <v/>
      </c>
      <c r="F71" s="249" t="str">
        <f>IF(ISBLANK(Invoer_per__4!A280),"",Invoer_per__4!F280)</f>
        <v/>
      </c>
      <c r="G71" s="249">
        <f>Invoer_per__4!G280</f>
        <v>0</v>
      </c>
      <c r="H71" s="249" t="str">
        <f>IF(ISBLANK(Invoer_per__4!H280),"",Invoer_per__4!H280)</f>
        <v/>
      </c>
      <c r="I71" s="249">
        <f>Invoer_per__4!I280</f>
        <v>0</v>
      </c>
      <c r="J71" s="249">
        <f>Invoer_per__4!J280</f>
        <v>0</v>
      </c>
      <c r="K71" s="249" t="str">
        <f>Invoer_per__4!K280</f>
        <v/>
      </c>
      <c r="L71" s="249" t="str">
        <f>Invoer_per__4!L280</f>
        <v/>
      </c>
      <c r="M71" s="249" t="str">
        <f>Invoer_per__4!M280</f>
        <v/>
      </c>
      <c r="N71" s="249">
        <f>Invoer_per__4!N280</f>
        <v>0</v>
      </c>
    </row>
    <row r="72" spans="1:14" ht="12.75" customHeight="1">
      <c r="A72" s="459" t="str">
        <f>IF(ISBLANK(Invoer_per__4!A281),"",Invoer_per__4!A281)</f>
        <v/>
      </c>
      <c r="B72" s="284" t="str">
        <f>Invoer_per__4!B281</f>
        <v>Slot Guus</v>
      </c>
      <c r="C72" s="255" t="str">
        <f>IF(ISBLANK(Invoer_per__4!A281),"",Invoer_per__4!C281)</f>
        <v/>
      </c>
      <c r="D72" s="255" t="str">
        <f>Invoer_per__4!D281</f>
        <v/>
      </c>
      <c r="E72" s="255" t="str">
        <f>IF(ISBLANK(Invoer_per__4!E281),"",Invoer_per__4!E281)</f>
        <v/>
      </c>
      <c r="F72" s="255" t="str">
        <f>IF(ISBLANK(Invoer_per__4!A281),"",Invoer_per__4!F281)</f>
        <v/>
      </c>
      <c r="G72" s="256" t="str">
        <f>Invoer_per__4!G281</f>
        <v/>
      </c>
      <c r="H72" s="256" t="str">
        <f>IF(ISBLANK(Invoer_per__4!H281),"",Invoer_per__4!H281)</f>
        <v/>
      </c>
      <c r="I72" s="302" t="str">
        <f>Invoer_per__4!I281</f>
        <v/>
      </c>
      <c r="J72" s="257" t="str">
        <f>Invoer_per__4!J281</f>
        <v/>
      </c>
      <c r="K72" s="255" t="str">
        <f>Invoer_per__4!K281</f>
        <v/>
      </c>
      <c r="L72" s="255" t="str">
        <f>Invoer_per__4!L281</f>
        <v/>
      </c>
      <c r="M72" s="255" t="str">
        <f>Invoer_per__4!M281</f>
        <v/>
      </c>
      <c r="N72" s="255">
        <f>Invoer_per__4!N281</f>
        <v>0</v>
      </c>
    </row>
    <row r="73" spans="1:14" ht="12.75" customHeight="1">
      <c r="A73" s="456" t="str">
        <f>IF(ISBLANK(Invoer_per__4!A282),"",Invoer_per__4!A282)</f>
        <v/>
      </c>
      <c r="B73" s="284" t="str">
        <f>Invoer_per__4!B282</f>
        <v>Bennie Beerten Z</v>
      </c>
      <c r="C73" s="249" t="str">
        <f>IF(ISBLANK(Invoer_per__4!A282),"",Invoer_per__4!C282)</f>
        <v/>
      </c>
      <c r="D73" s="249" t="str">
        <f>Invoer_per__4!D282</f>
        <v/>
      </c>
      <c r="E73" s="249" t="str">
        <f>IF(ISBLANK(Invoer_per__4!E282),"",Invoer_per__4!E282)</f>
        <v/>
      </c>
      <c r="F73" s="249" t="str">
        <f>IF(ISBLANK(Invoer_per__4!A282),"",Invoer_per__4!F282)</f>
        <v/>
      </c>
      <c r="G73" s="249" t="str">
        <f>Invoer_per__4!G282</f>
        <v/>
      </c>
      <c r="H73" s="249" t="str">
        <f>IF(ISBLANK(Invoer_per__4!H282),"",Invoer_per__4!H282)</f>
        <v/>
      </c>
      <c r="I73" s="249" t="str">
        <f>Invoer_per__4!I282</f>
        <v/>
      </c>
      <c r="J73" s="249" t="str">
        <f>Invoer_per__4!J282</f>
        <v/>
      </c>
      <c r="K73" s="249" t="str">
        <f>Invoer_per__4!K282</f>
        <v/>
      </c>
      <c r="L73" s="249" t="str">
        <f>Invoer_per__4!L282</f>
        <v/>
      </c>
      <c r="M73" s="249" t="str">
        <f>Invoer_per__4!M282</f>
        <v/>
      </c>
      <c r="N73" s="249">
        <f>Invoer_per__4!N282</f>
        <v>0</v>
      </c>
    </row>
    <row r="74" spans="1:14" ht="12.75" customHeight="1">
      <c r="A74" s="459" t="str">
        <f>IF(ISBLANK(Invoer_per__4!A283),"",Invoer_per__4!A283)</f>
        <v/>
      </c>
      <c r="B74" s="284" t="str">
        <f>Invoer_per__4!B283</f>
        <v>Cuppers Jan</v>
      </c>
      <c r="C74" s="255" t="str">
        <f>IF(ISBLANK(Invoer_per__4!A283),"",Invoer_per__4!C283)</f>
        <v/>
      </c>
      <c r="D74" s="255" t="str">
        <f>Invoer_per__4!D283</f>
        <v/>
      </c>
      <c r="E74" s="255" t="str">
        <f>IF(ISBLANK(Invoer_per__4!E283),"",Invoer_per__4!E283)</f>
        <v/>
      </c>
      <c r="F74" s="255" t="str">
        <f>IF(ISBLANK(Invoer_per__4!A283),"",Invoer_per__4!F283)</f>
        <v/>
      </c>
      <c r="G74" s="256" t="str">
        <f>Invoer_per__4!G283</f>
        <v/>
      </c>
      <c r="H74" s="256" t="str">
        <f>IF(ISBLANK(Invoer_per__4!H283),"",Invoer_per__4!H283)</f>
        <v/>
      </c>
      <c r="I74" s="302" t="str">
        <f>Invoer_per__4!I283</f>
        <v/>
      </c>
      <c r="J74" s="257" t="str">
        <f>Invoer_per__4!J283</f>
        <v/>
      </c>
      <c r="K74" s="255" t="str">
        <f>Invoer_per__4!K283</f>
        <v/>
      </c>
      <c r="L74" s="255" t="str">
        <f>Invoer_per__4!L283</f>
        <v/>
      </c>
      <c r="M74" s="255" t="str">
        <f>Invoer_per__4!M283</f>
        <v/>
      </c>
      <c r="N74" s="255">
        <f>Invoer_per__4!N283</f>
        <v>0</v>
      </c>
    </row>
    <row r="75" spans="1:14" ht="12.75" customHeight="1">
      <c r="A75" s="459" t="str">
        <f>IF(ISBLANK(Invoer_per__4!A284),"",Invoer_per__4!A284)</f>
        <v/>
      </c>
      <c r="B75" s="284" t="str">
        <f>Invoer_per__4!B284</f>
        <v>BouwmeesterJohan</v>
      </c>
      <c r="C75" s="255" t="str">
        <f>IF(ISBLANK(Invoer_per__4!A284),"",Invoer_per__4!C284)</f>
        <v/>
      </c>
      <c r="D75" s="255" t="str">
        <f>Invoer_per__4!D284</f>
        <v/>
      </c>
      <c r="E75" s="255" t="str">
        <f>IF(ISBLANK(Invoer_per__4!E284),"",Invoer_per__4!E284)</f>
        <v/>
      </c>
      <c r="F75" s="255" t="str">
        <f>IF(ISBLANK(Invoer_per__4!A284),"",Invoer_per__4!F284)</f>
        <v/>
      </c>
      <c r="G75" s="256" t="str">
        <f>Invoer_per__4!G284</f>
        <v/>
      </c>
      <c r="H75" s="256" t="str">
        <f>IF(ISBLANK(Invoer_per__4!H284),"",Invoer_per__4!H284)</f>
        <v/>
      </c>
      <c r="I75" s="303" t="str">
        <f>Invoer_per__4!I284</f>
        <v/>
      </c>
      <c r="J75" s="257" t="str">
        <f>Invoer_per__4!J284</f>
        <v/>
      </c>
      <c r="K75" s="255" t="str">
        <f>Invoer_per__4!K284</f>
        <v/>
      </c>
      <c r="L75" s="255" t="str">
        <f>Invoer_per__4!L284</f>
        <v/>
      </c>
      <c r="M75" s="255" t="str">
        <f>Invoer_per__4!M284</f>
        <v/>
      </c>
      <c r="N75" s="255">
        <f>Invoer_per__4!N284</f>
        <v>0</v>
      </c>
    </row>
    <row r="76" spans="1:14" ht="12.75" customHeight="1">
      <c r="A76" s="459" t="str">
        <f>IF(ISBLANK(Invoer_per__4!A285),"",Invoer_per__4!A285)</f>
        <v/>
      </c>
      <c r="B76" s="284" t="str">
        <f>Invoer_per__4!B285</f>
        <v>Cattier Theo</v>
      </c>
      <c r="C76" s="255" t="str">
        <f>IF(ISBLANK(Invoer_per__4!A285),"",Invoer_per__4!C285)</f>
        <v/>
      </c>
      <c r="D76" s="255" t="str">
        <f>Invoer_per__4!D285</f>
        <v/>
      </c>
      <c r="E76" s="255" t="str">
        <f>IF(ISBLANK(Invoer_per__4!E285),"",Invoer_per__4!E285)</f>
        <v/>
      </c>
      <c r="F76" s="255" t="str">
        <f>IF(ISBLANK(Invoer_per__4!A285),"",Invoer_per__4!F285)</f>
        <v/>
      </c>
      <c r="G76" s="256" t="str">
        <f>Invoer_per__4!G285</f>
        <v/>
      </c>
      <c r="H76" s="256" t="str">
        <f>IF(ISBLANK(Invoer_per__4!H285),"",Invoer_per__4!H285)</f>
        <v/>
      </c>
      <c r="I76" s="303" t="str">
        <f>Invoer_per__4!I285</f>
        <v/>
      </c>
      <c r="J76" s="257" t="str">
        <f>Invoer_per__4!J285</f>
        <v/>
      </c>
      <c r="K76" s="255" t="str">
        <f>Invoer_per__4!K285</f>
        <v/>
      </c>
      <c r="L76" s="255" t="str">
        <f>Invoer_per__4!L285</f>
        <v/>
      </c>
      <c r="M76" s="255" t="str">
        <f>Invoer_per__4!M285</f>
        <v/>
      </c>
      <c r="N76" s="255">
        <f>Invoer_per__4!N285</f>
        <v>0</v>
      </c>
    </row>
    <row r="77" spans="1:14" ht="12.75" customHeight="1">
      <c r="A77" s="459" t="str">
        <f>IF(ISBLANK(Invoer_per__4!A286),"",Invoer_per__4!A286)</f>
        <v/>
      </c>
      <c r="B77" s="284" t="str">
        <f>Invoer_per__4!B286</f>
        <v>Huinink Jan</v>
      </c>
      <c r="C77" s="255" t="str">
        <f>IF(ISBLANK(Invoer_per__4!A286),"",Invoer_per__4!C286)</f>
        <v/>
      </c>
      <c r="D77" s="255" t="str">
        <f>Invoer_per__4!D286</f>
        <v/>
      </c>
      <c r="E77" s="255" t="str">
        <f>IF(ISBLANK(Invoer_per__4!E286),"",Invoer_per__4!E286)</f>
        <v/>
      </c>
      <c r="F77" s="255" t="str">
        <f>IF(ISBLANK(Invoer_per__4!A286),"",Invoer_per__4!F286)</f>
        <v/>
      </c>
      <c r="G77" s="256" t="str">
        <f>Invoer_per__4!G286</f>
        <v/>
      </c>
      <c r="H77" s="256" t="str">
        <f>IF(ISBLANK(Invoer_per__4!H286),"",Invoer_per__4!H286)</f>
        <v/>
      </c>
      <c r="I77" s="302" t="str">
        <f>Invoer_per__4!I286</f>
        <v/>
      </c>
      <c r="J77" s="257" t="str">
        <f>Invoer_per__4!J286</f>
        <v/>
      </c>
      <c r="K77" s="255" t="str">
        <f>Invoer_per__4!K286</f>
        <v/>
      </c>
      <c r="L77" s="255" t="str">
        <f>Invoer_per__4!L286</f>
        <v/>
      </c>
      <c r="M77" s="255" t="str">
        <f>Invoer_per__4!M286</f>
        <v/>
      </c>
      <c r="N77" s="255">
        <f>Invoer_per__4!N286</f>
        <v>0</v>
      </c>
    </row>
    <row r="78" spans="1:14" ht="12.75" customHeight="1">
      <c r="A78" s="456" t="str">
        <f>IF(ISBLANK(Invoer_per__4!A287),"",Invoer_per__4!A287)</f>
        <v/>
      </c>
      <c r="B78" s="284" t="str">
        <f>Invoer_per__4!B287</f>
        <v>Koppele Theo</v>
      </c>
      <c r="C78" s="249" t="str">
        <f>IF(ISBLANK(Invoer_per__4!A287),"",Invoer_per__4!C287)</f>
        <v/>
      </c>
      <c r="D78" s="249" t="str">
        <f>Invoer_per__4!D287</f>
        <v/>
      </c>
      <c r="E78" s="249" t="str">
        <f>IF(ISBLANK(Invoer_per__4!E287),"",Invoer_per__4!E287)</f>
        <v/>
      </c>
      <c r="F78" s="249" t="str">
        <f>IF(ISBLANK(Invoer_per__4!A287),"",Invoer_per__4!F287)</f>
        <v/>
      </c>
      <c r="G78" s="249" t="str">
        <f>Invoer_per__4!G287</f>
        <v/>
      </c>
      <c r="H78" s="249" t="str">
        <f>IF(ISBLANK(Invoer_per__4!H287),"",Invoer_per__4!H287)</f>
        <v/>
      </c>
      <c r="I78" s="249" t="str">
        <f>Invoer_per__4!I287</f>
        <v/>
      </c>
      <c r="J78" s="249" t="str">
        <f>Invoer_per__4!J287</f>
        <v/>
      </c>
      <c r="K78" s="249" t="str">
        <f>Invoer_per__4!K287</f>
        <v/>
      </c>
      <c r="L78" s="249" t="str">
        <f>Invoer_per__4!L287</f>
        <v/>
      </c>
      <c r="M78" s="249" t="str">
        <f>Invoer_per__4!M287</f>
        <v/>
      </c>
      <c r="N78" s="249">
        <f>Invoer_per__4!N287</f>
        <v>0</v>
      </c>
    </row>
    <row r="79" spans="1:14" ht="12.75" customHeight="1">
      <c r="A79" s="459" t="str">
        <f>IF(ISBLANK(Invoer_per__4!A288),"",Invoer_per__4!A288)</f>
        <v/>
      </c>
      <c r="B79" s="284" t="str">
        <f>Invoer_per__4!B288</f>
        <v>Melgers Willy</v>
      </c>
      <c r="C79" s="255" t="str">
        <f>IF(ISBLANK(Invoer_per__4!A288),"",Invoer_per__4!C288)</f>
        <v/>
      </c>
      <c r="D79" s="255" t="str">
        <f>Invoer_per__4!D288</f>
        <v/>
      </c>
      <c r="E79" s="255" t="str">
        <f>IF(ISBLANK(Invoer_per__4!E288),"",Invoer_per__4!E288)</f>
        <v/>
      </c>
      <c r="F79" s="255" t="str">
        <f>IF(ISBLANK(Invoer_per__4!A288),"",Invoer_per__4!F288)</f>
        <v/>
      </c>
      <c r="G79" s="256" t="str">
        <f>Invoer_per__4!G288</f>
        <v/>
      </c>
      <c r="H79" s="256" t="str">
        <f>IF(ISBLANK(Invoer_per__4!H288),"",Invoer_per__4!H288)</f>
        <v/>
      </c>
      <c r="I79" s="302" t="str">
        <f>Invoer_per__4!I288</f>
        <v/>
      </c>
      <c r="J79" s="257" t="str">
        <f>Invoer_per__4!J288</f>
        <v/>
      </c>
      <c r="K79" s="255" t="str">
        <f>Invoer_per__4!K288</f>
        <v/>
      </c>
      <c r="L79" s="255" t="str">
        <f>Invoer_per__4!L288</f>
        <v/>
      </c>
      <c r="M79" s="255" t="str">
        <f>Invoer_per__4!M288</f>
        <v/>
      </c>
      <c r="N79" s="255">
        <f>Invoer_per__4!N288</f>
        <v>0</v>
      </c>
    </row>
    <row r="80" spans="1:14" ht="12.75" customHeight="1">
      <c r="A80" s="456" t="str">
        <f>IF(ISBLANK(Invoer_per__4!A289),"",Invoer_per__4!A289)</f>
        <v/>
      </c>
      <c r="B80" s="284" t="str">
        <f>Invoer_per__4!B289</f>
        <v>Piepers Arnold</v>
      </c>
      <c r="C80" s="249" t="str">
        <f>IF(ISBLANK(Invoer_per__4!A289),"",Invoer_per__4!C289)</f>
        <v/>
      </c>
      <c r="D80" s="249" t="str">
        <f>Invoer_per__4!D289</f>
        <v/>
      </c>
      <c r="E80" s="249" t="str">
        <f>IF(ISBLANK(Invoer_per__4!E289),"",Invoer_per__4!E289)</f>
        <v/>
      </c>
      <c r="F80" s="249" t="str">
        <f>IF(ISBLANK(Invoer_per__4!A289),"",Invoer_per__4!F289)</f>
        <v/>
      </c>
      <c r="G80" s="249" t="str">
        <f>Invoer_per__4!G289</f>
        <v/>
      </c>
      <c r="H80" s="249" t="str">
        <f>IF(ISBLANK(Invoer_per__4!H289),"",Invoer_per__4!H289)</f>
        <v/>
      </c>
      <c r="I80" s="249" t="str">
        <f>Invoer_per__4!I289</f>
        <v/>
      </c>
      <c r="J80" s="249" t="str">
        <f>Invoer_per__4!J289</f>
        <v/>
      </c>
      <c r="K80" s="249" t="str">
        <f>Invoer_per__4!K289</f>
        <v/>
      </c>
      <c r="L80" s="249" t="str">
        <f>Invoer_per__4!L289</f>
        <v/>
      </c>
      <c r="M80" s="249" t="str">
        <f>Invoer_per__4!M289</f>
        <v/>
      </c>
      <c r="N80" s="249">
        <f>Invoer_per__4!N289</f>
        <v>0</v>
      </c>
    </row>
    <row r="81" spans="1:14" ht="12.75" customHeight="1">
      <c r="A81" s="457" t="str">
        <f>Invoer_per__4!A291</f>
        <v/>
      </c>
      <c r="B81" s="284" t="str">
        <f>Invoer_per__4!B290</f>
        <v>Jos Stortelder</v>
      </c>
      <c r="C81" s="263" t="str">
        <f>Invoer_per__4!C291</f>
        <v/>
      </c>
      <c r="D81" s="263" t="str">
        <f>Invoer_per__4!D291</f>
        <v/>
      </c>
      <c r="E81" s="263">
        <f>Invoer_per__4!E291</f>
        <v>0</v>
      </c>
      <c r="F81" s="263" t="str">
        <f>Invoer_per__4!F291</f>
        <v/>
      </c>
      <c r="G81" s="266" t="str">
        <f>Invoer_per__4!G291</f>
        <v/>
      </c>
      <c r="H81" s="263">
        <f>Invoer_per__4!H291</f>
        <v>0</v>
      </c>
      <c r="I81" s="267" t="str">
        <f>Invoer_per__4!I291</f>
        <v/>
      </c>
      <c r="J81" s="268" t="str">
        <f>Invoer_per__4!J291</f>
        <v/>
      </c>
      <c r="K81" s="263" t="str">
        <f>Invoer_per__4!K291</f>
        <v/>
      </c>
      <c r="L81" s="263" t="str">
        <f>Invoer_per__4!L291</f>
        <v/>
      </c>
      <c r="M81" s="263" t="str">
        <f>Invoer_per__4!M291</f>
        <v/>
      </c>
      <c r="N81" s="263">
        <f>Invoer_per__4!N291</f>
        <v>0</v>
      </c>
    </row>
    <row r="82" spans="1:14" s="264" customFormat="1" ht="12.75" customHeight="1">
      <c r="A82" s="457"/>
      <c r="B82" s="284" t="str">
        <f>Invoer_per__4!B291</f>
        <v>Rots Jan</v>
      </c>
      <c r="C82" s="263"/>
      <c r="D82" s="263"/>
      <c r="E82" s="263"/>
      <c r="F82" s="263"/>
      <c r="G82" s="266"/>
      <c r="H82" s="263"/>
      <c r="I82" s="267"/>
      <c r="J82" s="268"/>
      <c r="K82" s="263"/>
      <c r="L82" s="263"/>
      <c r="M82" s="263"/>
      <c r="N82" s="263"/>
    </row>
    <row r="83" spans="1:14" ht="12.75" customHeight="1">
      <c r="B83" s="284" t="str">
        <f>Invoer_per__4!B292</f>
        <v>Rouwhorst Bennie</v>
      </c>
      <c r="C83" s="263"/>
      <c r="D83" s="263"/>
      <c r="E83" s="263"/>
      <c r="F83" s="263"/>
      <c r="G83" s="263"/>
      <c r="H83" s="266"/>
      <c r="I83" s="263"/>
      <c r="J83" s="267"/>
      <c r="K83" s="263"/>
      <c r="L83" s="263"/>
    </row>
    <row r="84" spans="1:14" ht="12.75" customHeight="1">
      <c r="B84" s="284" t="str">
        <f>Invoer_per__4!B293</f>
        <v>Wittenbernds B</v>
      </c>
      <c r="C84" s="263"/>
      <c r="D84" s="263"/>
      <c r="E84" s="263"/>
      <c r="F84" s="263"/>
      <c r="G84" s="263"/>
      <c r="H84" s="266"/>
      <c r="I84" s="263"/>
      <c r="J84" s="267"/>
      <c r="K84" s="263"/>
      <c r="L84" s="263"/>
    </row>
    <row r="85" spans="1:14" ht="17.25" customHeight="1">
      <c r="A85" s="248"/>
      <c r="B85" s="502" t="s">
        <v>134</v>
      </c>
    </row>
    <row r="87" spans="1:14" ht="31.5" customHeight="1">
      <c r="A87" s="1316" t="s">
        <v>0</v>
      </c>
      <c r="B87" s="1316"/>
    </row>
  </sheetData>
  <mergeCells count="7">
    <mergeCell ref="A87:B87"/>
    <mergeCell ref="K3:K4"/>
    <mergeCell ref="L3:L4"/>
    <mergeCell ref="M3:M4"/>
    <mergeCell ref="K23:K24"/>
    <mergeCell ref="L23:L24"/>
    <mergeCell ref="M23:M24"/>
  </mergeCells>
  <hyperlinks>
    <hyperlink ref="A87" location="Hoofdmenu!A1" display="Hoofdmenu" xr:uid="{00000000-0004-0000-2200-000000000000}"/>
  </hyperlinks>
  <printOptions horizontalCentered="1" gridLines="1"/>
  <pageMargins left="0.19645669291338602" right="0.19645669291338602" top="1.4763779527559051" bottom="1.082677165354331" header="1.08267716535433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O91"/>
  <sheetViews>
    <sheetView topLeftCell="A19" workbookViewId="0">
      <selection activeCell="G35" sqref="G35"/>
    </sheetView>
  </sheetViews>
  <sheetFormatPr defaultRowHeight="12.75" customHeight="1"/>
  <cols>
    <col min="1" max="1" width="14.7109375" style="456" customWidth="1"/>
    <col min="2" max="2" width="22.7109375" style="279" customWidth="1"/>
    <col min="3" max="7" width="11.42578125" style="249" customWidth="1"/>
    <col min="8" max="8" width="11.42578125" style="251" customWidth="1"/>
    <col min="9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2.75" customHeight="1">
      <c r="A2" s="457" t="str">
        <f>Invoer_Periode1_!A317</f>
        <v>Car.Bol</v>
      </c>
      <c r="B2" s="276" t="str">
        <f>Invoer_Periode1_!B317</f>
        <v>Periode 1</v>
      </c>
      <c r="C2" s="263"/>
      <c r="D2" s="263"/>
      <c r="E2" s="263"/>
      <c r="F2" s="263"/>
      <c r="G2" s="263"/>
      <c r="H2" s="266"/>
      <c r="I2" s="263"/>
      <c r="J2" s="263"/>
      <c r="K2" s="263"/>
      <c r="L2" s="263"/>
      <c r="M2" s="263"/>
      <c r="N2" s="263"/>
    </row>
    <row r="3" spans="1:14" ht="12.75" customHeight="1">
      <c r="A3" s="455">
        <f>Invoer_Periode1_!A318</f>
        <v>90</v>
      </c>
      <c r="B3" s="276" t="str">
        <f>Invoer_Periode1_!B318</f>
        <v>Naam</v>
      </c>
      <c r="C3" s="263" t="str">
        <f>Invoer_Periode1_!C318</f>
        <v>Aantal</v>
      </c>
      <c r="D3" s="263" t="str">
        <f>Invoer_Periode1_!D318</f>
        <v>Te maken</v>
      </c>
      <c r="E3" s="263" t="str">
        <f>Invoer_Periode1_!E318</f>
        <v>Aantal</v>
      </c>
      <c r="F3" s="263" t="str">
        <f>Invoer_Periode1_!F318</f>
        <v xml:space="preserve">Aantal  </v>
      </c>
      <c r="G3" s="263" t="str">
        <f>Invoer_Periode1_!G318</f>
        <v xml:space="preserve">Week       </v>
      </c>
      <c r="H3" s="266" t="str">
        <f>Invoer_Periode1_!H318</f>
        <v>Hoogste</v>
      </c>
      <c r="I3" s="263" t="str">
        <f>Invoer_Periode1_!I318</f>
        <v>%</v>
      </c>
      <c r="J3" s="263">
        <f>Invoer_Periode1_!J318</f>
        <v>10</v>
      </c>
      <c r="K3" s="1317" t="str">
        <f>Invoer_Periode1_!K318</f>
        <v>W</v>
      </c>
      <c r="L3" s="1317" t="str">
        <f>Invoer_Periode1_!L318</f>
        <v>V</v>
      </c>
      <c r="M3" s="1317" t="str">
        <f>Invoer_Periode1_!M318</f>
        <v>R</v>
      </c>
      <c r="N3" s="263" t="str">
        <f>Invoer_Periode1_!N318</f>
        <v>Nieuwe</v>
      </c>
    </row>
    <row r="4" spans="1:14" ht="12.75" customHeight="1">
      <c r="A4" s="457" t="str">
        <f>Invoer_Periode1_!A319</f>
        <v>Datum</v>
      </c>
      <c r="B4" s="276" t="str">
        <f>Invoer_Periode1_!$B$298</f>
        <v>v.Schie Leo</v>
      </c>
      <c r="C4" s="263" t="str">
        <f>Invoer_Periode1_!C319</f>
        <v>Wedstrijden</v>
      </c>
      <c r="D4" s="263" t="str">
        <f>Invoer_Periode1_!D319</f>
        <v>Car.boles</v>
      </c>
      <c r="E4" s="263" t="str">
        <f>Invoer_Periode1_!E319</f>
        <v>Car.boles</v>
      </c>
      <c r="F4" s="263" t="str">
        <f>Invoer_Periode1_!F319</f>
        <v>Beurten</v>
      </c>
      <c r="G4" s="263" t="str">
        <f>Invoer_Periode1_!G319</f>
        <v>Moyenne</v>
      </c>
      <c r="H4" s="266" t="str">
        <f>Invoer_Periode1_!H319</f>
        <v>H Score</v>
      </c>
      <c r="I4" s="263" t="str">
        <f>Invoer_Periode1_!I319</f>
        <v>Car.boles</v>
      </c>
      <c r="J4" s="263" t="str">
        <f>Invoer_Periode1_!J319</f>
        <v>Punten</v>
      </c>
      <c r="K4" s="1317"/>
      <c r="L4" s="1317"/>
      <c r="M4" s="1317"/>
      <c r="N4" s="263" t="str">
        <f>Invoer_Periode1_!N319</f>
        <v>Caramb</v>
      </c>
    </row>
    <row r="5" spans="1:14" ht="12.75" customHeight="1">
      <c r="A5" s="456">
        <f>Invoer_Periode1_!A299</f>
        <v>45174</v>
      </c>
      <c r="B5" s="279" t="str">
        <f>Invoer_Periode1_!B299</f>
        <v>Wolterink Harrie</v>
      </c>
      <c r="C5" s="249">
        <f>Invoer_Periode1_!C299</f>
        <v>1</v>
      </c>
      <c r="D5" s="249">
        <f>Invoer_Periode1_!D299</f>
        <v>80</v>
      </c>
      <c r="E5" s="249">
        <f>Invoer_Periode1_!E299</f>
        <v>80</v>
      </c>
      <c r="F5" s="249">
        <f>Invoer_Periode1_!F299</f>
        <v>35</v>
      </c>
      <c r="G5" s="251">
        <f>Invoer_Periode1_!G299</f>
        <v>2.2857142857142856</v>
      </c>
      <c r="H5" s="249">
        <f>Invoer_Periode1_!H299</f>
        <v>15</v>
      </c>
      <c r="I5" s="458">
        <f>Invoer_Periode1_!I299</f>
        <v>1</v>
      </c>
      <c r="J5" s="249">
        <f>Invoer_Periode1_!J299</f>
        <v>10</v>
      </c>
      <c r="K5" s="249">
        <f>Invoer_Periode1_!K299</f>
        <v>1</v>
      </c>
      <c r="L5" s="249">
        <f>Invoer_Periode1_!L299</f>
        <v>0</v>
      </c>
      <c r="M5" s="249">
        <f>Invoer_Periode1_!M299</f>
        <v>0</v>
      </c>
      <c r="N5" s="249">
        <f>Invoer_Periode1_!N299</f>
        <v>0</v>
      </c>
    </row>
    <row r="6" spans="1:14" ht="12.75" customHeight="1">
      <c r="A6" s="456">
        <f>Invoer_Periode1_!A300</f>
        <v>0</v>
      </c>
      <c r="B6" s="279" t="str">
        <f>Invoer_Periode1_!B300</f>
        <v>Vermue Jack</v>
      </c>
      <c r="C6" s="249">
        <f>Invoer_Periode1_!C300</f>
        <v>0</v>
      </c>
      <c r="D6" s="249" t="str">
        <f>Invoer_Periode1_!D300</f>
        <v/>
      </c>
      <c r="E6" s="249">
        <f>Invoer_Periode1_!E300</f>
        <v>0</v>
      </c>
      <c r="F6" s="249">
        <f>Invoer_Periode1_!F300</f>
        <v>0</v>
      </c>
      <c r="G6" s="251" t="str">
        <f>Invoer_Periode1_!G300</f>
        <v/>
      </c>
      <c r="H6" s="249">
        <f>Invoer_Periode1_!H300</f>
        <v>0</v>
      </c>
      <c r="I6" s="458" t="str">
        <f>Invoer_Periode1_!I300</f>
        <v/>
      </c>
      <c r="J6" s="249" t="str">
        <f>Invoer_Periode1_!J300</f>
        <v/>
      </c>
      <c r="K6" s="249" t="str">
        <f>Invoer_Periode1_!K300</f>
        <v/>
      </c>
      <c r="L6" s="249" t="str">
        <f>Invoer_Periode1_!L300</f>
        <v/>
      </c>
      <c r="M6" s="249" t="str">
        <f>Invoer_Periode1_!M300</f>
        <v/>
      </c>
      <c r="N6" s="249">
        <f>Invoer_Periode1_!N300</f>
        <v>0</v>
      </c>
    </row>
    <row r="7" spans="1:14" ht="12.75" customHeight="1">
      <c r="A7" s="456" t="str">
        <f>Invoer_Periode1_!A302</f>
        <v/>
      </c>
      <c r="B7" s="279" t="str">
        <f>Invoer_Periode1_!B302</f>
        <v>Bennie Beerten Z</v>
      </c>
      <c r="C7" s="249" t="str">
        <f>Invoer_Periode1_!C302</f>
        <v/>
      </c>
      <c r="D7" s="249" t="str">
        <f>Invoer_Periode1_!D302</f>
        <v/>
      </c>
      <c r="E7" s="249">
        <f>Invoer_Periode1_!E302</f>
        <v>0</v>
      </c>
      <c r="F7" s="249" t="str">
        <f>Invoer_Periode1_!F302</f>
        <v/>
      </c>
      <c r="G7" s="251" t="str">
        <f>Invoer_Periode1_!G302</f>
        <v/>
      </c>
      <c r="H7" s="249">
        <f>Invoer_Periode1_!H302</f>
        <v>0</v>
      </c>
      <c r="I7" s="458" t="str">
        <f>Invoer_Periode1_!I302</f>
        <v/>
      </c>
      <c r="J7" s="249" t="str">
        <f>Invoer_Periode1_!J302</f>
        <v/>
      </c>
      <c r="K7" s="249" t="str">
        <f>Invoer_Periode1_!K302</f>
        <v/>
      </c>
      <c r="L7" s="249" t="str">
        <f>Invoer_Periode1_!L302</f>
        <v/>
      </c>
      <c r="M7" s="249" t="str">
        <f>Invoer_Periode1_!M302</f>
        <v/>
      </c>
      <c r="N7" s="249">
        <f>Invoer_Periode1_!N302</f>
        <v>0</v>
      </c>
    </row>
    <row r="8" spans="1:14" ht="12.75" customHeight="1">
      <c r="A8" s="456" t="str">
        <f>Invoer_Periode1_!A303</f>
        <v/>
      </c>
      <c r="B8" s="279" t="str">
        <f>Invoer_Periode1_!B303</f>
        <v>Cuppers Jan</v>
      </c>
      <c r="C8" s="249" t="str">
        <f>Invoer_Periode1_!C303</f>
        <v/>
      </c>
      <c r="D8" s="249" t="str">
        <f>Invoer_Periode1_!D303</f>
        <v/>
      </c>
      <c r="E8" s="249">
        <f>Invoer_Periode1_!E303</f>
        <v>0</v>
      </c>
      <c r="F8" s="249" t="str">
        <f>Invoer_Periode1_!F303</f>
        <v/>
      </c>
      <c r="G8" s="251" t="str">
        <f>Invoer_Periode1_!G303</f>
        <v/>
      </c>
      <c r="H8" s="249">
        <f>Invoer_Periode1_!H303</f>
        <v>0</v>
      </c>
      <c r="I8" s="458" t="str">
        <f>Invoer_Periode1_!I303</f>
        <v/>
      </c>
      <c r="J8" s="249" t="str">
        <f>Invoer_Periode1_!J303</f>
        <v/>
      </c>
      <c r="K8" s="249" t="str">
        <f>Invoer_Periode1_!K303</f>
        <v/>
      </c>
      <c r="L8" s="249" t="str">
        <f>Invoer_Periode1_!L303</f>
        <v/>
      </c>
      <c r="M8" s="249" t="str">
        <f>Invoer_Periode1_!M303</f>
        <v/>
      </c>
      <c r="N8" s="249">
        <f>Invoer_Periode1_!N303</f>
        <v>0</v>
      </c>
    </row>
    <row r="9" spans="1:14" ht="12.75" customHeight="1">
      <c r="A9" s="456">
        <f>Invoer_Periode1_!A304</f>
        <v>45181</v>
      </c>
      <c r="B9" s="279" t="str">
        <f>Invoer_Periode1_!B304</f>
        <v>BouwmeesterJohan</v>
      </c>
      <c r="C9" s="249">
        <f>Invoer_Periode1_!C304</f>
        <v>1</v>
      </c>
      <c r="D9" s="249">
        <f>Invoer_Periode1_!D304</f>
        <v>80</v>
      </c>
      <c r="E9" s="249">
        <f>Invoer_Periode1_!E304</f>
        <v>80</v>
      </c>
      <c r="F9" s="249">
        <f>Invoer_Periode1_!F304</f>
        <v>28</v>
      </c>
      <c r="G9" s="251">
        <f>Invoer_Periode1_!G304</f>
        <v>2.8571428571428572</v>
      </c>
      <c r="H9" s="249">
        <f>Invoer_Periode1_!H304</f>
        <v>13</v>
      </c>
      <c r="I9" s="458">
        <f>Invoer_Periode1_!I304</f>
        <v>1</v>
      </c>
      <c r="J9" s="249">
        <f>Invoer_Periode1_!J304</f>
        <v>10</v>
      </c>
      <c r="K9" s="249">
        <f>Invoer_Periode1_!K304</f>
        <v>1</v>
      </c>
      <c r="L9" s="249">
        <f>Invoer_Periode1_!L304</f>
        <v>0</v>
      </c>
      <c r="M9" s="249">
        <f>Invoer_Periode1_!M304</f>
        <v>0</v>
      </c>
      <c r="N9" s="249">
        <f>Invoer_Periode1_!N304</f>
        <v>0</v>
      </c>
    </row>
    <row r="10" spans="1:14" ht="12.75" customHeight="1">
      <c r="A10" s="456">
        <f>Invoer_Periode1_!A305</f>
        <v>45188</v>
      </c>
      <c r="B10" s="279" t="str">
        <f>Invoer_Periode1_!B305</f>
        <v>Cattier Theo</v>
      </c>
      <c r="C10" s="249">
        <f>Invoer_Periode1_!C305</f>
        <v>1</v>
      </c>
      <c r="D10" s="249">
        <f>Invoer_Periode1_!D305</f>
        <v>80</v>
      </c>
      <c r="E10" s="249">
        <f>Invoer_Periode1_!E305</f>
        <v>67</v>
      </c>
      <c r="F10" s="249">
        <f>Invoer_Periode1_!F305</f>
        <v>30</v>
      </c>
      <c r="G10" s="251">
        <f>Invoer_Periode1_!G305</f>
        <v>2.2333333333333334</v>
      </c>
      <c r="H10" s="249">
        <f>Invoer_Periode1_!H305</f>
        <v>19</v>
      </c>
      <c r="I10" s="458">
        <f>Invoer_Periode1_!I305</f>
        <v>0.83750000000000002</v>
      </c>
      <c r="J10" s="249">
        <f>Invoer_Periode1_!J305</f>
        <v>8</v>
      </c>
      <c r="K10" s="249">
        <f>Invoer_Periode1_!K305</f>
        <v>0</v>
      </c>
      <c r="L10" s="249">
        <f>Invoer_Periode1_!L305</f>
        <v>1</v>
      </c>
      <c r="M10" s="249">
        <f>Invoer_Periode1_!M305</f>
        <v>0</v>
      </c>
      <c r="N10" s="249">
        <f>Invoer_Periode1_!N305</f>
        <v>0</v>
      </c>
    </row>
    <row r="11" spans="1:14" ht="12.75" customHeight="1">
      <c r="A11" s="456">
        <f>Invoer_Periode1_!A306</f>
        <v>45188</v>
      </c>
      <c r="B11" s="279" t="str">
        <f>Invoer_Periode1_!B306</f>
        <v>Huinink Jan</v>
      </c>
      <c r="C11" s="249">
        <f>Invoer_Periode1_!C306</f>
        <v>1</v>
      </c>
      <c r="D11" s="249">
        <f>Invoer_Periode1_!D306</f>
        <v>80</v>
      </c>
      <c r="E11" s="249">
        <f>Invoer_Periode1_!E306</f>
        <v>80</v>
      </c>
      <c r="F11" s="249">
        <f>Invoer_Periode1_!F306</f>
        <v>23</v>
      </c>
      <c r="G11" s="251">
        <f>Invoer_Periode1_!G306</f>
        <v>3.4782608695652173</v>
      </c>
      <c r="H11" s="249">
        <f>Invoer_Periode1_!H306</f>
        <v>26</v>
      </c>
      <c r="I11" s="458">
        <f>Invoer_Periode1_!I306</f>
        <v>1</v>
      </c>
      <c r="J11" s="249">
        <f>Invoer_Periode1_!J306</f>
        <v>10</v>
      </c>
      <c r="K11" s="249">
        <f>Invoer_Periode1_!K306</f>
        <v>1</v>
      </c>
      <c r="L11" s="249">
        <f>Invoer_Periode1_!L306</f>
        <v>0</v>
      </c>
      <c r="M11" s="249">
        <f>Invoer_Periode1_!M306</f>
        <v>0</v>
      </c>
      <c r="N11" s="249">
        <f>Invoer_Periode1_!N306</f>
        <v>0</v>
      </c>
    </row>
    <row r="12" spans="1:14" ht="12.75" customHeight="1">
      <c r="A12" s="456">
        <f>Invoer_Periode1_!A307</f>
        <v>41522</v>
      </c>
      <c r="B12" s="279" t="str">
        <f>Invoer_Periode1_!B307</f>
        <v>Koppele Theo</v>
      </c>
      <c r="C12" s="249">
        <f>Invoer_Periode1_!C307</f>
        <v>1</v>
      </c>
      <c r="D12" s="249">
        <f>Invoer_Periode1_!D307</f>
        <v>80</v>
      </c>
      <c r="E12" s="249">
        <f>Invoer_Periode1_!E307</f>
        <v>72</v>
      </c>
      <c r="F12" s="249">
        <f>Invoer_Periode1_!F307</f>
        <v>28</v>
      </c>
      <c r="G12" s="251">
        <f>Invoer_Periode1_!G307</f>
        <v>2.5714285714285716</v>
      </c>
      <c r="H12" s="249">
        <f>Invoer_Periode1_!H307</f>
        <v>13</v>
      </c>
      <c r="I12" s="458">
        <f>Invoer_Periode1_!I307</f>
        <v>0.9</v>
      </c>
      <c r="J12" s="249">
        <f>Invoer_Periode1_!J307</f>
        <v>9</v>
      </c>
      <c r="K12" s="249">
        <f>Invoer_Periode1_!K307</f>
        <v>0</v>
      </c>
      <c r="L12" s="249">
        <f>Invoer_Periode1_!L307</f>
        <v>1</v>
      </c>
      <c r="M12" s="249">
        <f>Invoer_Periode1_!M307</f>
        <v>0</v>
      </c>
      <c r="N12" s="249">
        <f>Invoer_Periode1_!N307</f>
        <v>0</v>
      </c>
    </row>
    <row r="13" spans="1:14" ht="12.75" customHeight="1">
      <c r="A13" s="456">
        <f>Invoer_Periode1_!A308</f>
        <v>45209</v>
      </c>
      <c r="B13" s="279" t="str">
        <f>Invoer_Periode1_!B308</f>
        <v>Melgers Willy</v>
      </c>
      <c r="C13" s="249">
        <f>Invoer_Periode1_!C308</f>
        <v>1</v>
      </c>
      <c r="D13" s="249">
        <f>Invoer_Periode1_!D308</f>
        <v>80</v>
      </c>
      <c r="E13" s="249">
        <f>Invoer_Periode1_!E308</f>
        <v>56</v>
      </c>
      <c r="F13" s="249">
        <f>Invoer_Periode1_!F308</f>
        <v>24</v>
      </c>
      <c r="G13" s="251">
        <f>Invoer_Periode1_!G308</f>
        <v>2.3333333333333335</v>
      </c>
      <c r="H13" s="249">
        <f>Invoer_Periode1_!H308</f>
        <v>8</v>
      </c>
      <c r="I13" s="458">
        <f>Invoer_Periode1_!I308</f>
        <v>0.7</v>
      </c>
      <c r="J13" s="249">
        <f>Invoer_Periode1_!J308</f>
        <v>7</v>
      </c>
      <c r="K13" s="249">
        <f>Invoer_Periode1_!K308</f>
        <v>0</v>
      </c>
      <c r="L13" s="249">
        <f>Invoer_Periode1_!L308</f>
        <v>1</v>
      </c>
      <c r="M13" s="249">
        <f>Invoer_Periode1_!M308</f>
        <v>0</v>
      </c>
      <c r="N13" s="249">
        <f>Invoer_Periode1_!N308</f>
        <v>0</v>
      </c>
    </row>
    <row r="14" spans="1:14" ht="12.75" customHeight="1">
      <c r="A14" s="456">
        <f>Invoer_Periode1_!A309</f>
        <v>45188</v>
      </c>
      <c r="B14" s="279" t="str">
        <f>Invoer_Periode1_!B309</f>
        <v>Piepers Arnold</v>
      </c>
      <c r="C14" s="249">
        <f>Invoer_Periode1_!C309</f>
        <v>1</v>
      </c>
      <c r="D14" s="249">
        <f>Invoer_Periode1_!D309</f>
        <v>80</v>
      </c>
      <c r="E14" s="249">
        <f>Invoer_Periode1_!E309</f>
        <v>80</v>
      </c>
      <c r="F14" s="249">
        <f>Invoer_Periode1_!F309</f>
        <v>33</v>
      </c>
      <c r="G14" s="251">
        <f>Invoer_Periode1_!G309</f>
        <v>2.4242424242424243</v>
      </c>
      <c r="H14" s="249">
        <f>Invoer_Periode1_!H309</f>
        <v>14</v>
      </c>
      <c r="I14" s="458">
        <f>Invoer_Periode1_!I309</f>
        <v>1</v>
      </c>
      <c r="J14" s="249">
        <f>Invoer_Periode1_!J309</f>
        <v>10</v>
      </c>
      <c r="K14" s="249">
        <f>Invoer_Periode1_!K309</f>
        <v>1</v>
      </c>
      <c r="L14" s="249">
        <f>Invoer_Periode1_!L309</f>
        <v>0</v>
      </c>
      <c r="M14" s="249">
        <f>Invoer_Periode1_!M309</f>
        <v>0</v>
      </c>
      <c r="N14" s="249">
        <f>Invoer_Periode1_!N309</f>
        <v>0</v>
      </c>
    </row>
    <row r="15" spans="1:14" ht="12.75" customHeight="1">
      <c r="A15" s="456">
        <f>Invoer_Periode1_!A310</f>
        <v>45209</v>
      </c>
      <c r="B15" s="279" t="str">
        <f>Invoer_Periode1_!B310</f>
        <v>Jos Stortelder</v>
      </c>
      <c r="C15" s="249">
        <f>Invoer_Periode1_!C310</f>
        <v>1</v>
      </c>
      <c r="D15" s="249">
        <f>Invoer_Periode1_!D310</f>
        <v>80</v>
      </c>
      <c r="E15" s="249">
        <f>Invoer_Periode1_!E310</f>
        <v>53</v>
      </c>
      <c r="F15" s="249">
        <f>Invoer_Periode1_!F310</f>
        <v>22</v>
      </c>
      <c r="G15" s="251">
        <f>Invoer_Periode1_!G310</f>
        <v>2.4090909090909092</v>
      </c>
      <c r="H15" s="249">
        <f>Invoer_Periode1_!H310</f>
        <v>9</v>
      </c>
      <c r="I15" s="458">
        <f>Invoer_Periode1_!I310</f>
        <v>0.66249999999999998</v>
      </c>
      <c r="J15" s="249">
        <f>Invoer_Periode1_!J310</f>
        <v>6</v>
      </c>
      <c r="K15" s="249">
        <f>Invoer_Periode1_!K310</f>
        <v>0</v>
      </c>
      <c r="L15" s="249">
        <f>Invoer_Periode1_!L310</f>
        <v>1</v>
      </c>
      <c r="M15" s="249">
        <f>Invoer_Periode1_!M310</f>
        <v>0</v>
      </c>
      <c r="N15" s="249">
        <f>Invoer_Periode1_!N310</f>
        <v>0</v>
      </c>
    </row>
    <row r="16" spans="1:14" ht="12.75" customHeight="1">
      <c r="A16" s="456" t="str">
        <f>Invoer_Periode1_!A311</f>
        <v/>
      </c>
      <c r="B16" s="279" t="str">
        <f>Invoer_Periode1_!B311</f>
        <v>Rots Jan</v>
      </c>
      <c r="C16" s="249" t="str">
        <f>Invoer_Periode1_!C311</f>
        <v/>
      </c>
      <c r="D16" s="249" t="str">
        <f>Invoer_Periode1_!D311</f>
        <v/>
      </c>
      <c r="E16" s="249">
        <f>Invoer_Periode1_!E311</f>
        <v>0</v>
      </c>
      <c r="F16" s="249" t="str">
        <f>Invoer_Periode1_!F311</f>
        <v/>
      </c>
      <c r="G16" s="251" t="str">
        <f>Invoer_Periode1_!G311</f>
        <v/>
      </c>
      <c r="H16" s="249">
        <f>Invoer_Periode1_!H311</f>
        <v>0</v>
      </c>
      <c r="I16" s="458" t="str">
        <f>Invoer_Periode1_!I311</f>
        <v/>
      </c>
      <c r="J16" s="249" t="str">
        <f>Invoer_Periode1_!J311</f>
        <v/>
      </c>
      <c r="K16" s="249" t="str">
        <f>Invoer_Periode1_!K311</f>
        <v/>
      </c>
      <c r="L16" s="249" t="str">
        <f>Invoer_Periode1_!L311</f>
        <v/>
      </c>
      <c r="M16" s="249" t="str">
        <f>Invoer_Periode1_!M311</f>
        <v/>
      </c>
      <c r="N16" s="249">
        <f>Invoer_Periode1_!N311</f>
        <v>0</v>
      </c>
    </row>
    <row r="17" spans="1:15" ht="12.75" customHeight="1">
      <c r="A17" s="456">
        <f>Invoer_Periode1_!A312</f>
        <v>45195</v>
      </c>
      <c r="B17" s="279" t="str">
        <f>Invoer_Periode1_!B312</f>
        <v>Rouwhorst Bennie</v>
      </c>
      <c r="C17" s="249">
        <f>Invoer_Periode1_!C312</f>
        <v>1</v>
      </c>
      <c r="D17" s="249">
        <f>Invoer_Periode1_!D312</f>
        <v>80</v>
      </c>
      <c r="E17" s="249">
        <f>Invoer_Periode1_!E312</f>
        <v>80</v>
      </c>
      <c r="F17" s="249">
        <f>Invoer_Periode1_!F312</f>
        <v>26</v>
      </c>
      <c r="G17" s="251">
        <f>Invoer_Periode1_!G312</f>
        <v>3.0769230769230771</v>
      </c>
      <c r="H17" s="249">
        <f>Invoer_Periode1_!H312</f>
        <v>14</v>
      </c>
      <c r="I17" s="458">
        <f>Invoer_Periode1_!I312</f>
        <v>1</v>
      </c>
      <c r="J17" s="249">
        <f>Invoer_Periode1_!J312</f>
        <v>10</v>
      </c>
      <c r="K17" s="249">
        <f>Invoer_Periode1_!K312</f>
        <v>1</v>
      </c>
      <c r="L17" s="249">
        <f>Invoer_Periode1_!L312</f>
        <v>0</v>
      </c>
      <c r="M17" s="249">
        <f>Invoer_Periode1_!M312</f>
        <v>0</v>
      </c>
      <c r="N17" s="249">
        <f>Invoer_Periode1_!N312</f>
        <v>0</v>
      </c>
    </row>
    <row r="18" spans="1:15" ht="12.75" customHeight="1">
      <c r="A18" s="456">
        <f>Invoer_Periode1_!A313</f>
        <v>45174</v>
      </c>
      <c r="B18" s="279" t="str">
        <f>Invoer_Periode1_!B313</f>
        <v>Wittenbernds B</v>
      </c>
      <c r="C18" s="249">
        <f>Invoer_Periode1_!C313</f>
        <v>1</v>
      </c>
      <c r="D18" s="249">
        <f>Invoer_Periode1_!D313</f>
        <v>80</v>
      </c>
      <c r="E18" s="249">
        <f>Invoer_Periode1_!E313</f>
        <v>80</v>
      </c>
      <c r="F18" s="249">
        <f>Invoer_Periode1_!F313</f>
        <v>25</v>
      </c>
      <c r="G18" s="251">
        <f>Invoer_Periode1_!G313</f>
        <v>3.2</v>
      </c>
      <c r="H18" s="249">
        <f>Invoer_Periode1_!H313</f>
        <v>23</v>
      </c>
      <c r="I18" s="458">
        <f>Invoer_Periode1_!I313</f>
        <v>1</v>
      </c>
      <c r="J18" s="249">
        <f>Invoer_Periode1_!J313</f>
        <v>10</v>
      </c>
      <c r="K18" s="249">
        <f>Invoer_Periode1_!K313</f>
        <v>1</v>
      </c>
      <c r="L18" s="249">
        <f>Invoer_Periode1_!L313</f>
        <v>0</v>
      </c>
      <c r="M18" s="249">
        <f>Invoer_Periode1_!M313</f>
        <v>0</v>
      </c>
      <c r="N18" s="249">
        <f>Invoer_Periode1_!N313</f>
        <v>0</v>
      </c>
    </row>
    <row r="19" spans="1:15" ht="12.75" customHeight="1" thickBot="1">
      <c r="A19" s="456">
        <f>Invoer_Periode1_!A314</f>
        <v>45202</v>
      </c>
      <c r="B19" s="279" t="str">
        <f>Invoer_Periode1_!B314</f>
        <v>Spieker Leo</v>
      </c>
      <c r="C19" s="249">
        <f>Invoer_Periode1_!C314</f>
        <v>1</v>
      </c>
      <c r="D19" s="249">
        <f>Invoer_Periode1_!D314</f>
        <v>80</v>
      </c>
      <c r="E19" s="249">
        <f>Invoer_Periode1_!E314</f>
        <v>80</v>
      </c>
      <c r="F19" s="249">
        <f>Invoer_Periode1_!F314</f>
        <v>20</v>
      </c>
      <c r="G19" s="251">
        <f>Invoer_Periode1_!G314</f>
        <v>4</v>
      </c>
      <c r="H19" s="249">
        <f>Invoer_Periode1_!H314</f>
        <v>13</v>
      </c>
      <c r="I19" s="458">
        <f>Invoer_Periode1_!I314</f>
        <v>1</v>
      </c>
      <c r="J19" s="249">
        <f>Invoer_Periode1_!J314</f>
        <v>10</v>
      </c>
      <c r="K19" s="249">
        <f>Invoer_Periode1_!K314</f>
        <v>1</v>
      </c>
      <c r="L19" s="249">
        <f>Invoer_Periode1_!L314</f>
        <v>0</v>
      </c>
      <c r="M19" s="249">
        <f>Invoer_Periode1_!M314</f>
        <v>0</v>
      </c>
      <c r="N19" s="249">
        <f>Invoer_Periode1_!N314</f>
        <v>0</v>
      </c>
    </row>
    <row r="20" spans="1:15" ht="12.75" hidden="1" customHeight="1">
      <c r="A20" s="456" t="e">
        <f>Invoer_Periode1_!#REF!</f>
        <v>#REF!</v>
      </c>
      <c r="B20" s="279" t="e">
        <f>Invoer_Periode1_!#REF!</f>
        <v>#REF!</v>
      </c>
      <c r="C20" s="485" t="e">
        <f>Invoer_Periode1_!#REF!</f>
        <v>#REF!</v>
      </c>
      <c r="D20" s="485" t="e">
        <f>Invoer_Periode1_!#REF!</f>
        <v>#REF!</v>
      </c>
      <c r="E20" s="485" t="e">
        <f>Invoer_Periode1_!#REF!</f>
        <v>#REF!</v>
      </c>
      <c r="F20" s="485" t="e">
        <f>Invoer_Periode1_!#REF!</f>
        <v>#REF!</v>
      </c>
      <c r="G20" s="486" t="e">
        <f>Invoer_Periode1_!#REF!</f>
        <v>#REF!</v>
      </c>
      <c r="H20" s="513" t="e">
        <f>Invoer_Periode1_!#REF!</f>
        <v>#REF!</v>
      </c>
      <c r="I20" s="514" t="e">
        <f>Invoer_Periode1_!#REF!</f>
        <v>#REF!</v>
      </c>
      <c r="J20" s="485" t="e">
        <f>Invoer_Periode1_!#REF!</f>
        <v>#REF!</v>
      </c>
      <c r="K20" s="485" t="e">
        <f>Invoer_Periode1_!#REF!</f>
        <v>#REF!</v>
      </c>
      <c r="L20" s="485" t="e">
        <f>Invoer_Periode1_!#REF!</f>
        <v>#REF!</v>
      </c>
      <c r="M20" s="485" t="e">
        <f>Invoer_Periode1_!#REF!</f>
        <v>#REF!</v>
      </c>
      <c r="N20" s="485" t="e">
        <f>Invoer_Periode1_!#REF!</f>
        <v>#REF!</v>
      </c>
    </row>
    <row r="21" spans="1:15" ht="12.75" customHeight="1" thickBot="1">
      <c r="A21" s="457"/>
      <c r="B21" s="512">
        <f>Invoer_Periode1_!B336</f>
        <v>3.4</v>
      </c>
      <c r="C21" s="518">
        <f>Invoer_Periode1_!C315</f>
        <v>12</v>
      </c>
      <c r="D21" s="507">
        <f>Invoer_Periode1_!D315</f>
        <v>960</v>
      </c>
      <c r="E21" s="507">
        <f>Invoer_Periode1_!E315</f>
        <v>888</v>
      </c>
      <c r="F21" s="507">
        <f>Invoer_Periode1_!F315</f>
        <v>320</v>
      </c>
      <c r="G21" s="508">
        <f>Invoer_Periode1_!G315</f>
        <v>2.7749999999999999</v>
      </c>
      <c r="H21" s="507">
        <f>Invoer_Periode1_!H315</f>
        <v>26</v>
      </c>
      <c r="I21" s="509">
        <f>Invoer_Periode1_!I315</f>
        <v>0.92500000000000016</v>
      </c>
      <c r="J21" s="507">
        <f>Invoer_Periode1_!J315</f>
        <v>110</v>
      </c>
      <c r="K21" s="507">
        <f>Invoer_Periode1_!K315</f>
        <v>8</v>
      </c>
      <c r="L21" s="507">
        <f>Invoer_Periode1_!L315</f>
        <v>4</v>
      </c>
      <c r="M21" s="507">
        <f>Invoer_Periode1_!M315</f>
        <v>0</v>
      </c>
      <c r="N21" s="511">
        <f>Invoer_Periode1_!N315</f>
        <v>80</v>
      </c>
      <c r="O21" s="482"/>
    </row>
    <row r="22" spans="1:15" ht="12.75" customHeight="1">
      <c r="B22" s="276"/>
      <c r="C22" s="515"/>
      <c r="D22" s="515"/>
      <c r="E22" s="515"/>
      <c r="F22" s="515"/>
      <c r="G22" s="516"/>
      <c r="H22" s="515"/>
      <c r="I22" s="517"/>
      <c r="J22" s="515"/>
      <c r="K22" s="515"/>
      <c r="L22" s="515"/>
      <c r="M22" s="490"/>
      <c r="N22" s="490"/>
    </row>
    <row r="24" spans="1:15" ht="12.75" customHeight="1">
      <c r="A24" s="457"/>
      <c r="B24" s="276"/>
      <c r="C24" s="263"/>
      <c r="D24" s="263"/>
      <c r="E24" s="263"/>
      <c r="F24" s="263"/>
      <c r="G24" s="270"/>
      <c r="H24" s="266"/>
      <c r="I24" s="270"/>
      <c r="J24" s="270"/>
      <c r="K24" s="270"/>
      <c r="L24" s="270"/>
      <c r="M24" s="270"/>
      <c r="N24" s="270"/>
    </row>
    <row r="25" spans="1:15" ht="12.75" customHeight="1">
      <c r="A25" s="455"/>
      <c r="B25" s="276"/>
      <c r="C25" s="263"/>
      <c r="D25" s="263"/>
      <c r="E25" s="263"/>
      <c r="F25" s="263"/>
      <c r="G25" s="270"/>
      <c r="H25" s="266"/>
      <c r="I25" s="270"/>
      <c r="J25" s="263"/>
      <c r="K25" s="1318"/>
      <c r="L25" s="1318"/>
      <c r="M25" s="1318"/>
      <c r="N25" s="270"/>
    </row>
    <row r="26" spans="1:15" ht="12.75" customHeight="1">
      <c r="A26" s="457"/>
      <c r="B26" s="276"/>
      <c r="C26" s="263"/>
      <c r="D26" s="263"/>
      <c r="E26" s="263"/>
      <c r="F26" s="263"/>
      <c r="G26" s="270"/>
      <c r="H26" s="266"/>
      <c r="I26" s="270"/>
      <c r="J26" s="270"/>
      <c r="K26" s="1318"/>
      <c r="L26" s="1318"/>
      <c r="M26" s="1318"/>
      <c r="N26" s="270"/>
    </row>
    <row r="27" spans="1:15" ht="12.75" customHeight="1">
      <c r="A27" s="456" t="str">
        <f>Invoer_periode_2!A296</f>
        <v>Car.Bol</v>
      </c>
      <c r="B27" s="279" t="str">
        <f>Invoer_periode_2!B296</f>
        <v>Periode 2</v>
      </c>
      <c r="G27" s="282"/>
      <c r="H27" s="249"/>
      <c r="I27" s="252"/>
    </row>
    <row r="28" spans="1:15" ht="12.75" customHeight="1">
      <c r="A28" s="456">
        <f>Invoer_periode_2!A297</f>
        <v>80</v>
      </c>
      <c r="B28" s="476" t="str">
        <f>Invoer_periode_2!B297</f>
        <v>Naam</v>
      </c>
      <c r="C28" s="477" t="str">
        <f>Invoer_periode_2!C297</f>
        <v>Aantal</v>
      </c>
      <c r="D28" s="477" t="str">
        <f>Invoer_periode_2!D297</f>
        <v>Te maken</v>
      </c>
      <c r="E28" s="477" t="str">
        <f>Invoer_periode_2!E297</f>
        <v>Aantal</v>
      </c>
      <c r="F28" s="477" t="str">
        <f>Invoer_periode_2!F297</f>
        <v xml:space="preserve">Aantal  </v>
      </c>
      <c r="G28" s="478" t="str">
        <f>Invoer_periode_2!G297</f>
        <v xml:space="preserve">Week       </v>
      </c>
      <c r="H28" s="477" t="str">
        <f>Invoer_periode_2!H297</f>
        <v>Hoogste</v>
      </c>
      <c r="I28" s="479" t="str">
        <f>Invoer_periode_2!I297</f>
        <v>%</v>
      </c>
      <c r="J28" s="477">
        <f>Invoer_periode_2!J297</f>
        <v>10</v>
      </c>
      <c r="K28" s="477" t="str">
        <f>Invoer_periode_2!K297</f>
        <v>W</v>
      </c>
      <c r="L28" s="477" t="str">
        <f>Invoer_periode_2!L297</f>
        <v>V</v>
      </c>
      <c r="M28" s="477" t="str">
        <f>Invoer_periode_2!M297</f>
        <v>R</v>
      </c>
      <c r="N28" s="477" t="str">
        <f>Invoer_periode_2!N297</f>
        <v>Nieuwe</v>
      </c>
    </row>
    <row r="29" spans="1:15" ht="12.75" customHeight="1">
      <c r="A29" s="456" t="str">
        <f>Invoer_periode_2!A298</f>
        <v>Datum</v>
      </c>
      <c r="B29" s="476" t="str">
        <f>Invoer_periode_2!B298</f>
        <v>v.Schie Leo</v>
      </c>
      <c r="C29" s="477" t="str">
        <f>Invoer_periode_2!C298</f>
        <v>Wedstrijden</v>
      </c>
      <c r="D29" s="477" t="str">
        <f>Invoer_periode_2!D298</f>
        <v>Car.boles</v>
      </c>
      <c r="E29" s="477" t="str">
        <f>Invoer_periode_2!E298</f>
        <v>Car.boles</v>
      </c>
      <c r="F29" s="477" t="str">
        <f>Invoer_periode_2!F298</f>
        <v>Beurten</v>
      </c>
      <c r="G29" s="478" t="str">
        <f>Invoer_periode_2!G298</f>
        <v>Moyenne</v>
      </c>
      <c r="H29" s="477" t="str">
        <f>Invoer_periode_2!H298</f>
        <v>H Score</v>
      </c>
      <c r="I29" s="479" t="str">
        <f>Invoer_periode_2!I298</f>
        <v>Car.boles</v>
      </c>
      <c r="J29" s="477" t="str">
        <f>Invoer_periode_2!J298</f>
        <v>Punten</v>
      </c>
      <c r="K29" s="477">
        <f>Invoer_periode_2!K298</f>
        <v>0</v>
      </c>
      <c r="L29" s="477">
        <f>Invoer_periode_2!L298</f>
        <v>0</v>
      </c>
      <c r="M29" s="477">
        <f>Invoer_periode_2!M298</f>
        <v>0</v>
      </c>
      <c r="N29" s="477" t="str">
        <f>Invoer_periode_2!N298</f>
        <v>Caramb</v>
      </c>
    </row>
    <row r="30" spans="1:15" ht="12.75" customHeight="1">
      <c r="A30" s="456" t="str">
        <f>Invoer_periode_2!A299</f>
        <v>31-10-20023</v>
      </c>
      <c r="B30" s="279" t="str">
        <f>Invoer_periode_2!B299</f>
        <v>Wolterink Harrie</v>
      </c>
      <c r="C30" s="249">
        <f>Invoer_periode_2!C299</f>
        <v>1</v>
      </c>
      <c r="D30" s="249">
        <f>Invoer_periode_2!D299</f>
        <v>80</v>
      </c>
      <c r="E30" s="249">
        <f>Invoer_periode_2!E299</f>
        <v>62</v>
      </c>
      <c r="F30" s="249">
        <f>Invoer_periode_2!F299</f>
        <v>19</v>
      </c>
      <c r="G30" s="249">
        <f>Invoer_periode_2!G299</f>
        <v>3.263157894736842</v>
      </c>
      <c r="H30" s="249">
        <f>Invoer_periode_2!H299</f>
        <v>12</v>
      </c>
      <c r="I30" s="249">
        <f>Invoer_periode_2!I299</f>
        <v>0.77500000000000002</v>
      </c>
      <c r="J30" s="249">
        <f>Invoer_periode_2!J299</f>
        <v>7</v>
      </c>
      <c r="K30" s="249">
        <f>Invoer_periode_2!K299</f>
        <v>0</v>
      </c>
      <c r="L30" s="249">
        <f>Invoer_periode_2!L299</f>
        <v>1</v>
      </c>
      <c r="M30" s="249">
        <f>Invoer_periode_2!M299</f>
        <v>0</v>
      </c>
      <c r="N30" s="249">
        <f>Invoer_periode_2!N299</f>
        <v>0</v>
      </c>
    </row>
    <row r="31" spans="1:15" ht="12.75" customHeight="1">
      <c r="A31" s="456">
        <f>Invoer_periode_2!A300</f>
        <v>45244</v>
      </c>
      <c r="B31" s="279" t="str">
        <f>Invoer_periode_2!B300</f>
        <v>Vermue Jack</v>
      </c>
      <c r="C31" s="249">
        <f>Invoer_periode_2!C300</f>
        <v>1</v>
      </c>
      <c r="D31" s="249">
        <f>Invoer_periode_2!D300</f>
        <v>80</v>
      </c>
      <c r="E31" s="249">
        <f>Invoer_periode_2!E300</f>
        <v>61</v>
      </c>
      <c r="F31" s="249">
        <f>Invoer_periode_2!F300</f>
        <v>22</v>
      </c>
      <c r="G31" s="249">
        <f>Invoer_periode_2!G300</f>
        <v>2.7727272727272729</v>
      </c>
      <c r="H31" s="249">
        <f>Invoer_periode_2!H300</f>
        <v>13</v>
      </c>
      <c r="I31" s="249">
        <f>Invoer_periode_2!I300</f>
        <v>0.76249999999999996</v>
      </c>
      <c r="J31" s="249">
        <f>Invoer_periode_2!J300</f>
        <v>7</v>
      </c>
      <c r="K31" s="249">
        <f>Invoer_periode_2!K300</f>
        <v>0</v>
      </c>
      <c r="L31" s="249">
        <f>Invoer_periode_2!L300</f>
        <v>1</v>
      </c>
      <c r="M31" s="249">
        <f>Invoer_periode_2!M300</f>
        <v>0</v>
      </c>
      <c r="N31" s="249">
        <f>Invoer_periode_2!N300</f>
        <v>0</v>
      </c>
    </row>
    <row r="32" spans="1:15" ht="12.75" customHeight="1">
      <c r="A32" s="456">
        <f>Invoer_periode_2!A301</f>
        <v>45230</v>
      </c>
      <c r="B32" s="279" t="str">
        <f>Invoer_periode_2!B301</f>
        <v>Slot Guus</v>
      </c>
      <c r="C32" s="249">
        <f>Invoer_periode_2!C301</f>
        <v>1</v>
      </c>
      <c r="D32" s="249">
        <f>Invoer_periode_2!D301</f>
        <v>80</v>
      </c>
      <c r="E32" s="249">
        <f>Invoer_periode_2!E301</f>
        <v>80</v>
      </c>
      <c r="F32" s="249">
        <f>Invoer_periode_2!F301</f>
        <v>35</v>
      </c>
      <c r="G32" s="251">
        <f>Invoer_periode_2!G301</f>
        <v>2.2857142857142856</v>
      </c>
      <c r="H32" s="249">
        <f>Invoer_periode_2!H301</f>
        <v>9</v>
      </c>
      <c r="I32" s="252">
        <f>Invoer_periode_2!I301</f>
        <v>1</v>
      </c>
      <c r="J32" s="249">
        <f>Invoer_periode_2!J301</f>
        <v>10</v>
      </c>
      <c r="K32" s="249">
        <f>Invoer_periode_2!K301</f>
        <v>1</v>
      </c>
      <c r="L32" s="249">
        <f>Invoer_periode_2!L301</f>
        <v>0</v>
      </c>
      <c r="M32" s="249">
        <f>Invoer_periode_2!M301</f>
        <v>0</v>
      </c>
      <c r="N32" s="249">
        <f>Invoer_periode_2!N301</f>
        <v>0</v>
      </c>
    </row>
    <row r="33" spans="1:14" ht="12.75" customHeight="1">
      <c r="A33" s="456" t="str">
        <f>Invoer_periode_2!A302</f>
        <v/>
      </c>
      <c r="B33" s="279" t="str">
        <f>Invoer_periode_2!B302</f>
        <v>Bennie Beerten Z</v>
      </c>
      <c r="C33" s="249" t="str">
        <f>Invoer_periode_2!C302</f>
        <v/>
      </c>
      <c r="D33" s="249" t="str">
        <f>Invoer_periode_2!D302</f>
        <v/>
      </c>
      <c r="E33" s="249">
        <f>Invoer_periode_2!E302</f>
        <v>0</v>
      </c>
      <c r="F33" s="249" t="str">
        <f>Invoer_periode_2!F302</f>
        <v/>
      </c>
      <c r="G33" s="251" t="str">
        <f>Invoer_periode_2!G302</f>
        <v/>
      </c>
      <c r="H33" s="249">
        <f>Invoer_periode_2!H302</f>
        <v>0</v>
      </c>
      <c r="I33" s="252" t="str">
        <f>Invoer_periode_2!I302</f>
        <v/>
      </c>
      <c r="J33" s="249" t="str">
        <f>Invoer_periode_2!J302</f>
        <v/>
      </c>
      <c r="K33" s="249" t="str">
        <f>Invoer_periode_2!K302</f>
        <v/>
      </c>
      <c r="L33" s="249" t="str">
        <f>Invoer_periode_2!L302</f>
        <v/>
      </c>
      <c r="M33" s="249" t="str">
        <f>Invoer_periode_2!M302</f>
        <v/>
      </c>
      <c r="N33" s="249">
        <f>Invoer_periode_2!N302</f>
        <v>0</v>
      </c>
    </row>
    <row r="34" spans="1:14" ht="12.75" customHeight="1">
      <c r="A34" s="456" t="str">
        <f>Invoer_periode_2!A303</f>
        <v/>
      </c>
      <c r="B34" s="279" t="str">
        <f>Invoer_periode_2!B303</f>
        <v>Cuppers Jan</v>
      </c>
      <c r="C34" s="249" t="str">
        <f>Invoer_periode_2!C303</f>
        <v/>
      </c>
      <c r="D34" s="249" t="str">
        <f>Invoer_periode_2!D303</f>
        <v/>
      </c>
      <c r="E34" s="249">
        <f>Invoer_periode_2!E303</f>
        <v>0</v>
      </c>
      <c r="F34" s="249" t="str">
        <f>Invoer_periode_2!F303</f>
        <v/>
      </c>
      <c r="G34" s="251" t="str">
        <f>Invoer_periode_2!G303</f>
        <v/>
      </c>
      <c r="H34" s="249">
        <f>Invoer_periode_2!H303</f>
        <v>0</v>
      </c>
      <c r="I34" s="252" t="str">
        <f>Invoer_periode_2!I303</f>
        <v/>
      </c>
      <c r="J34" s="249" t="str">
        <f>Invoer_periode_2!J303</f>
        <v/>
      </c>
      <c r="K34" s="249" t="str">
        <f>Invoer_periode_2!K303</f>
        <v/>
      </c>
      <c r="L34" s="249" t="str">
        <f>Invoer_periode_2!L303</f>
        <v/>
      </c>
      <c r="M34" s="249" t="str">
        <f>Invoer_periode_2!M303</f>
        <v/>
      </c>
      <c r="N34" s="249">
        <f>Invoer_periode_2!N303</f>
        <v>0</v>
      </c>
    </row>
    <row r="35" spans="1:14" ht="12.75" customHeight="1">
      <c r="A35" s="456">
        <f>Invoer_periode_2!A304</f>
        <v>45216</v>
      </c>
      <c r="B35" s="279" t="str">
        <f>Invoer_periode_2!B304</f>
        <v>BouwmeesterJohan</v>
      </c>
      <c r="C35" s="249">
        <f>Invoer_periode_2!C304</f>
        <v>1</v>
      </c>
      <c r="D35" s="249">
        <f>Invoer_periode_2!D304</f>
        <v>80</v>
      </c>
      <c r="E35" s="249">
        <f>Invoer_periode_2!E304</f>
        <v>80</v>
      </c>
      <c r="F35" s="249">
        <f>Invoer_periode_2!F304</f>
        <v>26</v>
      </c>
      <c r="G35" s="251">
        <f>Invoer_periode_2!G304</f>
        <v>3.0769230769230771</v>
      </c>
      <c r="H35" s="249">
        <f>Invoer_periode_2!H304</f>
        <v>19</v>
      </c>
      <c r="I35" s="249">
        <f>Invoer_periode_2!I304</f>
        <v>1</v>
      </c>
      <c r="J35" s="249">
        <f>Invoer_periode_2!J304</f>
        <v>10</v>
      </c>
      <c r="K35" s="249">
        <f>Invoer_periode_2!K304</f>
        <v>1</v>
      </c>
      <c r="L35" s="249">
        <f>Invoer_periode_2!L304</f>
        <v>0</v>
      </c>
      <c r="M35" s="249">
        <f>Invoer_periode_2!M304</f>
        <v>0</v>
      </c>
      <c r="N35" s="249">
        <f>Invoer_periode_2!N304</f>
        <v>0</v>
      </c>
    </row>
    <row r="36" spans="1:14" ht="12.75" customHeight="1">
      <c r="A36" s="456">
        <f>Invoer_periode_2!A305</f>
        <v>45216</v>
      </c>
      <c r="B36" s="279" t="str">
        <f>Invoer_periode_2!B305</f>
        <v>Cattier Theo</v>
      </c>
      <c r="C36" s="249">
        <f>Invoer_periode_2!C305</f>
        <v>1</v>
      </c>
      <c r="D36" s="249">
        <f>Invoer_periode_2!D305</f>
        <v>80</v>
      </c>
      <c r="E36" s="249">
        <f>Invoer_periode_2!E305</f>
        <v>80</v>
      </c>
      <c r="F36" s="249">
        <f>Invoer_periode_2!F305</f>
        <v>33</v>
      </c>
      <c r="G36" s="251">
        <f>Invoer_periode_2!G305</f>
        <v>2.4242424242424243</v>
      </c>
      <c r="H36" s="249">
        <f>Invoer_periode_2!H305</f>
        <v>9</v>
      </c>
      <c r="I36" s="252">
        <f>Invoer_periode_2!I305</f>
        <v>1</v>
      </c>
      <c r="J36" s="249">
        <f>Invoer_periode_2!J305</f>
        <v>10</v>
      </c>
      <c r="K36" s="249">
        <f>Invoer_periode_2!K305</f>
        <v>0</v>
      </c>
      <c r="L36" s="249">
        <f>Invoer_periode_2!L305</f>
        <v>0</v>
      </c>
      <c r="M36" s="249">
        <f>Invoer_periode_2!M305</f>
        <v>1</v>
      </c>
      <c r="N36" s="249">
        <f>Invoer_periode_2!N305</f>
        <v>0</v>
      </c>
    </row>
    <row r="37" spans="1:14" ht="12.75" customHeight="1">
      <c r="A37" s="456">
        <f>Invoer_periode_2!A306</f>
        <v>45223</v>
      </c>
      <c r="B37" s="279" t="str">
        <f>Invoer_periode_2!B306</f>
        <v>Huinink Jan</v>
      </c>
      <c r="C37" s="249">
        <f>Invoer_periode_2!C306</f>
        <v>1</v>
      </c>
      <c r="D37" s="249">
        <f>Invoer_periode_2!D306</f>
        <v>80</v>
      </c>
      <c r="E37" s="249">
        <f>Invoer_periode_2!E306</f>
        <v>80</v>
      </c>
      <c r="F37" s="249">
        <f>Invoer_periode_2!F306</f>
        <v>39</v>
      </c>
      <c r="G37" s="251">
        <f>Invoer_periode_2!G306</f>
        <v>2.0512820512820511</v>
      </c>
      <c r="H37" s="249">
        <f>Invoer_periode_2!H306</f>
        <v>10</v>
      </c>
      <c r="I37" s="252">
        <f>Invoer_periode_2!I306</f>
        <v>1</v>
      </c>
      <c r="J37" s="249">
        <f>Invoer_periode_2!J306</f>
        <v>10</v>
      </c>
      <c r="K37" s="249">
        <f>Invoer_periode_2!K306</f>
        <v>0</v>
      </c>
      <c r="L37" s="249">
        <f>Invoer_periode_2!L306</f>
        <v>0</v>
      </c>
      <c r="M37" s="249">
        <f>Invoer_periode_2!M306</f>
        <v>1</v>
      </c>
      <c r="N37" s="249">
        <f>Invoer_periode_2!N306</f>
        <v>0</v>
      </c>
    </row>
    <row r="38" spans="1:14" ht="12.75" customHeight="1">
      <c r="A38" s="456">
        <f>Invoer_periode_2!A307</f>
        <v>45244</v>
      </c>
      <c r="B38" s="279" t="str">
        <f>Invoer_periode_2!B307</f>
        <v>Koppele Theo</v>
      </c>
      <c r="C38" s="249">
        <f>Invoer_periode_2!C307</f>
        <v>1</v>
      </c>
      <c r="D38" s="249">
        <f>Invoer_periode_2!D307</f>
        <v>80</v>
      </c>
      <c r="E38" s="249">
        <f>Invoer_periode_2!E307</f>
        <v>80</v>
      </c>
      <c r="F38" s="249">
        <f>Invoer_periode_2!F307</f>
        <v>27</v>
      </c>
      <c r="G38" s="251">
        <f>Invoer_periode_2!G307</f>
        <v>2.9629629629629628</v>
      </c>
      <c r="H38" s="249">
        <f>Invoer_periode_2!H307</f>
        <v>13</v>
      </c>
      <c r="I38" s="252">
        <f>Invoer_periode_2!I307</f>
        <v>1</v>
      </c>
      <c r="J38" s="249">
        <f>Invoer_periode_2!J307</f>
        <v>10</v>
      </c>
      <c r="K38" s="249">
        <f>Invoer_periode_2!K307</f>
        <v>1</v>
      </c>
      <c r="L38" s="249">
        <f>Invoer_periode_2!L307</f>
        <v>0</v>
      </c>
      <c r="M38" s="249">
        <f>Invoer_periode_2!M307</f>
        <v>0</v>
      </c>
      <c r="N38" s="249">
        <f>Invoer_periode_2!N307</f>
        <v>0</v>
      </c>
    </row>
    <row r="39" spans="1:14" ht="12.75" customHeight="1">
      <c r="A39" s="456">
        <f>Invoer_periode_2!A308</f>
        <v>45251</v>
      </c>
      <c r="B39" s="279" t="str">
        <f>Invoer_periode_2!B308</f>
        <v>Melgers Willy</v>
      </c>
      <c r="C39" s="249">
        <f>Invoer_periode_2!C308</f>
        <v>1</v>
      </c>
      <c r="D39" s="249">
        <f>Invoer_periode_2!D308</f>
        <v>80</v>
      </c>
      <c r="E39" s="249">
        <f>Invoer_periode_2!E308</f>
        <v>80</v>
      </c>
      <c r="F39" s="249">
        <f>Invoer_periode_2!F308</f>
        <v>22</v>
      </c>
      <c r="G39" s="249">
        <f>Invoer_periode_2!G308</f>
        <v>3.6363636363636362</v>
      </c>
      <c r="H39" s="249">
        <f>Invoer_periode_2!H308</f>
        <v>15</v>
      </c>
      <c r="I39" s="249">
        <f>Invoer_periode_2!I308</f>
        <v>1</v>
      </c>
      <c r="J39" s="249">
        <f>Invoer_periode_2!J308</f>
        <v>10</v>
      </c>
      <c r="K39" s="249">
        <f>Invoer_periode_2!K308</f>
        <v>1</v>
      </c>
      <c r="L39" s="249">
        <f>Invoer_periode_2!L308</f>
        <v>0</v>
      </c>
      <c r="M39" s="249">
        <f>Invoer_periode_2!M308</f>
        <v>0</v>
      </c>
      <c r="N39" s="249">
        <f>Invoer_periode_2!N308</f>
        <v>0</v>
      </c>
    </row>
    <row r="40" spans="1:14" ht="12.75" customHeight="1">
      <c r="A40" s="456">
        <f>Invoer_periode_2!A309</f>
        <v>45258</v>
      </c>
      <c r="B40" s="279" t="str">
        <f>Invoer_periode_2!B309</f>
        <v>Piepers Arnold</v>
      </c>
      <c r="C40" s="249">
        <f>Invoer_periode_2!C309</f>
        <v>1</v>
      </c>
      <c r="D40" s="249">
        <f>Invoer_periode_2!D309</f>
        <v>80</v>
      </c>
      <c r="E40" s="249">
        <f>Invoer_periode_2!E309</f>
        <v>67</v>
      </c>
      <c r="F40" s="249">
        <f>Invoer_periode_2!F309</f>
        <v>31</v>
      </c>
      <c r="G40" s="251">
        <f>Invoer_periode_2!G309</f>
        <v>2.161290322580645</v>
      </c>
      <c r="H40" s="249">
        <f>Invoer_periode_2!H309</f>
        <v>8</v>
      </c>
      <c r="I40" s="252">
        <f>Invoer_periode_2!I309</f>
        <v>0.83750000000000002</v>
      </c>
      <c r="J40" s="249">
        <f>Invoer_periode_2!J309</f>
        <v>8</v>
      </c>
      <c r="K40" s="249">
        <f>Invoer_periode_2!K309</f>
        <v>0</v>
      </c>
      <c r="L40" s="249">
        <f>Invoer_periode_2!L309</f>
        <v>1</v>
      </c>
      <c r="M40" s="249">
        <f>Invoer_periode_2!M309</f>
        <v>0</v>
      </c>
      <c r="N40" s="249">
        <f>Invoer_periode_2!N309</f>
        <v>0</v>
      </c>
    </row>
    <row r="41" spans="1:14" ht="12.75" customHeight="1">
      <c r="A41" s="456">
        <f>Invoer_periode_2!A310</f>
        <v>45223</v>
      </c>
      <c r="B41" s="279" t="str">
        <f>Invoer_periode_2!B310</f>
        <v>Jos Stortelder</v>
      </c>
      <c r="C41" s="249">
        <f>Invoer_periode_2!C310</f>
        <v>1</v>
      </c>
      <c r="D41" s="249">
        <f>Invoer_periode_2!D310</f>
        <v>80</v>
      </c>
      <c r="E41" s="249">
        <f>Invoer_periode_2!E310</f>
        <v>80</v>
      </c>
      <c r="F41" s="249">
        <f>Invoer_periode_2!F310</f>
        <v>26</v>
      </c>
      <c r="G41" s="251">
        <f>Invoer_periode_2!G310</f>
        <v>3.0769230769230771</v>
      </c>
      <c r="H41" s="249">
        <f>Invoer_periode_2!H310</f>
        <v>14</v>
      </c>
      <c r="I41" s="252">
        <f>Invoer_periode_2!I310</f>
        <v>1</v>
      </c>
      <c r="J41" s="249">
        <f>Invoer_periode_2!J310</f>
        <v>10</v>
      </c>
      <c r="K41" s="249">
        <f>Invoer_periode_2!K310</f>
        <v>1</v>
      </c>
      <c r="L41" s="249">
        <f>Invoer_periode_2!L310</f>
        <v>0</v>
      </c>
      <c r="M41" s="249">
        <f>Invoer_periode_2!M310</f>
        <v>0</v>
      </c>
      <c r="N41" s="249">
        <f>Invoer_periode_2!N310</f>
        <v>0</v>
      </c>
    </row>
    <row r="42" spans="1:14" ht="12.75" hidden="1" customHeight="1">
      <c r="A42" s="456" t="str">
        <f>Invoer_periode_2!A311</f>
        <v/>
      </c>
      <c r="C42" s="249" t="str">
        <f>Invoer_periode_2!C311</f>
        <v/>
      </c>
      <c r="D42" s="249" t="str">
        <f>Invoer_periode_2!D311</f>
        <v/>
      </c>
      <c r="E42" s="249">
        <f>Invoer_periode_2!E311</f>
        <v>0</v>
      </c>
      <c r="F42" s="249" t="str">
        <f>Invoer_periode_2!F311</f>
        <v/>
      </c>
      <c r="G42" s="249" t="str">
        <f>Invoer_periode_2!G311</f>
        <v/>
      </c>
      <c r="H42" s="249">
        <f>Invoer_periode_2!H311</f>
        <v>0</v>
      </c>
      <c r="I42" s="249" t="str">
        <f>Invoer_periode_2!I311</f>
        <v/>
      </c>
      <c r="J42" s="249" t="str">
        <f>Invoer_periode_2!J311</f>
        <v/>
      </c>
      <c r="K42" s="249" t="str">
        <f>Invoer_periode_2!K311</f>
        <v/>
      </c>
      <c r="L42" s="249" t="str">
        <f>Invoer_periode_2!L311</f>
        <v/>
      </c>
      <c r="M42" s="249" t="str">
        <f>Invoer_periode_2!M311</f>
        <v/>
      </c>
      <c r="N42" s="249">
        <f>Invoer_periode_2!N311</f>
        <v>0</v>
      </c>
    </row>
    <row r="43" spans="1:14" ht="12.75" customHeight="1">
      <c r="A43" s="457">
        <f>Invoer_periode_2!A332</f>
        <v>45258</v>
      </c>
      <c r="B43" s="284" t="str">
        <f>Invoer_periode_2!B332</f>
        <v>Rouwhorst Bennie</v>
      </c>
      <c r="C43" s="263">
        <f>Invoer_periode_2!C312</f>
        <v>1</v>
      </c>
      <c r="D43" s="263">
        <f>Invoer_periode_2!D312</f>
        <v>80</v>
      </c>
      <c r="E43" s="263">
        <f>Invoer_periode_2!E312</f>
        <v>80</v>
      </c>
      <c r="F43" s="263">
        <f>Invoer_periode_2!F312</f>
        <v>35</v>
      </c>
      <c r="G43" s="266">
        <f>Invoer_periode_2!G312</f>
        <v>2.2857142857142856</v>
      </c>
      <c r="H43" s="263">
        <f>Invoer_periode_2!H312</f>
        <v>8</v>
      </c>
      <c r="I43" s="267">
        <f>Invoer_periode_2!I312</f>
        <v>1</v>
      </c>
      <c r="J43" s="263">
        <f>Invoer_periode_2!J312</f>
        <v>10</v>
      </c>
      <c r="K43" s="263">
        <f>Invoer_periode_2!K312</f>
        <v>1</v>
      </c>
      <c r="L43" s="263">
        <f>Invoer_periode_2!L312</f>
        <v>0</v>
      </c>
      <c r="M43" s="263">
        <f>Invoer_periode_2!M312</f>
        <v>0</v>
      </c>
      <c r="N43" s="263">
        <f>Invoer_periode_2!N312</f>
        <v>0</v>
      </c>
    </row>
    <row r="44" spans="1:14" ht="12.75" customHeight="1">
      <c r="A44" s="457"/>
      <c r="B44" s="284" t="str">
        <f>Invoer_periode_2!B333</f>
        <v>Wittenbernds B</v>
      </c>
      <c r="C44" s="263"/>
      <c r="D44" s="263"/>
      <c r="E44" s="263"/>
      <c r="F44" s="263"/>
      <c r="G44" s="266"/>
      <c r="H44" s="263"/>
      <c r="I44" s="267"/>
      <c r="J44" s="263"/>
      <c r="K44" s="263"/>
      <c r="L44" s="263"/>
      <c r="M44" s="263"/>
      <c r="N44" s="263"/>
    </row>
    <row r="45" spans="1:14" ht="12.75" customHeight="1">
      <c r="B45" s="284" t="str">
        <f>Invoer_periode_2!B334</f>
        <v>Spieker Leo</v>
      </c>
    </row>
    <row r="46" spans="1:14" ht="12.75" customHeight="1">
      <c r="A46" s="457">
        <f>Invoer_periode_3!A314</f>
        <v>45314</v>
      </c>
      <c r="B46" s="284"/>
      <c r="C46" s="263"/>
      <c r="D46" s="263"/>
      <c r="E46" s="263"/>
      <c r="F46" s="263"/>
      <c r="G46" s="263"/>
      <c r="H46" s="266"/>
      <c r="I46" s="263"/>
      <c r="J46" s="263"/>
      <c r="K46" s="263"/>
      <c r="L46" s="263"/>
      <c r="M46" s="263"/>
      <c r="N46" s="263"/>
    </row>
    <row r="47" spans="1:14" ht="12.75" customHeight="1">
      <c r="A47" s="455"/>
      <c r="B47" s="276"/>
      <c r="C47" s="263"/>
      <c r="D47" s="263"/>
      <c r="E47" s="263"/>
      <c r="F47" s="263"/>
      <c r="G47" s="263"/>
      <c r="H47" s="266"/>
      <c r="I47" s="263"/>
      <c r="J47" s="263"/>
      <c r="K47" s="1313"/>
      <c r="L47" s="1313"/>
      <c r="M47" s="1313"/>
      <c r="N47" s="283"/>
    </row>
    <row r="48" spans="1:14" ht="12.75" customHeight="1">
      <c r="A48" s="457"/>
      <c r="B48" s="276"/>
      <c r="C48" s="263"/>
      <c r="D48" s="263"/>
      <c r="E48" s="263"/>
      <c r="F48" s="263"/>
      <c r="G48" s="263"/>
      <c r="H48" s="266"/>
      <c r="I48" s="263"/>
      <c r="J48" s="263"/>
      <c r="K48" s="1313"/>
      <c r="L48" s="1313"/>
      <c r="M48" s="1313"/>
      <c r="N48" s="283"/>
    </row>
    <row r="49" spans="1:14" ht="12.75" customHeight="1">
      <c r="A49" s="459"/>
      <c r="B49" s="284"/>
      <c r="C49" s="255"/>
      <c r="D49" s="255"/>
      <c r="E49" s="255"/>
      <c r="F49" s="255"/>
      <c r="G49" s="256"/>
      <c r="H49" s="255"/>
      <c r="I49" s="257"/>
      <c r="J49" s="255"/>
      <c r="K49" s="255"/>
      <c r="L49" s="255"/>
      <c r="M49" s="255"/>
      <c r="N49" s="255"/>
    </row>
    <row r="50" spans="1:14" ht="12.75" customHeight="1">
      <c r="A50" s="459"/>
      <c r="B50" s="284" t="str">
        <f>Invoer_periode_3!B297</f>
        <v>Naam</v>
      </c>
      <c r="C50" s="255" t="str">
        <f>Invoer_periode_3!C297</f>
        <v>Aantal</v>
      </c>
      <c r="D50" s="255" t="str">
        <f>Invoer_periode_3!D297</f>
        <v>Te maken</v>
      </c>
      <c r="E50" s="255" t="str">
        <f>Invoer_periode_3!E297</f>
        <v>Aantal</v>
      </c>
      <c r="F50" s="255" t="str">
        <f>Invoer_periode_3!F297</f>
        <v xml:space="preserve">Aantal  </v>
      </c>
      <c r="G50" s="256" t="str">
        <f>Invoer_periode_3!G297</f>
        <v xml:space="preserve">Week       </v>
      </c>
      <c r="H50" s="255" t="str">
        <f>Invoer_periode_3!H297</f>
        <v>Hoogste</v>
      </c>
      <c r="I50" s="257" t="str">
        <f>Invoer_periode_3!I297</f>
        <v>%</v>
      </c>
      <c r="J50" s="255">
        <f>Invoer_periode_3!J297</f>
        <v>10</v>
      </c>
      <c r="K50" s="255" t="str">
        <f>Invoer_periode_3!K297</f>
        <v>W</v>
      </c>
      <c r="L50" s="255" t="str">
        <f>Invoer_periode_3!L297</f>
        <v>V</v>
      </c>
      <c r="M50" s="255" t="str">
        <f>Invoer_periode_3!M297</f>
        <v>R</v>
      </c>
      <c r="N50" s="255" t="str">
        <f>Invoer_periode_3!N297</f>
        <v>Nieuwe</v>
      </c>
    </row>
    <row r="51" spans="1:14" ht="12.75" customHeight="1">
      <c r="A51" s="456" t="str">
        <f>Invoer_periode_3!A298</f>
        <v>Datum</v>
      </c>
      <c r="B51" s="476" t="str">
        <f>Invoer_periode_3!B298</f>
        <v>v.Schie Leo</v>
      </c>
      <c r="C51" s="249" t="str">
        <f>Invoer_periode_3!C298</f>
        <v>Wedstrijden</v>
      </c>
      <c r="D51" s="249" t="str">
        <f>Invoer_periode_3!D298</f>
        <v>Car.boles</v>
      </c>
      <c r="E51" s="255" t="str">
        <f>Invoer_periode_3!E298</f>
        <v>Car.boles</v>
      </c>
      <c r="F51" s="249" t="str">
        <f>Invoer_periode_3!F298</f>
        <v>Beurten</v>
      </c>
      <c r="G51" s="249" t="str">
        <f>Invoer_periode_3!G298</f>
        <v>Moyenne</v>
      </c>
      <c r="H51" s="255" t="str">
        <f>Invoer_periode_3!H298</f>
        <v>H Score</v>
      </c>
      <c r="I51" s="249" t="str">
        <f>Invoer_periode_3!I298</f>
        <v>Car.boles</v>
      </c>
      <c r="J51" s="249" t="str">
        <f>Invoer_periode_3!J298</f>
        <v>Punten</v>
      </c>
      <c r="K51" s="249">
        <f>Invoer_periode_3!K298</f>
        <v>0</v>
      </c>
      <c r="L51" s="249">
        <f>Invoer_periode_3!L298</f>
        <v>0</v>
      </c>
      <c r="M51" s="249">
        <f>Invoer_periode_3!M298</f>
        <v>0</v>
      </c>
      <c r="N51" s="249" t="str">
        <f>Invoer_periode_3!N298</f>
        <v>Caramb</v>
      </c>
    </row>
    <row r="52" spans="1:14" ht="12.75" customHeight="1">
      <c r="A52" s="456">
        <f>Invoer_periode_3!A299</f>
        <v>45272</v>
      </c>
      <c r="B52" s="279" t="str">
        <f>Invoer_periode_3!B299</f>
        <v>Wolterink Harrie</v>
      </c>
      <c r="C52" s="249">
        <f>Invoer_periode_3!C299</f>
        <v>1</v>
      </c>
      <c r="D52" s="249">
        <f>Invoer_periode_3!D299</f>
        <v>75</v>
      </c>
      <c r="E52" s="255">
        <f>Invoer_periode_3!E299</f>
        <v>32</v>
      </c>
      <c r="F52" s="249">
        <f>Invoer_periode_3!F299</f>
        <v>22</v>
      </c>
      <c r="G52" s="249">
        <f>Invoer_periode_3!G299</f>
        <v>2.4193548387096775</v>
      </c>
      <c r="H52" s="255">
        <f>Invoer_periode_3!H299</f>
        <v>6</v>
      </c>
      <c r="I52" s="249">
        <f>Invoer_periode_3!I299</f>
        <v>0.42666666666666669</v>
      </c>
      <c r="J52" s="249">
        <f>Invoer_periode_3!J299</f>
        <v>4</v>
      </c>
      <c r="K52" s="249">
        <f>Invoer_periode_3!K299</f>
        <v>0</v>
      </c>
      <c r="L52" s="249">
        <f>Invoer_periode_3!L299</f>
        <v>1</v>
      </c>
      <c r="M52" s="249">
        <f>Invoer_periode_3!M299</f>
        <v>0</v>
      </c>
      <c r="N52" s="249">
        <f>Invoer_periode_3!N299</f>
        <v>0</v>
      </c>
    </row>
    <row r="53" spans="1:14" ht="12.75" customHeight="1">
      <c r="A53" s="456">
        <f>Invoer_periode_3!A300</f>
        <v>45279</v>
      </c>
      <c r="B53" s="279" t="str">
        <f>Invoer_periode_3!B300</f>
        <v>Vermue Jack</v>
      </c>
      <c r="C53" s="249">
        <f>Invoer_periode_3!C300</f>
        <v>1</v>
      </c>
      <c r="D53" s="249">
        <f>Invoer_periode_3!D300</f>
        <v>75</v>
      </c>
      <c r="E53" s="255">
        <f>Invoer_periode_3!E300</f>
        <v>75</v>
      </c>
      <c r="F53" s="249">
        <f>Invoer_periode_3!F300</f>
        <v>31</v>
      </c>
      <c r="G53" s="249">
        <f>Invoer_periode_3!G300</f>
        <v>2.4193548387096775</v>
      </c>
      <c r="H53" s="255">
        <f>Invoer_periode_3!H300</f>
        <v>11</v>
      </c>
      <c r="I53" s="249">
        <f>Invoer_periode_3!I300</f>
        <v>1</v>
      </c>
      <c r="J53" s="249">
        <f>Invoer_periode_3!J300</f>
        <v>0</v>
      </c>
      <c r="K53" s="249">
        <f>Invoer_periode_3!K300</f>
        <v>0</v>
      </c>
      <c r="L53" s="249">
        <f>Invoer_periode_3!L300</f>
        <v>1</v>
      </c>
      <c r="M53" s="249">
        <f>Invoer_periode_3!M300</f>
        <v>0</v>
      </c>
      <c r="N53" s="249">
        <f>Invoer_periode_3!N300</f>
        <v>0</v>
      </c>
    </row>
    <row r="54" spans="1:14" ht="12.75" customHeight="1">
      <c r="A54" s="456">
        <f>Invoer_periode_3!A301</f>
        <v>45307</v>
      </c>
      <c r="B54" s="279" t="str">
        <f>Invoer_periode_3!B301</f>
        <v>Slot Guus</v>
      </c>
      <c r="C54" s="249">
        <f>Invoer_periode_3!C301</f>
        <v>1</v>
      </c>
      <c r="D54" s="249">
        <f>Invoer_periode_3!D301</f>
        <v>75</v>
      </c>
      <c r="E54" s="255">
        <f>Invoer_periode_3!E301</f>
        <v>73</v>
      </c>
      <c r="F54" s="249">
        <f>Invoer_periode_3!F301</f>
        <v>28</v>
      </c>
      <c r="G54" s="251">
        <f>Invoer_periode_3!G301</f>
        <v>2.6071428571428572</v>
      </c>
      <c r="H54" s="255">
        <f>Invoer_periode_3!H301</f>
        <v>14</v>
      </c>
      <c r="I54" s="252">
        <f>Invoer_periode_3!I301</f>
        <v>0.97333333333333338</v>
      </c>
      <c r="J54" s="249">
        <f>Invoer_periode_3!J301</f>
        <v>9</v>
      </c>
      <c r="K54" s="249">
        <f>Invoer_periode_3!K301</f>
        <v>0</v>
      </c>
      <c r="L54" s="249">
        <f>Invoer_periode_3!L301</f>
        <v>1</v>
      </c>
      <c r="M54" s="249">
        <f>Invoer_periode_3!M301</f>
        <v>0</v>
      </c>
      <c r="N54" s="249">
        <f>Invoer_periode_3!N301</f>
        <v>0</v>
      </c>
    </row>
    <row r="55" spans="1:14" ht="12.75" customHeight="1">
      <c r="A55" s="456" t="str">
        <f>Invoer_periode_3!A302</f>
        <v/>
      </c>
      <c r="B55" s="279" t="str">
        <f>Invoer_periode_3!B302</f>
        <v>Bennie Beerten Z</v>
      </c>
      <c r="C55" s="249" t="str">
        <f>Invoer_periode_3!C302</f>
        <v/>
      </c>
      <c r="D55" s="249" t="str">
        <f>Invoer_periode_3!D302</f>
        <v/>
      </c>
      <c r="E55" s="255">
        <f>Invoer_periode_3!E302</f>
        <v>0</v>
      </c>
      <c r="F55" s="249" t="str">
        <f>Invoer_periode_3!F302</f>
        <v/>
      </c>
      <c r="G55" s="249" t="str">
        <f>Invoer_periode_3!G302</f>
        <v/>
      </c>
      <c r="H55" s="255">
        <f>Invoer_periode_3!H302</f>
        <v>0</v>
      </c>
      <c r="I55" s="249" t="str">
        <f>Invoer_periode_3!I302</f>
        <v/>
      </c>
      <c r="J55" s="249" t="str">
        <f>Invoer_periode_3!J302</f>
        <v/>
      </c>
      <c r="K55" s="249" t="str">
        <f>Invoer_periode_3!K302</f>
        <v/>
      </c>
      <c r="L55" s="249" t="str">
        <f>Invoer_periode_3!L302</f>
        <v/>
      </c>
      <c r="M55" s="249" t="str">
        <f>Invoer_periode_3!M302</f>
        <v/>
      </c>
      <c r="N55" s="249">
        <f>Invoer_periode_3!N302</f>
        <v>0</v>
      </c>
    </row>
    <row r="56" spans="1:14" ht="12.75" customHeight="1">
      <c r="A56" s="456" t="str">
        <f>Invoer_periode_3!A303</f>
        <v/>
      </c>
      <c r="B56" s="279" t="str">
        <f>Invoer_periode_3!B303</f>
        <v>Cuppers Jan</v>
      </c>
      <c r="C56" s="249" t="str">
        <f>Invoer_periode_3!C303</f>
        <v/>
      </c>
      <c r="D56" s="249" t="str">
        <f>Invoer_periode_3!D303</f>
        <v/>
      </c>
      <c r="E56" s="255">
        <f>Invoer_periode_3!E303</f>
        <v>0</v>
      </c>
      <c r="F56" s="249" t="str">
        <f>Invoer_periode_3!F303</f>
        <v/>
      </c>
      <c r="G56" s="251" t="str">
        <f>Invoer_periode_3!G303</f>
        <v/>
      </c>
      <c r="H56" s="255">
        <f>Invoer_periode_3!H303</f>
        <v>0</v>
      </c>
      <c r="I56" s="252" t="str">
        <f>Invoer_periode_3!I303</f>
        <v/>
      </c>
      <c r="J56" s="249" t="str">
        <f>Invoer_periode_3!J303</f>
        <v/>
      </c>
      <c r="K56" s="249" t="str">
        <f>Invoer_periode_3!K303</f>
        <v/>
      </c>
      <c r="L56" s="249" t="str">
        <f>Invoer_periode_3!L303</f>
        <v/>
      </c>
      <c r="M56" s="249" t="str">
        <f>Invoer_periode_3!M303</f>
        <v/>
      </c>
      <c r="N56" s="249">
        <f>Invoer_periode_3!N303</f>
        <v>0</v>
      </c>
    </row>
    <row r="57" spans="1:14" ht="12.75" customHeight="1">
      <c r="A57" s="456">
        <f>Invoer_periode_3!A304</f>
        <v>45265</v>
      </c>
      <c r="B57" s="279" t="str">
        <f>Invoer_periode_3!B304</f>
        <v>BouwmeesterJohan</v>
      </c>
      <c r="C57" s="249">
        <f>Invoer_periode_3!C304</f>
        <v>1</v>
      </c>
      <c r="D57" s="249">
        <f>Invoer_periode_3!D304</f>
        <v>75</v>
      </c>
      <c r="E57" s="255">
        <f>Invoer_periode_3!E304</f>
        <v>61</v>
      </c>
      <c r="F57" s="249">
        <f>Invoer_periode_3!F304</f>
        <v>25</v>
      </c>
      <c r="G57" s="249">
        <f>Invoer_periode_3!G304</f>
        <v>2.44</v>
      </c>
      <c r="H57" s="255">
        <f>Invoer_periode_3!H304</f>
        <v>17</v>
      </c>
      <c r="I57" s="249">
        <f>Invoer_periode_3!I304</f>
        <v>0.81333333333333335</v>
      </c>
      <c r="J57" s="249">
        <f>Invoer_periode_3!J304</f>
        <v>8</v>
      </c>
      <c r="K57" s="249">
        <f>Invoer_periode_3!K304</f>
        <v>0</v>
      </c>
      <c r="L57" s="249">
        <f>Invoer_periode_3!L304</f>
        <v>1</v>
      </c>
      <c r="M57" s="249">
        <f>Invoer_periode_3!M304</f>
        <v>0</v>
      </c>
      <c r="N57" s="249">
        <f>Invoer_periode_3!N304</f>
        <v>0</v>
      </c>
    </row>
    <row r="58" spans="1:14" ht="12.75" customHeight="1">
      <c r="A58" s="456" t="str">
        <f>Invoer_periode_3!A305</f>
        <v/>
      </c>
      <c r="B58" s="279" t="str">
        <f>Invoer_periode_3!B305</f>
        <v>Cattier Theo</v>
      </c>
      <c r="C58" s="249" t="str">
        <f>Invoer_periode_3!C305</f>
        <v/>
      </c>
      <c r="D58" s="249" t="str">
        <f>Invoer_periode_3!D305</f>
        <v/>
      </c>
      <c r="E58" s="255">
        <f>Invoer_periode_3!E305</f>
        <v>0</v>
      </c>
      <c r="F58" s="249" t="str">
        <f>Invoer_periode_3!F305</f>
        <v/>
      </c>
      <c r="G58" s="251" t="str">
        <f>Invoer_periode_3!G305</f>
        <v/>
      </c>
      <c r="H58" s="255">
        <f>Invoer_periode_3!H305</f>
        <v>0</v>
      </c>
      <c r="I58" s="252" t="str">
        <f>Invoer_periode_3!I305</f>
        <v/>
      </c>
      <c r="J58" s="249" t="str">
        <f>Invoer_periode_3!J305</f>
        <v/>
      </c>
      <c r="K58" s="249" t="str">
        <f>Invoer_periode_3!K305</f>
        <v/>
      </c>
      <c r="L58" s="249" t="str">
        <f>Invoer_periode_3!L305</f>
        <v/>
      </c>
      <c r="M58" s="249" t="str">
        <f>Invoer_periode_3!M305</f>
        <v/>
      </c>
      <c r="N58" s="249">
        <f>Invoer_periode_3!N305</f>
        <v>0</v>
      </c>
    </row>
    <row r="59" spans="1:14" ht="12.75" customHeight="1">
      <c r="A59" s="456" t="str">
        <f>Invoer_periode_3!A306</f>
        <v/>
      </c>
      <c r="B59" s="279" t="str">
        <f>Invoer_periode_3!B306</f>
        <v>Huinink Jan</v>
      </c>
      <c r="C59" s="249" t="str">
        <f>Invoer_periode_3!C306</f>
        <v/>
      </c>
      <c r="D59" s="249" t="str">
        <f>Invoer_periode_3!D306</f>
        <v/>
      </c>
      <c r="E59" s="255">
        <f>Invoer_periode_3!E306</f>
        <v>0</v>
      </c>
      <c r="F59" s="249" t="str">
        <f>Invoer_periode_3!F306</f>
        <v/>
      </c>
      <c r="G59" s="251" t="str">
        <f>Invoer_periode_3!G306</f>
        <v/>
      </c>
      <c r="H59" s="255">
        <f>Invoer_periode_3!H306</f>
        <v>0</v>
      </c>
      <c r="I59" s="260" t="str">
        <f>Invoer_periode_3!I306</f>
        <v/>
      </c>
      <c r="J59" s="249" t="str">
        <f>Invoer_periode_3!J306</f>
        <v/>
      </c>
      <c r="K59" s="249" t="str">
        <f>Invoer_periode_3!K306</f>
        <v/>
      </c>
      <c r="L59" s="249" t="str">
        <f>Invoer_periode_3!L306</f>
        <v/>
      </c>
      <c r="M59" s="249" t="str">
        <f>Invoer_periode_3!M306</f>
        <v/>
      </c>
      <c r="N59" s="249">
        <f>Invoer_periode_3!N306</f>
        <v>0</v>
      </c>
    </row>
    <row r="60" spans="1:14" ht="12.75" customHeight="1">
      <c r="A60" s="456">
        <f>Invoer_periode_3!A307</f>
        <v>45300</v>
      </c>
      <c r="B60" s="279" t="str">
        <f>Invoer_periode_3!B307</f>
        <v>Koppele Theo</v>
      </c>
      <c r="C60" s="249">
        <f>Invoer_periode_3!C307</f>
        <v>1</v>
      </c>
      <c r="D60" s="249">
        <f>Invoer_periode_3!D307</f>
        <v>75</v>
      </c>
      <c r="E60" s="255">
        <f>Invoer_periode_3!E307</f>
        <v>75</v>
      </c>
      <c r="F60" s="249">
        <f>Invoer_periode_3!F307</f>
        <v>21</v>
      </c>
      <c r="G60" s="251">
        <f>Invoer_periode_3!G307</f>
        <v>3.5714285714285716</v>
      </c>
      <c r="H60" s="255">
        <f>Invoer_periode_3!H307</f>
        <v>17</v>
      </c>
      <c r="I60" s="252">
        <f>Invoer_periode_3!I307</f>
        <v>1</v>
      </c>
      <c r="J60" s="249">
        <f>Invoer_periode_3!J307</f>
        <v>10</v>
      </c>
      <c r="K60" s="249">
        <f>Invoer_periode_3!K307</f>
        <v>1</v>
      </c>
      <c r="L60" s="249">
        <f>Invoer_periode_3!L307</f>
        <v>0</v>
      </c>
      <c r="M60" s="249">
        <f>Invoer_periode_3!M307</f>
        <v>0</v>
      </c>
      <c r="N60" s="249">
        <f>Invoer_periode_3!N307</f>
        <v>0</v>
      </c>
    </row>
    <row r="61" spans="1:14" ht="12.75" customHeight="1">
      <c r="A61" s="456">
        <f>Invoer_periode_3!A308</f>
        <v>45314</v>
      </c>
      <c r="B61" s="279" t="str">
        <f>Invoer_periode_3!B308</f>
        <v>Melgers Willy</v>
      </c>
      <c r="C61" s="249">
        <f>Invoer_periode_3!C308</f>
        <v>1</v>
      </c>
      <c r="D61" s="249">
        <f>Invoer_periode_3!D308</f>
        <v>75</v>
      </c>
      <c r="E61" s="255">
        <f>Invoer_periode_3!E308</f>
        <v>64</v>
      </c>
      <c r="F61" s="249">
        <f>Invoer_periode_3!F308</f>
        <v>26</v>
      </c>
      <c r="G61" s="251">
        <f>Invoer_periode_3!G308</f>
        <v>2.4615384615384617</v>
      </c>
      <c r="H61" s="255">
        <f>Invoer_periode_3!H308</f>
        <v>10</v>
      </c>
      <c r="I61" s="252">
        <f>Invoer_periode_3!I308</f>
        <v>0.85333333333333339</v>
      </c>
      <c r="J61" s="249">
        <f>Invoer_periode_3!J308</f>
        <v>8</v>
      </c>
      <c r="K61" s="249">
        <f>Invoer_periode_3!K308</f>
        <v>0</v>
      </c>
      <c r="L61" s="249">
        <f>Invoer_periode_3!L308</f>
        <v>1</v>
      </c>
      <c r="M61" s="249">
        <f>Invoer_periode_3!M308</f>
        <v>0</v>
      </c>
      <c r="N61" s="249">
        <f>Invoer_periode_3!N308</f>
        <v>0</v>
      </c>
    </row>
    <row r="62" spans="1:14" ht="12.75" customHeight="1">
      <c r="A62" s="456">
        <f>Invoer_periode_3!A309</f>
        <v>45300</v>
      </c>
      <c r="B62" s="279" t="str">
        <f>Invoer_periode_3!B309</f>
        <v>Piepers Arnold</v>
      </c>
      <c r="C62" s="249">
        <f>Invoer_periode_3!C309</f>
        <v>1</v>
      </c>
      <c r="D62" s="249">
        <f>Invoer_periode_3!D309</f>
        <v>75</v>
      </c>
      <c r="E62" s="255">
        <f>Invoer_periode_3!E309</f>
        <v>75</v>
      </c>
      <c r="F62" s="249">
        <f>Invoer_periode_3!F309</f>
        <v>19</v>
      </c>
      <c r="G62" s="251">
        <f>Invoer_periode_3!G309</f>
        <v>3.9473684210526314</v>
      </c>
      <c r="H62" s="255">
        <f>Invoer_periode_3!H309</f>
        <v>25</v>
      </c>
      <c r="I62" s="252">
        <f>Invoer_periode_3!I309</f>
        <v>1</v>
      </c>
      <c r="J62" s="249">
        <f>Invoer_periode_3!J309</f>
        <v>10</v>
      </c>
      <c r="K62" s="249">
        <f>Invoer_periode_3!K309</f>
        <v>1</v>
      </c>
      <c r="L62" s="249">
        <f>Invoer_periode_3!L309</f>
        <v>0</v>
      </c>
      <c r="M62" s="249">
        <f>Invoer_periode_3!M309</f>
        <v>0</v>
      </c>
      <c r="N62" s="249">
        <f>Invoer_periode_3!N309</f>
        <v>0</v>
      </c>
    </row>
    <row r="63" spans="1:14" ht="12.75" customHeight="1">
      <c r="A63" s="456">
        <f>Invoer_periode_3!A310</f>
        <v>45272</v>
      </c>
      <c r="B63" s="279" t="str">
        <f>Invoer_periode_3!B310</f>
        <v>Jos Stortelder</v>
      </c>
      <c r="C63" s="249">
        <f>Invoer_periode_3!C310</f>
        <v>1</v>
      </c>
      <c r="D63" s="249">
        <f>Invoer_periode_3!D310</f>
        <v>75</v>
      </c>
      <c r="E63" s="255">
        <f>Invoer_periode_3!E310</f>
        <v>75</v>
      </c>
      <c r="F63" s="249">
        <f>Invoer_periode_3!F310</f>
        <v>18</v>
      </c>
      <c r="G63" s="251">
        <f>Invoer_periode_3!G310</f>
        <v>4.166666666666667</v>
      </c>
      <c r="H63" s="255">
        <f>Invoer_periode_3!H310</f>
        <v>19</v>
      </c>
      <c r="I63" s="252">
        <f>Invoer_periode_3!I310</f>
        <v>1</v>
      </c>
      <c r="J63" s="249">
        <f>Invoer_periode_3!J310</f>
        <v>10</v>
      </c>
      <c r="K63" s="249">
        <f>Invoer_periode_3!K310</f>
        <v>1</v>
      </c>
      <c r="L63" s="249">
        <f>Invoer_periode_3!L310</f>
        <v>0</v>
      </c>
      <c r="M63" s="249">
        <f>Invoer_periode_3!M310</f>
        <v>0</v>
      </c>
      <c r="N63" s="249">
        <f>Invoer_periode_3!N310</f>
        <v>0</v>
      </c>
    </row>
    <row r="64" spans="1:14" ht="12.75" hidden="1" customHeight="1">
      <c r="A64" s="456" t="e">
        <f>NA()</f>
        <v>#N/A</v>
      </c>
      <c r="B64" s="279" t="str">
        <f>Invoer_periode_3!B311</f>
        <v>Rots Jan</v>
      </c>
      <c r="C64" s="249" t="e">
        <f>NA()</f>
        <v>#N/A</v>
      </c>
      <c r="D64" s="249" t="e">
        <f>NA()</f>
        <v>#N/A</v>
      </c>
      <c r="E64" s="249" t="e">
        <f>NA()</f>
        <v>#N/A</v>
      </c>
      <c r="F64" s="249" t="e">
        <f>NA()</f>
        <v>#N/A</v>
      </c>
      <c r="G64" s="249" t="e">
        <f>NA()</f>
        <v>#N/A</v>
      </c>
      <c r="H64" s="249" t="e">
        <f>NA()</f>
        <v>#N/A</v>
      </c>
      <c r="I64" s="252" t="e">
        <f>NA()</f>
        <v>#N/A</v>
      </c>
      <c r="J64" s="249" t="e">
        <f>NA()</f>
        <v>#N/A</v>
      </c>
      <c r="K64" s="249" t="e">
        <f>NA()</f>
        <v>#N/A</v>
      </c>
      <c r="L64" s="249" t="e">
        <f>NA()</f>
        <v>#N/A</v>
      </c>
      <c r="M64" s="249" t="e">
        <f>NA()</f>
        <v>#N/A</v>
      </c>
      <c r="N64" s="249" t="e">
        <f>NA()</f>
        <v>#N/A</v>
      </c>
    </row>
    <row r="65" spans="1:14" ht="12.75" customHeight="1">
      <c r="B65" s="279" t="str">
        <f>Invoer_periode_3!B312</f>
        <v>Rouwhorst Bennie</v>
      </c>
      <c r="C65" s="263">
        <f>Invoer_periode_3!C312</f>
        <v>1</v>
      </c>
      <c r="D65" s="263">
        <f>Invoer_periode_3!D312</f>
        <v>75</v>
      </c>
      <c r="E65" s="263">
        <f>Invoer_periode_3!E312</f>
        <v>75</v>
      </c>
      <c r="F65" s="263">
        <f>Invoer_periode_3!F312</f>
        <v>30</v>
      </c>
      <c r="G65" s="266">
        <f>Invoer_periode_3!G312</f>
        <v>2.5</v>
      </c>
      <c r="H65" s="263">
        <f>Invoer_periode_3!H312</f>
        <v>12</v>
      </c>
      <c r="I65" s="267">
        <f>Invoer_periode_3!I312</f>
        <v>1</v>
      </c>
      <c r="J65" s="263">
        <f>Invoer_periode_3!J312</f>
        <v>10</v>
      </c>
      <c r="K65" s="263">
        <f>Invoer_periode_3!K312</f>
        <v>1</v>
      </c>
      <c r="L65" s="263">
        <f>Invoer_periode_3!L312</f>
        <v>0</v>
      </c>
      <c r="M65" s="263">
        <f>Invoer_periode_3!M312</f>
        <v>0</v>
      </c>
      <c r="N65" s="263">
        <f>Invoer_periode_3!N312</f>
        <v>0</v>
      </c>
    </row>
    <row r="66" spans="1:14" ht="12.75" customHeight="1">
      <c r="A66" s="457"/>
      <c r="B66" s="279" t="str">
        <f>Invoer_periode_3!B313</f>
        <v>Wittenbernds B</v>
      </c>
      <c r="C66" s="263"/>
      <c r="D66" s="263"/>
      <c r="E66" s="263"/>
      <c r="F66" s="263"/>
      <c r="G66" s="263"/>
      <c r="H66" s="263"/>
      <c r="I66" s="267"/>
      <c r="J66" s="263"/>
      <c r="K66" s="263"/>
      <c r="L66" s="263"/>
      <c r="M66" s="263"/>
      <c r="N66" s="263"/>
    </row>
    <row r="67" spans="1:14" ht="12.75" customHeight="1">
      <c r="B67" s="279" t="str">
        <f>Invoer_periode_3!B314</f>
        <v>Spieker Leo</v>
      </c>
    </row>
    <row r="68" spans="1:14" ht="12.75" customHeight="1">
      <c r="A68" s="455" t="str">
        <f>Invoer_per__4!A315</f>
        <v>Pers. Gemid.</v>
      </c>
      <c r="C68" s="263">
        <f>Invoer_per__4!C315</f>
        <v>0</v>
      </c>
      <c r="D68" s="263">
        <f>Invoer_per__4!D315</f>
        <v>0</v>
      </c>
      <c r="E68" s="263">
        <f>Invoer_per__4!E315</f>
        <v>0</v>
      </c>
      <c r="F68" s="263">
        <f>Invoer_per__4!F315</f>
        <v>0</v>
      </c>
      <c r="G68" s="263" t="e">
        <f>Invoer_per__4!G315</f>
        <v>#DIV/0!</v>
      </c>
      <c r="H68" s="266">
        <f>Invoer_per__4!H315</f>
        <v>0</v>
      </c>
      <c r="I68" s="263" t="e">
        <f>Invoer_per__4!I315</f>
        <v>#DIV/0!</v>
      </c>
      <c r="J68" s="263">
        <f>Invoer_per__4!J315</f>
        <v>0</v>
      </c>
      <c r="K68" s="1313">
        <f>Invoer_per__4!K315</f>
        <v>0</v>
      </c>
      <c r="L68" s="1313">
        <f>Invoer_per__4!L315</f>
        <v>0</v>
      </c>
      <c r="M68" s="1313">
        <f>Invoer_per__4!M315</f>
        <v>0</v>
      </c>
      <c r="N68" s="263" t="e">
        <f>Invoer_per__4!N315</f>
        <v>#DIV/0!</v>
      </c>
    </row>
    <row r="69" spans="1:14" ht="12.75" customHeight="1">
      <c r="A69" s="457">
        <f>Invoer_per__4!A316</f>
        <v>0</v>
      </c>
      <c r="B69" s="276">
        <f>Invoer_per__4!B295</f>
        <v>0</v>
      </c>
      <c r="C69" s="263">
        <f>Invoer_per__4!C316</f>
        <v>0</v>
      </c>
      <c r="D69" s="263">
        <f>Invoer_per__4!D316</f>
        <v>0</v>
      </c>
      <c r="E69" s="263">
        <f>Invoer_per__4!E316</f>
        <v>0</v>
      </c>
      <c r="F69" s="263">
        <f>Invoer_per__4!F316</f>
        <v>0</v>
      </c>
      <c r="G69" s="263">
        <f>Invoer_per__4!G316</f>
        <v>0</v>
      </c>
      <c r="H69" s="266">
        <f>Invoer_per__4!H316</f>
        <v>0</v>
      </c>
      <c r="I69" s="263">
        <f>Invoer_per__4!I316</f>
        <v>0</v>
      </c>
      <c r="J69" s="263">
        <f>Invoer_per__4!J316</f>
        <v>0</v>
      </c>
      <c r="K69" s="1313"/>
      <c r="L69" s="1313"/>
      <c r="M69" s="1313"/>
      <c r="N69" s="263">
        <f>Invoer_per__4!N316</f>
        <v>0</v>
      </c>
    </row>
    <row r="70" spans="1:14" s="254" customFormat="1" ht="12.75" customHeight="1">
      <c r="A70" s="459" t="str">
        <f>Invoer_per__4!A296</f>
        <v>Car.Bol</v>
      </c>
      <c r="B70" s="284" t="str">
        <f>Invoer_per__4!B296</f>
        <v>Periode 4</v>
      </c>
      <c r="C70" s="255">
        <f>Invoer_per__4!C296</f>
        <v>0</v>
      </c>
      <c r="D70" s="255">
        <f>Invoer_per__4!D296</f>
        <v>0</v>
      </c>
      <c r="E70" s="255">
        <f>Invoer_per__4!E296</f>
        <v>0</v>
      </c>
      <c r="F70" s="255">
        <f>Invoer_per__4!F296</f>
        <v>0</v>
      </c>
      <c r="G70" s="255">
        <f>Invoer_per__4!G296</f>
        <v>0</v>
      </c>
      <c r="H70" s="255">
        <f>Invoer_per__4!H296</f>
        <v>0</v>
      </c>
      <c r="I70" s="255">
        <f>Invoer_per__4!I296</f>
        <v>0</v>
      </c>
      <c r="J70" s="255">
        <f>Invoer_per__4!J296</f>
        <v>0</v>
      </c>
      <c r="K70" s="255">
        <f>Invoer_per__4!K296</f>
        <v>0</v>
      </c>
      <c r="L70" s="255">
        <f>Invoer_per__4!L296</f>
        <v>0</v>
      </c>
      <c r="M70" s="255">
        <f>Invoer_per__4!M296</f>
        <v>0</v>
      </c>
      <c r="N70" s="255">
        <f>Invoer_per__4!N296</f>
        <v>0</v>
      </c>
    </row>
    <row r="71" spans="1:14" s="254" customFormat="1" ht="12.75" customHeight="1">
      <c r="A71" s="459">
        <f>Invoer_per__4!A297</f>
        <v>75</v>
      </c>
      <c r="B71" s="284" t="str">
        <f>Invoer_per__4!B297</f>
        <v>Naam</v>
      </c>
      <c r="C71" s="255" t="str">
        <f>Invoer_per__4!C297</f>
        <v>Aantal</v>
      </c>
      <c r="D71" s="255" t="str">
        <f>Invoer_per__4!D297</f>
        <v>Te maken</v>
      </c>
      <c r="E71" s="255" t="str">
        <f>Invoer_per__4!E297</f>
        <v>Aantal</v>
      </c>
      <c r="F71" s="255" t="str">
        <f>Invoer_per__4!F297</f>
        <v xml:space="preserve">Aantal  </v>
      </c>
      <c r="G71" s="255" t="str">
        <f>Invoer_per__4!G297</f>
        <v xml:space="preserve">Week       </v>
      </c>
      <c r="H71" s="255" t="str">
        <f>Invoer_per__4!H297</f>
        <v>Hoogste</v>
      </c>
      <c r="I71" s="255" t="str">
        <f>Invoer_per__4!I297</f>
        <v>%</v>
      </c>
      <c r="J71" s="255">
        <f>Invoer_per__4!J297</f>
        <v>10</v>
      </c>
      <c r="K71" s="255" t="str">
        <f>Invoer_per__4!K297</f>
        <v>W</v>
      </c>
      <c r="L71" s="255" t="str">
        <f>Invoer_per__4!L297</f>
        <v>V</v>
      </c>
      <c r="M71" s="255" t="str">
        <f>Invoer_per__4!M297</f>
        <v>R</v>
      </c>
      <c r="N71" s="255" t="str">
        <f>Invoer_per__4!N297</f>
        <v>Nieuwe</v>
      </c>
    </row>
    <row r="72" spans="1:14" ht="12.75" customHeight="1">
      <c r="A72" s="456" t="str">
        <f>Invoer_per__4!A298</f>
        <v>Datum</v>
      </c>
      <c r="B72" s="476" t="str">
        <f>Invoer_per__4!B298</f>
        <v>v.Schie Leo</v>
      </c>
      <c r="C72" s="249" t="str">
        <f>Invoer_per__4!C298</f>
        <v>Wedstrijden</v>
      </c>
      <c r="D72" s="249" t="str">
        <f>Invoer_per__4!D298</f>
        <v>Car.boles</v>
      </c>
      <c r="E72" s="255" t="str">
        <f>Invoer_per__4!E298</f>
        <v>Car.boles</v>
      </c>
      <c r="F72" s="249" t="str">
        <f>Invoer_per__4!F298</f>
        <v>Beurten</v>
      </c>
      <c r="G72" s="251" t="str">
        <f>Invoer_per__4!G298</f>
        <v>Moyenne</v>
      </c>
      <c r="H72" s="255" t="str">
        <f>Invoer_per__4!H298</f>
        <v>H Score</v>
      </c>
      <c r="I72" s="258" t="str">
        <f>Invoer_per__4!I298</f>
        <v>Car.boles</v>
      </c>
      <c r="J72" s="249" t="str">
        <f>Invoer_per__4!J298</f>
        <v>Punten</v>
      </c>
      <c r="K72" s="249">
        <f>Invoer_per__4!K298</f>
        <v>0</v>
      </c>
      <c r="L72" s="249">
        <f>Invoer_per__4!L298</f>
        <v>0</v>
      </c>
      <c r="M72" s="249">
        <f>Invoer_per__4!M298</f>
        <v>0</v>
      </c>
      <c r="N72" s="249" t="str">
        <f>Invoer_per__4!N298</f>
        <v>Caramb</v>
      </c>
    </row>
    <row r="73" spans="1:14" ht="12.75" customHeight="1">
      <c r="A73" s="456">
        <f>Invoer_per__4!A299</f>
        <v>0</v>
      </c>
      <c r="B73" s="279" t="str">
        <f>Invoer_per__4!B299</f>
        <v>Wolterink Harrie</v>
      </c>
      <c r="C73" s="249">
        <f>Invoer_per__4!C299</f>
        <v>0</v>
      </c>
      <c r="D73" s="249" t="str">
        <f>Invoer_per__4!D299</f>
        <v/>
      </c>
      <c r="E73" s="255">
        <f>Invoer_per__4!E299</f>
        <v>0</v>
      </c>
      <c r="F73" s="249">
        <f>Invoer_per__4!F299</f>
        <v>0</v>
      </c>
      <c r="G73" s="249" t="str">
        <f>Invoer_per__4!G299</f>
        <v/>
      </c>
      <c r="H73" s="255">
        <f>Invoer_per__4!H299</f>
        <v>0</v>
      </c>
      <c r="I73" s="249" t="str">
        <f>Invoer_per__4!I299</f>
        <v/>
      </c>
      <c r="J73" s="249" t="str">
        <f>Invoer_per__4!J299</f>
        <v/>
      </c>
      <c r="K73" s="249" t="str">
        <f>Invoer_per__4!K299</f>
        <v/>
      </c>
      <c r="L73" s="249" t="str">
        <f>Invoer_per__4!L299</f>
        <v/>
      </c>
      <c r="M73" s="249" t="str">
        <f>Invoer_per__4!M299</f>
        <v/>
      </c>
      <c r="N73" s="249">
        <f>Invoer_per__4!N299</f>
        <v>0</v>
      </c>
    </row>
    <row r="74" spans="1:14" ht="12.75" customHeight="1">
      <c r="A74" s="456">
        <f>Invoer_per__4!A300</f>
        <v>0</v>
      </c>
      <c r="B74" s="279" t="str">
        <f>Invoer_per__4!B300</f>
        <v>Vermue Jack</v>
      </c>
      <c r="C74" s="249">
        <f>Invoer_per__4!C300</f>
        <v>0</v>
      </c>
      <c r="D74" s="249" t="str">
        <f>Invoer_per__4!D300</f>
        <v/>
      </c>
      <c r="E74" s="255">
        <f>Invoer_per__4!E300</f>
        <v>0</v>
      </c>
      <c r="F74" s="249">
        <f>Invoer_per__4!F300</f>
        <v>0</v>
      </c>
      <c r="G74" s="249" t="str">
        <f>Invoer_per__4!G300</f>
        <v/>
      </c>
      <c r="H74" s="255">
        <f>Invoer_per__4!H300</f>
        <v>0</v>
      </c>
      <c r="I74" s="249" t="str">
        <f>Invoer_per__4!I300</f>
        <v/>
      </c>
      <c r="J74" s="249" t="str">
        <f>Invoer_per__4!J300</f>
        <v/>
      </c>
      <c r="K74" s="249" t="str">
        <f>Invoer_per__4!K300</f>
        <v/>
      </c>
      <c r="L74" s="249" t="str">
        <f>Invoer_per__4!L300</f>
        <v/>
      </c>
      <c r="M74" s="249" t="str">
        <f>Invoer_per__4!M300</f>
        <v/>
      </c>
      <c r="N74" s="249">
        <f>Invoer_per__4!N300</f>
        <v>0</v>
      </c>
    </row>
    <row r="75" spans="1:14" ht="12.75" customHeight="1">
      <c r="A75" s="456" t="str">
        <f>Invoer_per__4!A301</f>
        <v/>
      </c>
      <c r="B75" s="279" t="str">
        <f>Invoer_per__4!B301</f>
        <v>Slot Guus</v>
      </c>
      <c r="C75" s="249" t="str">
        <f>Invoer_per__4!C301</f>
        <v/>
      </c>
      <c r="D75" s="249" t="str">
        <f>Invoer_per__4!D301</f>
        <v/>
      </c>
      <c r="E75" s="255">
        <f>Invoer_per__4!E301</f>
        <v>0</v>
      </c>
      <c r="F75" s="249" t="str">
        <f>Invoer_per__4!F301</f>
        <v/>
      </c>
      <c r="G75" s="249" t="str">
        <f>Invoer_per__4!G301</f>
        <v/>
      </c>
      <c r="H75" s="255">
        <f>Invoer_per__4!H301</f>
        <v>0</v>
      </c>
      <c r="I75" s="249" t="str">
        <f>Invoer_per__4!I301</f>
        <v/>
      </c>
      <c r="J75" s="249" t="str">
        <f>Invoer_per__4!J301</f>
        <v/>
      </c>
      <c r="K75" s="249" t="str">
        <f>Invoer_per__4!K301</f>
        <v/>
      </c>
      <c r="L75" s="249" t="str">
        <f>Invoer_per__4!L301</f>
        <v/>
      </c>
      <c r="M75" s="249" t="str">
        <f>Invoer_per__4!M301</f>
        <v/>
      </c>
      <c r="N75" s="249">
        <f>Invoer_per__4!N301</f>
        <v>0</v>
      </c>
    </row>
    <row r="76" spans="1:14" ht="12.75" customHeight="1">
      <c r="A76" s="456" t="str">
        <f>Invoer_per__4!A302</f>
        <v/>
      </c>
      <c r="B76" s="279" t="str">
        <f>Invoer_per__4!B302</f>
        <v>Bennie Beerten Z</v>
      </c>
      <c r="C76" s="249" t="str">
        <f>Invoer_per__4!C302</f>
        <v/>
      </c>
      <c r="D76" s="249" t="str">
        <f>Invoer_per__4!D302</f>
        <v/>
      </c>
      <c r="E76" s="255">
        <f>Invoer_per__4!E302</f>
        <v>0</v>
      </c>
      <c r="F76" s="249" t="str">
        <f>Invoer_per__4!F302</f>
        <v/>
      </c>
      <c r="G76" s="249" t="str">
        <f>Invoer_per__4!G302</f>
        <v/>
      </c>
      <c r="H76" s="255">
        <f>Invoer_per__4!H302</f>
        <v>0</v>
      </c>
      <c r="I76" s="249" t="str">
        <f>Invoer_per__4!I302</f>
        <v/>
      </c>
      <c r="J76" s="249" t="str">
        <f>Invoer_per__4!J302</f>
        <v/>
      </c>
      <c r="K76" s="249" t="str">
        <f>Invoer_per__4!K302</f>
        <v/>
      </c>
      <c r="L76" s="249" t="str">
        <f>Invoer_per__4!L302</f>
        <v/>
      </c>
      <c r="M76" s="249" t="str">
        <f>Invoer_per__4!M302</f>
        <v/>
      </c>
      <c r="N76" s="249">
        <f>Invoer_per__4!N302</f>
        <v>0</v>
      </c>
    </row>
    <row r="77" spans="1:14" ht="12.75" customHeight="1">
      <c r="A77" s="456" t="str">
        <f>Invoer_per__4!A303</f>
        <v/>
      </c>
      <c r="B77" s="279" t="str">
        <f>Invoer_per__4!B303</f>
        <v>Cuppers Jan</v>
      </c>
      <c r="C77" s="249" t="str">
        <f>Invoer_per__4!C303</f>
        <v/>
      </c>
      <c r="D77" s="249" t="str">
        <f>Invoer_per__4!D303</f>
        <v/>
      </c>
      <c r="E77" s="255">
        <f>Invoer_per__4!E303</f>
        <v>0</v>
      </c>
      <c r="F77" s="249" t="str">
        <f>Invoer_per__4!F303</f>
        <v/>
      </c>
      <c r="G77" s="251" t="str">
        <f>Invoer_per__4!G303</f>
        <v/>
      </c>
      <c r="H77" s="255">
        <f>Invoer_per__4!H303</f>
        <v>0</v>
      </c>
      <c r="I77" s="258" t="str">
        <f>Invoer_per__4!I303</f>
        <v/>
      </c>
      <c r="J77" s="249" t="str">
        <f>Invoer_per__4!J303</f>
        <v/>
      </c>
      <c r="K77" s="249" t="str">
        <f>Invoer_per__4!K303</f>
        <v/>
      </c>
      <c r="L77" s="249" t="str">
        <f>Invoer_per__4!L303</f>
        <v/>
      </c>
      <c r="M77" s="249" t="str">
        <f>Invoer_per__4!M303</f>
        <v/>
      </c>
      <c r="N77" s="249">
        <f>Invoer_per__4!N303</f>
        <v>0</v>
      </c>
    </row>
    <row r="78" spans="1:14" ht="12.75" customHeight="1">
      <c r="A78" s="456" t="str">
        <f>Invoer_per__4!A304</f>
        <v/>
      </c>
      <c r="B78" s="279" t="str">
        <f>Invoer_per__4!B304</f>
        <v>BouwmeesterJohan</v>
      </c>
      <c r="C78" s="249" t="str">
        <f>Invoer_per__4!C304</f>
        <v/>
      </c>
      <c r="D78" s="249" t="str">
        <f>Invoer_per__4!D304</f>
        <v/>
      </c>
      <c r="E78" s="255">
        <f>Invoer_per__4!E304</f>
        <v>0</v>
      </c>
      <c r="F78" s="249" t="str">
        <f>Invoer_per__4!F304</f>
        <v/>
      </c>
      <c r="G78" s="249" t="str">
        <f>Invoer_per__4!G304</f>
        <v/>
      </c>
      <c r="H78" s="255">
        <f>Invoer_per__4!H304</f>
        <v>0</v>
      </c>
      <c r="I78" s="249" t="str">
        <f>Invoer_per__4!I304</f>
        <v/>
      </c>
      <c r="J78" s="249" t="str">
        <f>Invoer_per__4!J304</f>
        <v/>
      </c>
      <c r="K78" s="249" t="str">
        <f>Invoer_per__4!K304</f>
        <v/>
      </c>
      <c r="L78" s="249" t="str">
        <f>Invoer_per__4!L304</f>
        <v/>
      </c>
      <c r="M78" s="249" t="str">
        <f>Invoer_per__4!M304</f>
        <v/>
      </c>
      <c r="N78" s="249">
        <f>Invoer_per__4!N304</f>
        <v>0</v>
      </c>
    </row>
    <row r="79" spans="1:14" ht="12.75" customHeight="1">
      <c r="A79" s="456" t="str">
        <f>Invoer_per__4!A305</f>
        <v/>
      </c>
      <c r="B79" s="279" t="str">
        <f>Invoer_per__4!B305</f>
        <v>Cattier Theo</v>
      </c>
      <c r="C79" s="249" t="str">
        <f>Invoer_per__4!C305</f>
        <v/>
      </c>
      <c r="D79" s="249" t="str">
        <f>Invoer_per__4!D305</f>
        <v/>
      </c>
      <c r="E79" s="255">
        <f>Invoer_per__4!E305</f>
        <v>0</v>
      </c>
      <c r="F79" s="249" t="str">
        <f>Invoer_per__4!F305</f>
        <v/>
      </c>
      <c r="G79" s="251" t="str">
        <f>Invoer_per__4!G305</f>
        <v/>
      </c>
      <c r="H79" s="255">
        <f>Invoer_per__4!H305</f>
        <v>0</v>
      </c>
      <c r="I79" s="258" t="str">
        <f>Invoer_per__4!I305</f>
        <v/>
      </c>
      <c r="J79" s="249" t="str">
        <f>Invoer_per__4!J305</f>
        <v/>
      </c>
      <c r="K79" s="249" t="str">
        <f>Invoer_per__4!K305</f>
        <v/>
      </c>
      <c r="L79" s="249" t="str">
        <f>Invoer_per__4!L305</f>
        <v/>
      </c>
      <c r="M79" s="249" t="str">
        <f>Invoer_per__4!M305</f>
        <v/>
      </c>
      <c r="N79" s="249">
        <f>Invoer_per__4!N305</f>
        <v>0</v>
      </c>
    </row>
    <row r="80" spans="1:14" ht="12.75" customHeight="1">
      <c r="A80" s="456" t="str">
        <f>Invoer_per__4!A306</f>
        <v/>
      </c>
      <c r="B80" s="279" t="str">
        <f>Invoer_per__4!B306</f>
        <v>Huinink Jan</v>
      </c>
      <c r="C80" s="249" t="str">
        <f>Invoer_per__4!C306</f>
        <v/>
      </c>
      <c r="D80" s="249" t="str">
        <f>Invoer_per__4!D306</f>
        <v/>
      </c>
      <c r="E80" s="255">
        <f>Invoer_per__4!E306</f>
        <v>0</v>
      </c>
      <c r="F80" s="249" t="str">
        <f>Invoer_per__4!F306</f>
        <v/>
      </c>
      <c r="G80" s="251" t="str">
        <f>Invoer_per__4!G306</f>
        <v/>
      </c>
      <c r="H80" s="255">
        <f>Invoer_per__4!H306</f>
        <v>0</v>
      </c>
      <c r="I80" s="260" t="str">
        <f>Invoer_per__4!I306</f>
        <v/>
      </c>
      <c r="J80" s="249" t="str">
        <f>Invoer_per__4!J306</f>
        <v/>
      </c>
      <c r="K80" s="249" t="str">
        <f>Invoer_per__4!K306</f>
        <v/>
      </c>
      <c r="L80" s="249" t="str">
        <f>Invoer_per__4!L306</f>
        <v/>
      </c>
      <c r="M80" s="249" t="str">
        <f>Invoer_per__4!M306</f>
        <v/>
      </c>
      <c r="N80" s="249">
        <f>Invoer_per__4!N306</f>
        <v>0</v>
      </c>
    </row>
    <row r="81" spans="1:14" ht="12.75" customHeight="1">
      <c r="A81" s="456" t="str">
        <f>Invoer_per__4!A307</f>
        <v/>
      </c>
      <c r="B81" s="279" t="str">
        <f>Invoer_per__4!B307</f>
        <v>Koppele Theo</v>
      </c>
      <c r="C81" s="249" t="str">
        <f>Invoer_per__4!C307</f>
        <v/>
      </c>
      <c r="D81" s="249" t="str">
        <f>Invoer_per__4!D307</f>
        <v/>
      </c>
      <c r="E81" s="255">
        <f>Invoer_per__4!E307</f>
        <v>0</v>
      </c>
      <c r="F81" s="249" t="str">
        <f>Invoer_per__4!F307</f>
        <v/>
      </c>
      <c r="G81" s="249" t="str">
        <f>Invoer_per__4!G307</f>
        <v/>
      </c>
      <c r="H81" s="255">
        <f>Invoer_per__4!H307</f>
        <v>0</v>
      </c>
      <c r="I81" s="249" t="str">
        <f>Invoer_per__4!I307</f>
        <v/>
      </c>
      <c r="J81" s="249" t="str">
        <f>Invoer_per__4!J307</f>
        <v/>
      </c>
      <c r="K81" s="249" t="str">
        <f>Invoer_per__4!K307</f>
        <v/>
      </c>
      <c r="L81" s="249" t="str">
        <f>Invoer_per__4!L307</f>
        <v/>
      </c>
      <c r="M81" s="249" t="str">
        <f>Invoer_per__4!M307</f>
        <v/>
      </c>
      <c r="N81" s="249">
        <f>Invoer_per__4!N307</f>
        <v>0</v>
      </c>
    </row>
    <row r="82" spans="1:14" ht="12.75" customHeight="1">
      <c r="A82" s="456" t="str">
        <f>Invoer_per__4!A308</f>
        <v/>
      </c>
      <c r="B82" s="279" t="str">
        <f>Invoer_per__4!B308</f>
        <v>Melgers Willy</v>
      </c>
      <c r="C82" s="249" t="str">
        <f>Invoer_per__4!C308</f>
        <v/>
      </c>
      <c r="D82" s="249" t="str">
        <f>Invoer_per__4!D308</f>
        <v/>
      </c>
      <c r="E82" s="255">
        <f>Invoer_per__4!E308</f>
        <v>0</v>
      </c>
      <c r="F82" s="249" t="str">
        <f>Invoer_per__4!F308</f>
        <v/>
      </c>
      <c r="G82" s="251" t="str">
        <f>Invoer_per__4!G308</f>
        <v/>
      </c>
      <c r="H82" s="255">
        <f>Invoer_per__4!H308</f>
        <v>0</v>
      </c>
      <c r="I82" s="260" t="str">
        <f>Invoer_per__4!I308</f>
        <v/>
      </c>
      <c r="J82" s="249" t="str">
        <f>Invoer_per__4!J308</f>
        <v/>
      </c>
      <c r="K82" s="249" t="str">
        <f>Invoer_per__4!K308</f>
        <v/>
      </c>
      <c r="L82" s="249" t="str">
        <f>Invoer_per__4!L308</f>
        <v/>
      </c>
      <c r="M82" s="249" t="str">
        <f>Invoer_per__4!M308</f>
        <v/>
      </c>
      <c r="N82" s="249">
        <f>Invoer_per__4!N308</f>
        <v>0</v>
      </c>
    </row>
    <row r="83" spans="1:14" ht="12.75" customHeight="1">
      <c r="A83" s="456" t="str">
        <f>Invoer_per__4!A309</f>
        <v/>
      </c>
      <c r="B83" s="279" t="str">
        <f>Invoer_per__4!B309</f>
        <v>Piepers Arnold</v>
      </c>
      <c r="C83" s="249" t="str">
        <f>Invoer_per__4!C309</f>
        <v/>
      </c>
      <c r="D83" s="249" t="str">
        <f>Invoer_per__4!D309</f>
        <v/>
      </c>
      <c r="E83" s="255">
        <f>Invoer_per__4!E309</f>
        <v>0</v>
      </c>
      <c r="F83" s="249" t="str">
        <f>Invoer_per__4!F309</f>
        <v/>
      </c>
      <c r="G83" s="249" t="str">
        <f>Invoer_per__4!G309</f>
        <v/>
      </c>
      <c r="H83" s="255">
        <f>Invoer_per__4!H309</f>
        <v>0</v>
      </c>
      <c r="I83" s="249" t="str">
        <f>Invoer_per__4!I309</f>
        <v/>
      </c>
      <c r="J83" s="249" t="str">
        <f>Invoer_per__4!J309</f>
        <v/>
      </c>
      <c r="K83" s="249" t="str">
        <f>Invoer_per__4!K309</f>
        <v/>
      </c>
      <c r="L83" s="249" t="str">
        <f>Invoer_per__4!L309</f>
        <v/>
      </c>
      <c r="M83" s="249" t="str">
        <f>Invoer_per__4!M309</f>
        <v/>
      </c>
      <c r="N83" s="249">
        <f>Invoer_per__4!N309</f>
        <v>0</v>
      </c>
    </row>
    <row r="84" spans="1:14" ht="12.75" customHeight="1">
      <c r="A84" s="456" t="str">
        <f>Invoer_per__4!A310</f>
        <v/>
      </c>
      <c r="B84" s="279" t="str">
        <f>Invoer_per__4!B310</f>
        <v>Jos Stortelder</v>
      </c>
      <c r="C84" s="249" t="str">
        <f>Invoer_per__4!C310</f>
        <v/>
      </c>
      <c r="D84" s="249" t="str">
        <f>Invoer_per__4!D310</f>
        <v/>
      </c>
      <c r="E84" s="255">
        <f>Invoer_per__4!E310</f>
        <v>0</v>
      </c>
      <c r="F84" s="249" t="str">
        <f>Invoer_per__4!F310</f>
        <v/>
      </c>
      <c r="G84" s="251" t="str">
        <f>Invoer_per__4!G310</f>
        <v/>
      </c>
      <c r="H84" s="255">
        <f>Invoer_per__4!H310</f>
        <v>0</v>
      </c>
      <c r="I84" s="258" t="str">
        <f>Invoer_per__4!I310</f>
        <v/>
      </c>
      <c r="J84" s="249" t="str">
        <f>Invoer_per__4!J310</f>
        <v/>
      </c>
      <c r="K84" s="249" t="str">
        <f>Invoer_per__4!K310</f>
        <v/>
      </c>
      <c r="L84" s="249" t="str">
        <f>Invoer_per__4!L310</f>
        <v/>
      </c>
      <c r="M84" s="249" t="str">
        <f>Invoer_per__4!M310</f>
        <v/>
      </c>
      <c r="N84" s="249">
        <f>Invoer_per__4!N310</f>
        <v>0</v>
      </c>
    </row>
    <row r="85" spans="1:14" ht="12.75" customHeight="1">
      <c r="A85" s="456" t="str">
        <f>Invoer_per__4!A311</f>
        <v/>
      </c>
      <c r="B85" s="279" t="str">
        <f>Invoer_per__4!B311</f>
        <v>Rots Jan</v>
      </c>
      <c r="C85" s="249" t="str">
        <f>Invoer_per__4!C311</f>
        <v/>
      </c>
      <c r="D85" s="249" t="str">
        <f>Invoer_per__4!D311</f>
        <v/>
      </c>
      <c r="E85" s="249">
        <f>Invoer_per__4!E311</f>
        <v>0</v>
      </c>
      <c r="F85" s="249" t="str">
        <f>Invoer_per__4!F311</f>
        <v/>
      </c>
      <c r="G85" s="249" t="str">
        <f>Invoer_per__4!G311</f>
        <v/>
      </c>
      <c r="H85" s="249">
        <f>Invoer_per__4!H311</f>
        <v>0</v>
      </c>
      <c r="I85" s="249" t="str">
        <f>Invoer_per__4!I311</f>
        <v/>
      </c>
      <c r="J85" s="249" t="str">
        <f>Invoer_per__4!J311</f>
        <v/>
      </c>
      <c r="K85" s="249" t="str">
        <f>Invoer_per__4!K311</f>
        <v/>
      </c>
      <c r="L85" s="249" t="str">
        <f>Invoer_per__4!L311</f>
        <v/>
      </c>
      <c r="M85" s="249" t="str">
        <f>Invoer_per__4!M311</f>
        <v/>
      </c>
      <c r="N85" s="249">
        <f>Invoer_per__4!N311</f>
        <v>0</v>
      </c>
    </row>
    <row r="86" spans="1:14" ht="12.75" customHeight="1">
      <c r="B86" s="279" t="str">
        <f>Invoer_per__4!B312</f>
        <v>Rouwhorst Bennie</v>
      </c>
      <c r="C86" s="263" t="str">
        <f>Invoer_per__4!C312</f>
        <v/>
      </c>
      <c r="D86" s="263" t="str">
        <f>Invoer_per__4!D312</f>
        <v/>
      </c>
      <c r="E86" s="263">
        <f>Invoer_per__4!E312</f>
        <v>0</v>
      </c>
      <c r="F86" s="263" t="str">
        <f>Invoer_per__4!F312</f>
        <v/>
      </c>
      <c r="G86" s="266" t="str">
        <f>Invoer_per__4!G312</f>
        <v/>
      </c>
      <c r="H86" s="263">
        <f>Invoer_per__4!H312</f>
        <v>0</v>
      </c>
      <c r="I86" s="267" t="str">
        <f>Invoer_per__4!I312</f>
        <v/>
      </c>
      <c r="J86" s="263" t="str">
        <f>Invoer_per__4!J312</f>
        <v/>
      </c>
      <c r="K86" s="263" t="str">
        <f>Invoer_per__4!K312</f>
        <v/>
      </c>
      <c r="L86" s="263" t="str">
        <f>Invoer_per__4!L312</f>
        <v/>
      </c>
      <c r="M86" s="263" t="str">
        <f>Invoer_per__4!M312</f>
        <v/>
      </c>
      <c r="N86" s="263">
        <f>Invoer_per__4!N312</f>
        <v>0</v>
      </c>
    </row>
    <row r="87" spans="1:14" ht="12.75" customHeight="1">
      <c r="A87" s="457"/>
      <c r="B87" s="279" t="str">
        <f>Invoer_per__4!B313</f>
        <v>Wittenbernds B</v>
      </c>
      <c r="C87" s="263"/>
      <c r="D87" s="263"/>
      <c r="E87" s="263"/>
      <c r="F87" s="263"/>
      <c r="G87" s="266"/>
      <c r="H87" s="263"/>
      <c r="I87" s="267"/>
      <c r="J87" s="263"/>
      <c r="K87" s="263"/>
      <c r="L87" s="263"/>
      <c r="M87" s="263"/>
      <c r="N87" s="263"/>
    </row>
    <row r="88" spans="1:14" ht="12.75" customHeight="1">
      <c r="B88" s="279" t="str">
        <f>Invoer_per__4!B314</f>
        <v>Spieker Leo</v>
      </c>
    </row>
    <row r="89" spans="1:14" ht="12.75" customHeight="1">
      <c r="B89" s="476" t="s">
        <v>134</v>
      </c>
      <c r="C89" s="263"/>
      <c r="D89" s="263"/>
      <c r="E89" s="263"/>
      <c r="F89" s="263"/>
      <c r="G89" s="263"/>
      <c r="H89" s="266"/>
      <c r="I89" s="263"/>
      <c r="J89" s="263"/>
      <c r="K89" s="263"/>
      <c r="L89" s="263"/>
    </row>
    <row r="91" spans="1:14" ht="31.5" customHeight="1">
      <c r="A91" s="1316" t="s">
        <v>0</v>
      </c>
      <c r="B91" s="1316"/>
    </row>
  </sheetData>
  <mergeCells count="13">
    <mergeCell ref="A91:B91"/>
    <mergeCell ref="K47:K48"/>
    <mergeCell ref="L47:L48"/>
    <mergeCell ref="M47:M48"/>
    <mergeCell ref="K68:K69"/>
    <mergeCell ref="L68:L69"/>
    <mergeCell ref="M68:M69"/>
    <mergeCell ref="K3:K4"/>
    <mergeCell ref="L3:L4"/>
    <mergeCell ref="M3:M4"/>
    <mergeCell ref="K25:K26"/>
    <mergeCell ref="L25:L26"/>
    <mergeCell ref="M25:M26"/>
  </mergeCells>
  <hyperlinks>
    <hyperlink ref="A91" location="Hoofdmenu!A1" display="Hoofdmenu" xr:uid="{00000000-0004-0000-23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O96"/>
  <sheetViews>
    <sheetView topLeftCell="A61" workbookViewId="0">
      <selection activeCell="A86" sqref="A86:B86"/>
    </sheetView>
  </sheetViews>
  <sheetFormatPr defaultRowHeight="12.75" customHeight="1"/>
  <cols>
    <col min="1" max="1" width="14" style="456" customWidth="1"/>
    <col min="2" max="2" width="23.140625" style="248" customWidth="1"/>
    <col min="3" max="3" width="14" style="249" customWidth="1"/>
    <col min="4" max="7" width="11.42578125" style="249" customWidth="1"/>
    <col min="8" max="8" width="11.42578125" style="251" customWidth="1"/>
    <col min="9" max="9" width="11.42578125" style="249" customWidth="1"/>
    <col min="10" max="10" width="11.42578125" style="252" customWidth="1"/>
    <col min="11" max="13" width="7.2851562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5" customHeight="1">
      <c r="A2" s="457" t="str">
        <f>Invoer_Periode1_!A149</f>
        <v>Car.Bol</v>
      </c>
      <c r="B2" s="264" t="str">
        <f>Invoer_Periode1_!B149</f>
        <v>Periode 1</v>
      </c>
      <c r="C2" s="263"/>
      <c r="D2" s="263"/>
      <c r="E2" s="263"/>
      <c r="F2" s="263"/>
      <c r="G2" s="263"/>
      <c r="H2" s="266"/>
      <c r="I2" s="263"/>
      <c r="J2" s="267"/>
      <c r="K2" s="263"/>
      <c r="L2" s="263"/>
      <c r="M2" s="263"/>
      <c r="N2" s="263"/>
    </row>
    <row r="3" spans="1:14" ht="15" customHeight="1">
      <c r="A3" s="455">
        <f>Invoer_Periode1_!A150</f>
        <v>75</v>
      </c>
      <c r="B3" s="264" t="str">
        <f>Invoer_Periode1_!B150</f>
        <v>Naam</v>
      </c>
      <c r="C3" s="263" t="str">
        <f>Invoer_Periode1_!C150</f>
        <v>Aantal</v>
      </c>
      <c r="D3" s="263" t="str">
        <f>Invoer_Periode1_!D150</f>
        <v>Te maken</v>
      </c>
      <c r="E3" s="263" t="str">
        <f>Invoer_Periode1_!E150</f>
        <v>Aantal</v>
      </c>
      <c r="F3" s="263" t="str">
        <f>Invoer_Periode1_!F150</f>
        <v xml:space="preserve">Aantal  </v>
      </c>
      <c r="G3" s="263" t="str">
        <f>Invoer_Periode1_!G150</f>
        <v xml:space="preserve">Week       </v>
      </c>
      <c r="H3" s="266" t="str">
        <f>Invoer_Periode1_!H150</f>
        <v>Hoogste</v>
      </c>
      <c r="I3" s="263" t="str">
        <f>Invoer_Periode1_!I150</f>
        <v>%</v>
      </c>
      <c r="J3" s="268">
        <f>Invoer_Periode1_!J150</f>
        <v>10</v>
      </c>
      <c r="K3" s="1313" t="str">
        <f>Invoer_Periode1_!K150</f>
        <v>W</v>
      </c>
      <c r="L3" s="1313" t="str">
        <f>Invoer_Periode1_!L150</f>
        <v>V</v>
      </c>
      <c r="M3" s="1313" t="str">
        <f>Invoer_Periode1_!M150</f>
        <v>R</v>
      </c>
      <c r="N3" s="263" t="str">
        <f>Invoer_Periode1_!N150</f>
        <v>Nieuwe</v>
      </c>
    </row>
    <row r="4" spans="1:14" ht="15" customHeight="1">
      <c r="A4" s="457" t="str">
        <f>Invoer_Periode1_!A151</f>
        <v>Datum</v>
      </c>
      <c r="B4" s="264" t="str">
        <f>Invoer_Periode1_!B151</f>
        <v>Melgers Willy</v>
      </c>
      <c r="C4" s="263" t="str">
        <f>Invoer_Periode1_!C151</f>
        <v>Wedstrijden</v>
      </c>
      <c r="D4" s="263" t="str">
        <f>Invoer_Periode1_!D151</f>
        <v>Car.boles</v>
      </c>
      <c r="E4" s="263" t="str">
        <f>Invoer_Periode1_!E151</f>
        <v>Car.boles</v>
      </c>
      <c r="F4" s="263" t="str">
        <f>Invoer_Periode1_!F151</f>
        <v>Beurten</v>
      </c>
      <c r="G4" s="263" t="str">
        <f>Invoer_Periode1_!G151</f>
        <v>Moyenne</v>
      </c>
      <c r="H4" s="266" t="str">
        <f>Invoer_Periode1_!H151</f>
        <v>H Score</v>
      </c>
      <c r="I4" s="263" t="str">
        <f>Invoer_Periode1_!I151</f>
        <v>Car.boles</v>
      </c>
      <c r="J4" s="267" t="str">
        <f>Invoer_Periode1_!J151</f>
        <v>Punten</v>
      </c>
      <c r="K4" s="1313"/>
      <c r="L4" s="1313"/>
      <c r="M4" s="1313"/>
      <c r="N4" s="263" t="str">
        <f>Invoer_Periode1_!N151</f>
        <v>Caramb</v>
      </c>
    </row>
    <row r="5" spans="1:14" ht="15" customHeight="1">
      <c r="A5" s="456">
        <f>IF(ISBLANK(Invoer_Periode1_!A152),"",Invoer_Periode1_!A152)</f>
        <v>45223</v>
      </c>
      <c r="B5" s="248" t="str">
        <f>Invoer_Periode1_!B152</f>
        <v>Piepers Arnold</v>
      </c>
      <c r="C5" s="249">
        <f>IF(ISBLANK(Invoer_Periode1_!C152),"",Invoer_Periode1_!C152)</f>
        <v>1</v>
      </c>
      <c r="D5" s="249">
        <f>IF(ISBLANK(Invoer_Periode1_!D152),"",Invoer_Periode1_!D152)</f>
        <v>75</v>
      </c>
      <c r="E5" s="249">
        <f>IF(ISBLANK(Invoer_Periode1_!E152),"",Invoer_Periode1_!E152)</f>
        <v>75</v>
      </c>
      <c r="F5" s="249">
        <f>IF(ISBLANK(Invoer_Periode1_!F152),"",Invoer_Periode1_!F152)</f>
        <v>26</v>
      </c>
      <c r="G5" s="249">
        <f>IF(ISBLANK(Invoer_Periode1_!G152),"",Invoer_Periode1_!G152)</f>
        <v>2.8846153846153846</v>
      </c>
      <c r="H5" s="249">
        <f>IF(ISBLANK(Invoer_Periode1_!H152),"",Invoer_Periode1_!H152)</f>
        <v>18</v>
      </c>
      <c r="I5" s="458">
        <f>Invoer_Periode1_!I152</f>
        <v>1</v>
      </c>
      <c r="J5" s="249">
        <f>IF(ISBLANK(Invoer_Periode1_!J152),"",Invoer_Periode1_!J152)</f>
        <v>10</v>
      </c>
      <c r="K5" s="249">
        <f>IF(ISBLANK(Invoer_Periode1_!K152),"",Invoer_Periode1_!K152)</f>
        <v>1</v>
      </c>
      <c r="L5" s="249">
        <f>IF(ISBLANK(Invoer_Periode1_!L152),"",Invoer_Periode1_!L152)</f>
        <v>0</v>
      </c>
      <c r="M5" s="249">
        <f>IF(ISBLANK(Invoer_Periode1_!M152),"",Invoer_Periode1_!M152)</f>
        <v>0</v>
      </c>
      <c r="N5" s="249" t="str">
        <f>IF(ISBLANK(Invoer_Periode1_!N152),"",Invoer_Periode1_!N152)</f>
        <v/>
      </c>
    </row>
    <row r="6" spans="1:14" ht="15" customHeight="1">
      <c r="A6" s="456">
        <f>IF(ISBLANK(Invoer_Periode1_!A153),"",Invoer_Periode1_!A153)</f>
        <v>45216</v>
      </c>
      <c r="B6" s="248" t="str">
        <f>Invoer_Periode1_!B153</f>
        <v>Jos Stortelder</v>
      </c>
      <c r="C6" s="249">
        <f>IF(ISBLANK(Invoer_Periode1_!C153),"",Invoer_Periode1_!C153)</f>
        <v>1</v>
      </c>
      <c r="D6" s="249">
        <f>IF(ISBLANK(Invoer_Periode1_!D153),"",Invoer_Periode1_!D153)</f>
        <v>75</v>
      </c>
      <c r="E6" s="249">
        <f>IF(ISBLANK(Invoer_Periode1_!E153),"",Invoer_Periode1_!E153)</f>
        <v>75</v>
      </c>
      <c r="F6" s="249">
        <f>IF(ISBLANK(Invoer_Periode1_!F153),"",Invoer_Periode1_!F153)</f>
        <v>23</v>
      </c>
      <c r="G6" s="251">
        <f>IF(ISBLANK(Invoer_Periode1_!G153),"",Invoer_Periode1_!G153)</f>
        <v>3.2608695652173911</v>
      </c>
      <c r="H6" s="249">
        <f>IF(ISBLANK(Invoer_Periode1_!H153),"",Invoer_Periode1_!H153)</f>
        <v>11</v>
      </c>
      <c r="I6" s="458">
        <f>Invoer_Periode1_!I153</f>
        <v>1</v>
      </c>
      <c r="J6" s="249">
        <f>IF(ISBLANK(Invoer_Periode1_!J153),"",Invoer_Periode1_!J153)</f>
        <v>10</v>
      </c>
      <c r="K6" s="249">
        <f>IF(ISBLANK(Invoer_Periode1_!K153),"",Invoer_Periode1_!K153)</f>
        <v>1</v>
      </c>
      <c r="L6" s="249">
        <f>IF(ISBLANK(Invoer_Periode1_!L153),"",Invoer_Periode1_!L153)</f>
        <v>0</v>
      </c>
      <c r="M6" s="249">
        <f>IF(ISBLANK(Invoer_Periode1_!M153),"",Invoer_Periode1_!M153)</f>
        <v>0</v>
      </c>
      <c r="N6" s="249" t="str">
        <f>IF(ISBLANK(Invoer_Periode1_!N153),"",Invoer_Periode1_!N153)</f>
        <v/>
      </c>
    </row>
    <row r="7" spans="1:14" ht="15" customHeight="1">
      <c r="A7" s="456" t="str">
        <f>IF(ISBLANK(Invoer_Periode1_!A154),"",Invoer_Periode1_!A154)</f>
        <v/>
      </c>
      <c r="B7" s="248" t="str">
        <f>Invoer_Periode1_!B154</f>
        <v>Rots Jan</v>
      </c>
      <c r="C7" s="249" t="str">
        <f>IF(ISBLANK(Invoer_Periode1_!C154),"",Invoer_Periode1_!C154)</f>
        <v/>
      </c>
      <c r="D7" s="249" t="str">
        <f>IF(ISBLANK(Invoer_Periode1_!D154),"",Invoer_Periode1_!D154)</f>
        <v/>
      </c>
      <c r="E7" s="249" t="str">
        <f>IF(ISBLANK(Invoer_Periode1_!E154),"",Invoer_Periode1_!E154)</f>
        <v/>
      </c>
      <c r="F7" s="249" t="str">
        <f>IF(ISBLANK(Invoer_Periode1_!F154),"",Invoer_Periode1_!F154)</f>
        <v/>
      </c>
      <c r="G7" s="251" t="str">
        <f>IF(ISBLANK(Invoer_Periode1_!G154),"",Invoer_Periode1_!G154)</f>
        <v/>
      </c>
      <c r="H7" s="249" t="str">
        <f>IF(ISBLANK(Invoer_Periode1_!H154),"",Invoer_Periode1_!H154)</f>
        <v/>
      </c>
      <c r="I7" s="458" t="str">
        <f>Invoer_Periode1_!I154</f>
        <v/>
      </c>
      <c r="J7" s="249" t="str">
        <f>IF(ISBLANK(Invoer_Periode1_!J154),"",Invoer_Periode1_!J154)</f>
        <v/>
      </c>
      <c r="K7" s="249" t="str">
        <f>IF(ISBLANK(Invoer_Periode1_!K154),"",Invoer_Periode1_!K154)</f>
        <v/>
      </c>
      <c r="L7" s="249" t="str">
        <f>IF(ISBLANK(Invoer_Periode1_!L154),"",Invoer_Periode1_!L154)</f>
        <v/>
      </c>
      <c r="M7" s="249" t="str">
        <f>IF(ISBLANK(Invoer_Periode1_!M154),"",Invoer_Periode1_!M154)</f>
        <v/>
      </c>
      <c r="N7" s="249" t="str">
        <f>IF(ISBLANK(Invoer_Periode1_!N154),"",Invoer_Periode1_!N154)</f>
        <v/>
      </c>
    </row>
    <row r="8" spans="1:14" ht="15" customHeight="1">
      <c r="A8" s="456">
        <f>IF(ISBLANK(Invoer_Periode1_!A155),"",Invoer_Periode1_!A155)</f>
        <v>45223</v>
      </c>
      <c r="B8" s="248" t="str">
        <f>Invoer_Periode1_!B155</f>
        <v>Rouwhorst Bennie</v>
      </c>
      <c r="C8" s="249">
        <f>IF(ISBLANK(Invoer_Periode1_!C155),"",Invoer_Periode1_!C155)</f>
        <v>1</v>
      </c>
      <c r="D8" s="249">
        <f>IF(ISBLANK(Invoer_Periode1_!D155),"",Invoer_Periode1_!D155)</f>
        <v>75</v>
      </c>
      <c r="E8" s="249">
        <f>IF(ISBLANK(Invoer_Periode1_!E155),"",Invoer_Periode1_!E155)</f>
        <v>75</v>
      </c>
      <c r="F8" s="249">
        <f>IF(ISBLANK(Invoer_Periode1_!F155),"",Invoer_Periode1_!F155)</f>
        <v>27</v>
      </c>
      <c r="G8" s="251">
        <f>IF(ISBLANK(Invoer_Periode1_!G155),"",Invoer_Periode1_!G155)</f>
        <v>2.7777777777777777</v>
      </c>
      <c r="H8" s="249">
        <f>IF(ISBLANK(Invoer_Periode1_!H155),"",Invoer_Periode1_!H155)</f>
        <v>11</v>
      </c>
      <c r="I8" s="458">
        <f>Invoer_Periode1_!I155</f>
        <v>1</v>
      </c>
      <c r="J8" s="249">
        <f>IF(ISBLANK(Invoer_Periode1_!J155),"",Invoer_Periode1_!J155)</f>
        <v>10</v>
      </c>
      <c r="K8" s="249">
        <f>IF(ISBLANK(Invoer_Periode1_!K155),"",Invoer_Periode1_!K155)</f>
        <v>1</v>
      </c>
      <c r="L8" s="249">
        <f>IF(ISBLANK(Invoer_Periode1_!L155),"",Invoer_Periode1_!L155)</f>
        <v>0</v>
      </c>
      <c r="M8" s="249">
        <f>IF(ISBLANK(Invoer_Periode1_!M155),"",Invoer_Periode1_!M155)</f>
        <v>0</v>
      </c>
      <c r="N8" s="249" t="str">
        <f>IF(ISBLANK(Invoer_Periode1_!N155),"",Invoer_Periode1_!N155)</f>
        <v/>
      </c>
    </row>
    <row r="9" spans="1:14" ht="15" customHeight="1">
      <c r="A9" s="456">
        <f>IF(ISBLANK(Invoer_Periode1_!A156),"",Invoer_Periode1_!A156)</f>
        <v>45126</v>
      </c>
      <c r="B9" s="248" t="str">
        <f>Invoer_Periode1_!B156</f>
        <v>Wittenbernds B</v>
      </c>
      <c r="C9" s="249">
        <f>IF(ISBLANK(Invoer_Periode1_!C156),"",Invoer_Periode1_!C156)</f>
        <v>1</v>
      </c>
      <c r="D9" s="249">
        <f>IF(ISBLANK(Invoer_Periode1_!D156),"",Invoer_Periode1_!D156)</f>
        <v>75</v>
      </c>
      <c r="E9" s="249">
        <f>IF(ISBLANK(Invoer_Periode1_!E156),"",Invoer_Periode1_!E156)</f>
        <v>74</v>
      </c>
      <c r="F9" s="249">
        <f>IF(ISBLANK(Invoer_Periode1_!F156),"",Invoer_Periode1_!F156)</f>
        <v>31</v>
      </c>
      <c r="G9" s="251">
        <f>IF(ISBLANK(Invoer_Periode1_!G156),"",Invoer_Periode1_!G156)</f>
        <v>2.3870967741935485</v>
      </c>
      <c r="H9" s="249">
        <f>IF(ISBLANK(Invoer_Periode1_!H156),"",Invoer_Periode1_!H156)</f>
        <v>11</v>
      </c>
      <c r="I9" s="458">
        <f>Invoer_Periode1_!I156</f>
        <v>0.98666666666666669</v>
      </c>
      <c r="J9" s="249">
        <f>IF(ISBLANK(Invoer_Periode1_!J156),"",Invoer_Periode1_!J156)</f>
        <v>9</v>
      </c>
      <c r="K9" s="249">
        <f>IF(ISBLANK(Invoer_Periode1_!K156),"",Invoer_Periode1_!K156)</f>
        <v>0</v>
      </c>
      <c r="L9" s="249">
        <f>IF(ISBLANK(Invoer_Periode1_!L156),"",Invoer_Periode1_!L156)</f>
        <v>1</v>
      </c>
      <c r="M9" s="249">
        <f>IF(ISBLANK(Invoer_Periode1_!M156),"",Invoer_Periode1_!M156)</f>
        <v>0</v>
      </c>
      <c r="N9" s="249" t="str">
        <f>IF(ISBLANK(Invoer_Periode1_!N156),"",Invoer_Periode1_!N156)</f>
        <v/>
      </c>
    </row>
    <row r="10" spans="1:14" ht="15" customHeight="1">
      <c r="A10" s="456">
        <f>IF(ISBLANK(Invoer_Periode1_!A157),"",Invoer_Periode1_!A157)</f>
        <v>45195</v>
      </c>
      <c r="B10" s="248" t="str">
        <f>Invoer_Periode1_!B157</f>
        <v>Spieker Leo</v>
      </c>
      <c r="C10" s="249">
        <f>IF(ISBLANK(Invoer_Periode1_!C157),"",Invoer_Periode1_!C157)</f>
        <v>1</v>
      </c>
      <c r="D10" s="249">
        <f>IF(ISBLANK(Invoer_Periode1_!D157),"",Invoer_Periode1_!D157)</f>
        <v>75</v>
      </c>
      <c r="E10" s="249">
        <f>IF(ISBLANK(Invoer_Periode1_!E157),"",Invoer_Periode1_!E157)</f>
        <v>52</v>
      </c>
      <c r="F10" s="249">
        <f>IF(ISBLANK(Invoer_Periode1_!F157),"",Invoer_Periode1_!F157)</f>
        <v>19</v>
      </c>
      <c r="G10" s="251">
        <f>IF(ISBLANK(Invoer_Periode1_!G157),"",Invoer_Periode1_!G157)</f>
        <v>2.736842105263158</v>
      </c>
      <c r="H10" s="249">
        <f>IF(ISBLANK(Invoer_Periode1_!H157),"",Invoer_Periode1_!H157)</f>
        <v>7</v>
      </c>
      <c r="I10" s="458">
        <f>Invoer_Periode1_!I157</f>
        <v>0.69333333333333336</v>
      </c>
      <c r="J10" s="249">
        <f>IF(ISBLANK(Invoer_Periode1_!J157),"",Invoer_Periode1_!J157)</f>
        <v>6</v>
      </c>
      <c r="K10" s="249">
        <f>IF(ISBLANK(Invoer_Periode1_!K157),"",Invoer_Periode1_!K157)</f>
        <v>0</v>
      </c>
      <c r="L10" s="249">
        <f>IF(ISBLANK(Invoer_Periode1_!L157),"",Invoer_Periode1_!L157)</f>
        <v>1</v>
      </c>
      <c r="M10" s="249">
        <f>IF(ISBLANK(Invoer_Periode1_!M157),"",Invoer_Periode1_!M157)</f>
        <v>0</v>
      </c>
      <c r="N10" s="249" t="str">
        <f>IF(ISBLANK(Invoer_Periode1_!N157),"",Invoer_Periode1_!N157)</f>
        <v/>
      </c>
    </row>
    <row r="11" spans="1:14" ht="15" customHeight="1">
      <c r="A11" s="456">
        <f>IF(ISBLANK(Invoer_Periode1_!A158),"",Invoer_Periode1_!A158)</f>
        <v>45209</v>
      </c>
      <c r="B11" s="248" t="str">
        <f>Invoer_Periode1_!B158</f>
        <v>v.Schie Leo</v>
      </c>
      <c r="C11" s="249">
        <f>IF(ISBLANK(Invoer_Periode1_!C158),"",Invoer_Periode1_!C158)</f>
        <v>1</v>
      </c>
      <c r="D11" s="249">
        <f>IF(ISBLANK(Invoer_Periode1_!D158),"",Invoer_Periode1_!D158)</f>
        <v>75</v>
      </c>
      <c r="E11" s="249">
        <f>IF(ISBLANK(Invoer_Periode1_!E158),"",Invoer_Periode1_!E158)</f>
        <v>75</v>
      </c>
      <c r="F11" s="249">
        <f>IF(ISBLANK(Invoer_Periode1_!F158),"",Invoer_Periode1_!F158)</f>
        <v>24</v>
      </c>
      <c r="G11" s="251">
        <f>IF(ISBLANK(Invoer_Periode1_!G158),"",Invoer_Periode1_!G158)</f>
        <v>3.125</v>
      </c>
      <c r="H11" s="249">
        <f>IF(ISBLANK(Invoer_Periode1_!H158),"",Invoer_Periode1_!H158)</f>
        <v>11</v>
      </c>
      <c r="I11" s="458">
        <f>Invoer_Periode1_!I158</f>
        <v>1</v>
      </c>
      <c r="J11" s="249">
        <f>IF(ISBLANK(Invoer_Periode1_!J158),"",Invoer_Periode1_!J158)</f>
        <v>10</v>
      </c>
      <c r="K11" s="249">
        <f>IF(ISBLANK(Invoer_Periode1_!K158),"",Invoer_Periode1_!K158)</f>
        <v>1</v>
      </c>
      <c r="L11" s="249">
        <f>IF(ISBLANK(Invoer_Periode1_!L158),"",Invoer_Periode1_!L158)</f>
        <v>0</v>
      </c>
      <c r="M11" s="249">
        <f>IF(ISBLANK(Invoer_Periode1_!M158),"",Invoer_Periode1_!M158)</f>
        <v>0</v>
      </c>
      <c r="N11" s="249" t="str">
        <f>IF(ISBLANK(Invoer_Periode1_!N158),"",Invoer_Periode1_!N158)</f>
        <v/>
      </c>
    </row>
    <row r="12" spans="1:14" ht="15" customHeight="1">
      <c r="A12" s="456">
        <f>IF(ISBLANK(Invoer_Periode1_!A159),"",Invoer_Periode1_!A159)</f>
        <v>45195</v>
      </c>
      <c r="B12" s="248" t="str">
        <f>Invoer_Periode1_!B159</f>
        <v>Wolterink Harrie</v>
      </c>
      <c r="C12" s="249">
        <f>IF(ISBLANK(Invoer_Periode1_!C159),"",Invoer_Periode1_!C159)</f>
        <v>1</v>
      </c>
      <c r="D12" s="249">
        <f>IF(ISBLANK(Invoer_Periode1_!D159),"",Invoer_Periode1_!D159)</f>
        <v>75</v>
      </c>
      <c r="E12" s="249">
        <f>IF(ISBLANK(Invoer_Periode1_!E159),"",Invoer_Periode1_!E159)</f>
        <v>75</v>
      </c>
      <c r="F12" s="249">
        <f>IF(ISBLANK(Invoer_Periode1_!F159),"",Invoer_Periode1_!F159)</f>
        <v>21</v>
      </c>
      <c r="G12" s="251">
        <f>IF(ISBLANK(Invoer_Periode1_!G159),"",Invoer_Periode1_!G159)</f>
        <v>3.5714285714285716</v>
      </c>
      <c r="H12" s="249">
        <f>IF(ISBLANK(Invoer_Periode1_!H159),"",Invoer_Periode1_!H159)</f>
        <v>11</v>
      </c>
      <c r="I12" s="458">
        <f>Invoer_Periode1_!I159</f>
        <v>1</v>
      </c>
      <c r="J12" s="249">
        <f>IF(ISBLANK(Invoer_Periode1_!J159),"",Invoer_Periode1_!J159)</f>
        <v>10</v>
      </c>
      <c r="K12" s="249">
        <f>IF(ISBLANK(Invoer_Periode1_!K159),"",Invoer_Periode1_!K159)</f>
        <v>1</v>
      </c>
      <c r="L12" s="249">
        <f>IF(ISBLANK(Invoer_Periode1_!L159),"",Invoer_Periode1_!L159)</f>
        <v>0</v>
      </c>
      <c r="M12" s="249">
        <f>IF(ISBLANK(Invoer_Periode1_!M159),"",Invoer_Periode1_!M159)</f>
        <v>0</v>
      </c>
      <c r="N12" s="249" t="str">
        <f>IF(ISBLANK(Invoer_Periode1_!N159),"",Invoer_Periode1_!N159)</f>
        <v/>
      </c>
    </row>
    <row r="13" spans="1:14" ht="15" customHeight="1">
      <c r="B13" s="248" t="str">
        <f>Invoer_Periode1_!B160</f>
        <v>Vermue Jack</v>
      </c>
      <c r="G13" s="251"/>
      <c r="H13" s="249"/>
      <c r="I13" s="458"/>
      <c r="J13" s="249"/>
    </row>
    <row r="14" spans="1:14" ht="15" customHeight="1">
      <c r="A14" s="456">
        <f>IF(ISBLANK(Invoer_Periode1_!A161),"",Invoer_Periode1_!A161)</f>
        <v>45202</v>
      </c>
      <c r="B14" s="248" t="str">
        <f>Invoer_Periode1_!B161</f>
        <v>Slot Guus</v>
      </c>
      <c r="C14" s="249">
        <f>IF(ISBLANK(Invoer_Periode1_!C161),"",Invoer_Periode1_!C161)</f>
        <v>1</v>
      </c>
      <c r="D14" s="249">
        <f>IF(ISBLANK(Invoer_Periode1_!D161),"",Invoer_Periode1_!D161)</f>
        <v>75</v>
      </c>
      <c r="E14" s="249">
        <f>IF(ISBLANK(Invoer_Periode1_!E161),"",Invoer_Periode1_!E161)</f>
        <v>75</v>
      </c>
      <c r="F14" s="249">
        <f>IF(ISBLANK(Invoer_Periode1_!F161),"",Invoer_Periode1_!F161)</f>
        <v>11</v>
      </c>
      <c r="G14" s="251">
        <f>IF(ISBLANK(Invoer_Periode1_!G161),"",Invoer_Periode1_!G161)</f>
        <v>6.8181818181818183</v>
      </c>
      <c r="H14" s="249">
        <f>IF(ISBLANK(Invoer_Periode1_!H161),"",Invoer_Periode1_!H161)</f>
        <v>21</v>
      </c>
      <c r="I14" s="458">
        <f>Invoer_Periode1_!I161</f>
        <v>1</v>
      </c>
      <c r="J14" s="249">
        <f>IF(ISBLANK(Invoer_Periode1_!J161),"",Invoer_Periode1_!J161)</f>
        <v>10</v>
      </c>
      <c r="K14" s="249">
        <f>IF(ISBLANK(Invoer_Periode1_!K161),"",Invoer_Periode1_!K161)</f>
        <v>1</v>
      </c>
      <c r="L14" s="249">
        <f>IF(ISBLANK(Invoer_Periode1_!L161),"",Invoer_Periode1_!L161)</f>
        <v>0</v>
      </c>
      <c r="M14" s="249">
        <f>IF(ISBLANK(Invoer_Periode1_!M161),"",Invoer_Periode1_!M161)</f>
        <v>0</v>
      </c>
      <c r="N14" s="249" t="str">
        <f>IF(ISBLANK(Invoer_Periode1_!N161),"",Invoer_Periode1_!N161)</f>
        <v/>
      </c>
    </row>
    <row r="15" spans="1:14" ht="15" customHeight="1">
      <c r="A15" s="456" t="str">
        <f>IF(ISBLANK(Invoer_Periode1_!A162),"",Invoer_Periode1_!A162)</f>
        <v/>
      </c>
      <c r="B15" s="248" t="str">
        <f>Invoer_Periode1_!B162</f>
        <v>Bennie Beerten Z</v>
      </c>
      <c r="C15" s="249" t="str">
        <f>IF(ISBLANK(Invoer_Periode1_!C162),"",Invoer_Periode1_!C162)</f>
        <v/>
      </c>
      <c r="D15" s="249" t="str">
        <f>IF(ISBLANK(Invoer_Periode1_!D162),"",Invoer_Periode1_!D162)</f>
        <v/>
      </c>
      <c r="E15" s="249" t="str">
        <f>IF(ISBLANK(Invoer_Periode1_!E162),"",Invoer_Periode1_!E162)</f>
        <v/>
      </c>
      <c r="F15" s="249" t="str">
        <f>IF(ISBLANK(Invoer_Periode1_!F162),"",Invoer_Periode1_!F162)</f>
        <v/>
      </c>
      <c r="G15" s="251" t="str">
        <f>IF(ISBLANK(Invoer_Periode1_!G162),"",Invoer_Periode1_!G162)</f>
        <v/>
      </c>
      <c r="H15" s="249" t="str">
        <f>IF(ISBLANK(Invoer_Periode1_!H162),"",Invoer_Periode1_!H162)</f>
        <v/>
      </c>
      <c r="I15" s="458" t="str">
        <f>Invoer_Periode1_!I162</f>
        <v/>
      </c>
      <c r="J15" s="249" t="str">
        <f>IF(ISBLANK(Invoer_Periode1_!J162),"",Invoer_Periode1_!J162)</f>
        <v/>
      </c>
      <c r="K15" s="249" t="str">
        <f>IF(ISBLANK(Invoer_Periode1_!K162),"",Invoer_Periode1_!K162)</f>
        <v/>
      </c>
      <c r="L15" s="249" t="str">
        <f>IF(ISBLANK(Invoer_Periode1_!L162),"",Invoer_Periode1_!L162)</f>
        <v/>
      </c>
      <c r="M15" s="249" t="str">
        <f>IF(ISBLANK(Invoer_Periode1_!M162),"",Invoer_Periode1_!M162)</f>
        <v/>
      </c>
      <c r="N15" s="249" t="str">
        <f>IF(ISBLANK(Invoer_Periode1_!N162),"",Invoer_Periode1_!N162)</f>
        <v/>
      </c>
    </row>
    <row r="16" spans="1:14" ht="15" customHeight="1">
      <c r="A16" s="456" t="str">
        <f>IF(ISBLANK(Invoer_Periode1_!A163),"",Invoer_Periode1_!A163)</f>
        <v/>
      </c>
      <c r="B16" s="248" t="str">
        <f>Invoer_Periode1_!B163</f>
        <v>Cuppers Jan</v>
      </c>
      <c r="C16" s="249" t="str">
        <f>IF(ISBLANK(Invoer_Periode1_!C163),"",Invoer_Periode1_!C163)</f>
        <v/>
      </c>
      <c r="D16" s="249" t="str">
        <f>IF(ISBLANK(Invoer_Periode1_!D163),"",Invoer_Periode1_!D163)</f>
        <v/>
      </c>
      <c r="E16" s="249" t="str">
        <f>IF(ISBLANK(Invoer_Periode1_!E163),"",Invoer_Periode1_!E163)</f>
        <v/>
      </c>
      <c r="F16" s="249" t="str">
        <f>IF(ISBLANK(Invoer_Periode1_!F163),"",Invoer_Periode1_!F163)</f>
        <v/>
      </c>
      <c r="G16" s="251" t="str">
        <f>IF(ISBLANK(Invoer_Periode1_!G163),"",Invoer_Periode1_!G163)</f>
        <v/>
      </c>
      <c r="H16" s="249" t="str">
        <f>IF(ISBLANK(Invoer_Periode1_!H163),"",Invoer_Periode1_!H163)</f>
        <v/>
      </c>
      <c r="I16" s="458" t="str">
        <f>Invoer_Periode1_!I163</f>
        <v/>
      </c>
      <c r="J16" s="249" t="str">
        <f>IF(ISBLANK(Invoer_Periode1_!J163),"",Invoer_Periode1_!J163)</f>
        <v/>
      </c>
      <c r="K16" s="249" t="str">
        <f>IF(ISBLANK(Invoer_Periode1_!K163),"",Invoer_Periode1_!K163)</f>
        <v/>
      </c>
      <c r="L16" s="249" t="str">
        <f>IF(ISBLANK(Invoer_Periode1_!L163),"",Invoer_Periode1_!L163)</f>
        <v/>
      </c>
      <c r="M16" s="249" t="str">
        <f>IF(ISBLANK(Invoer_Periode1_!M163),"",Invoer_Periode1_!M163)</f>
        <v/>
      </c>
      <c r="N16" s="249" t="str">
        <f>IF(ISBLANK(Invoer_Periode1_!N163),"",Invoer_Periode1_!N163)</f>
        <v/>
      </c>
    </row>
    <row r="17" spans="1:15" ht="15" customHeight="1">
      <c r="A17" s="456">
        <f>IF(ISBLANK(Invoer_Periode1_!A164),"",Invoer_Periode1_!A164)</f>
        <v>45209</v>
      </c>
      <c r="B17" s="248" t="str">
        <f>Invoer_Periode1_!B164</f>
        <v>BouwmeesterJohan</v>
      </c>
      <c r="C17" s="249">
        <f>IF(ISBLANK(Invoer_Periode1_!C164),"",Invoer_Periode1_!C164)</f>
        <v>1</v>
      </c>
      <c r="D17" s="249">
        <f>IF(ISBLANK(Invoer_Periode1_!D164),"",Invoer_Periode1_!D164)</f>
        <v>75</v>
      </c>
      <c r="E17" s="249">
        <f>IF(ISBLANK(Invoer_Periode1_!E164),"",Invoer_Periode1_!E164)</f>
        <v>40</v>
      </c>
      <c r="F17" s="249">
        <f>IF(ISBLANK(Invoer_Periode1_!F164),"",Invoer_Periode1_!F164)</f>
        <v>22</v>
      </c>
      <c r="G17" s="251">
        <f>IF(ISBLANK(Invoer_Periode1_!G164),"",Invoer_Periode1_!G164)</f>
        <v>1.8181818181818181</v>
      </c>
      <c r="H17" s="249">
        <f>IF(ISBLANK(Invoer_Periode1_!H164),"",Invoer_Periode1_!H164)</f>
        <v>8</v>
      </c>
      <c r="I17" s="458">
        <f>Invoer_Periode1_!I164</f>
        <v>0.53333333333333333</v>
      </c>
      <c r="J17" s="249">
        <f>IF(ISBLANK(Invoer_Periode1_!J164),"",Invoer_Periode1_!J164)</f>
        <v>5</v>
      </c>
      <c r="K17" s="249">
        <f>IF(ISBLANK(Invoer_Periode1_!K164),"",Invoer_Periode1_!K164)</f>
        <v>0</v>
      </c>
      <c r="L17" s="249">
        <f>IF(ISBLANK(Invoer_Periode1_!L164),"",Invoer_Periode1_!L164)</f>
        <v>1</v>
      </c>
      <c r="M17" s="249">
        <f>IF(ISBLANK(Invoer_Periode1_!M164),"",Invoer_Periode1_!M164)</f>
        <v>0</v>
      </c>
      <c r="N17" s="249" t="str">
        <f>IF(ISBLANK(Invoer_Periode1_!N164),"",Invoer_Periode1_!N164)</f>
        <v/>
      </c>
    </row>
    <row r="18" spans="1:15" ht="15" customHeight="1">
      <c r="A18" s="456">
        <f>IF(ISBLANK(Invoer_Periode1_!A165),"",Invoer_Periode1_!A165)</f>
        <v>45202</v>
      </c>
      <c r="B18" s="248" t="str">
        <f>Invoer_Periode1_!B165</f>
        <v>Cattier Theo</v>
      </c>
      <c r="C18" s="249">
        <f>IF(ISBLANK(Invoer_Periode1_!C165),"",Invoer_Periode1_!C165)</f>
        <v>1</v>
      </c>
      <c r="D18" s="249">
        <f>IF(ISBLANK(Invoer_Periode1_!D165),"",Invoer_Periode1_!D165)</f>
        <v>75</v>
      </c>
      <c r="E18" s="249">
        <f>IF(ISBLANK(Invoer_Periode1_!E165),"",Invoer_Periode1_!E165)</f>
        <v>75</v>
      </c>
      <c r="F18" s="249">
        <f>IF(ISBLANK(Invoer_Periode1_!F165),"",Invoer_Periode1_!F165)</f>
        <v>17</v>
      </c>
      <c r="G18" s="251">
        <f>IF(ISBLANK(Invoer_Periode1_!G165),"",Invoer_Periode1_!G165)</f>
        <v>4.4117647058823533</v>
      </c>
      <c r="H18" s="249">
        <f>IF(ISBLANK(Invoer_Periode1_!H165),"",Invoer_Periode1_!H165)</f>
        <v>21</v>
      </c>
      <c r="I18" s="458">
        <f>Invoer_Periode1_!I165</f>
        <v>1</v>
      </c>
      <c r="J18" s="249">
        <f>IF(ISBLANK(Invoer_Periode1_!J165),"",Invoer_Periode1_!J165)</f>
        <v>10</v>
      </c>
      <c r="K18" s="249">
        <f>IF(ISBLANK(Invoer_Periode1_!K165),"",Invoer_Periode1_!K165)</f>
        <v>1</v>
      </c>
      <c r="L18" s="249">
        <f>IF(ISBLANK(Invoer_Periode1_!L165),"",Invoer_Periode1_!L165)</f>
        <v>0</v>
      </c>
      <c r="M18" s="249">
        <f>IF(ISBLANK(Invoer_Periode1_!M165),"",Invoer_Periode1_!M165)</f>
        <v>0</v>
      </c>
      <c r="N18" s="249" t="str">
        <f>IF(ISBLANK(Invoer_Periode1_!N165),"",Invoer_Periode1_!N165)</f>
        <v/>
      </c>
    </row>
    <row r="19" spans="1:15" ht="15" customHeight="1">
      <c r="A19" s="456">
        <f>IF(ISBLANK(Invoer_Periode1_!A166),"",Invoer_Periode1_!A166)</f>
        <v>45188</v>
      </c>
      <c r="B19" s="248" t="str">
        <f>Invoer_Periode1_!B166</f>
        <v>Huinink Jan</v>
      </c>
      <c r="C19" s="249">
        <f>IF(ISBLANK(Invoer_Periode1_!C166),"",Invoer_Periode1_!C166)</f>
        <v>1</v>
      </c>
      <c r="D19" s="249">
        <f>IF(ISBLANK(Invoer_Periode1_!D166),"",Invoer_Periode1_!D166)</f>
        <v>75</v>
      </c>
      <c r="E19" s="249">
        <f>IF(ISBLANK(Invoer_Periode1_!E166),"",Invoer_Periode1_!E166)</f>
        <v>75</v>
      </c>
      <c r="F19" s="249">
        <f>IF(ISBLANK(Invoer_Periode1_!F166),"",Invoer_Periode1_!F166)</f>
        <v>20</v>
      </c>
      <c r="G19" s="251">
        <f>IF(ISBLANK(Invoer_Periode1_!G166),"",Invoer_Periode1_!G166)</f>
        <v>3.75</v>
      </c>
      <c r="H19" s="249">
        <f>IF(ISBLANK(Invoer_Periode1_!H166),"",Invoer_Periode1_!H166)</f>
        <v>12</v>
      </c>
      <c r="I19" s="458">
        <f>Invoer_Periode1_!I166</f>
        <v>1</v>
      </c>
      <c r="J19" s="249">
        <f>IF(ISBLANK(Invoer_Periode1_!J166),"",Invoer_Periode1_!J166)</f>
        <v>10</v>
      </c>
      <c r="K19" s="249">
        <f>IF(ISBLANK(Invoer_Periode1_!K166),"",Invoer_Periode1_!K166)</f>
        <v>1</v>
      </c>
      <c r="L19" s="249">
        <f>IF(ISBLANK(Invoer_Periode1_!L166),"",Invoer_Periode1_!L166)</f>
        <v>0</v>
      </c>
      <c r="M19" s="249">
        <f>IF(ISBLANK(Invoer_Periode1_!M166),"",Invoer_Periode1_!M166)</f>
        <v>0</v>
      </c>
      <c r="N19" s="249" t="str">
        <f>IF(ISBLANK(Invoer_Periode1_!N166),"",Invoer_Periode1_!N166)</f>
        <v/>
      </c>
    </row>
    <row r="20" spans="1:15" ht="15" customHeight="1" thickBot="1">
      <c r="A20" s="456">
        <f>IF(ISBLANK(Invoer_Periode1_!A167),"",Invoer_Periode1_!A167)</f>
        <v>45216</v>
      </c>
      <c r="B20" s="499" t="str">
        <f>Invoer_Periode1_!B167</f>
        <v>Koppele Theo</v>
      </c>
      <c r="C20" s="485">
        <f>IF(ISBLANK(Invoer_Periode1_!C167),"",Invoer_Periode1_!C167)</f>
        <v>1</v>
      </c>
      <c r="D20" s="485">
        <f>IF(ISBLANK(Invoer_Periode1_!D167),"",Invoer_Periode1_!D167)</f>
        <v>75</v>
      </c>
      <c r="E20" s="485">
        <f>IF(ISBLANK(Invoer_Periode1_!E167),"",Invoer_Periode1_!E167)</f>
        <v>73</v>
      </c>
      <c r="F20" s="485">
        <f>IF(ISBLANK(Invoer_Periode1_!F167),"",Invoer_Periode1_!F167)</f>
        <v>18</v>
      </c>
      <c r="G20" s="486">
        <f>IF(ISBLANK(Invoer_Periode1_!G167),"",Invoer_Periode1_!G167)</f>
        <v>4.0555555555555554</v>
      </c>
      <c r="H20" s="485">
        <f>IF(ISBLANK(Invoer_Periode1_!H167),"",Invoer_Periode1_!H167)</f>
        <v>15</v>
      </c>
      <c r="I20" s="500">
        <f>Invoer_Periode1_!I167</f>
        <v>0.97333333333333338</v>
      </c>
      <c r="J20" s="485">
        <f>IF(ISBLANK(Invoer_Periode1_!J167),"",Invoer_Periode1_!J167)</f>
        <v>9</v>
      </c>
      <c r="K20" s="485">
        <f>IF(ISBLANK(Invoer_Periode1_!K167),"",Invoer_Periode1_!K167)</f>
        <v>0</v>
      </c>
      <c r="L20" s="485">
        <f>IF(ISBLANK(Invoer_Periode1_!L167),"",Invoer_Periode1_!L167)</f>
        <v>1</v>
      </c>
      <c r="M20" s="485">
        <f>IF(ISBLANK(Invoer_Periode1_!M167),"",Invoer_Periode1_!M167)</f>
        <v>0</v>
      </c>
      <c r="N20" s="485" t="str">
        <f>IF(ISBLANK(Invoer_Periode1_!N167),"",Invoer_Periode1_!N167)</f>
        <v/>
      </c>
    </row>
    <row r="21" spans="1:15" ht="15" customHeight="1" thickBot="1">
      <c r="A21" s="498" t="str">
        <f>Invoer_Periode1_!A168</f>
        <v>Pers. Gemid.</v>
      </c>
      <c r="B21" s="506">
        <f>Invoer_Periode1_!B168</f>
        <v>2.65</v>
      </c>
      <c r="C21" s="507">
        <f>Invoer_Periode1_!C168</f>
        <v>12</v>
      </c>
      <c r="D21" s="507">
        <f>Invoer_Periode1_!D168</f>
        <v>900</v>
      </c>
      <c r="E21" s="507">
        <f>Invoer_Periode1_!E168</f>
        <v>839</v>
      </c>
      <c r="F21" s="507">
        <f>Invoer_Periode1_!F168</f>
        <v>259</v>
      </c>
      <c r="G21" s="508">
        <f>Invoer_Periode1_!G168</f>
        <v>3.4664428396914477</v>
      </c>
      <c r="H21" s="507">
        <f>Invoer_Periode1_!H168</f>
        <v>21</v>
      </c>
      <c r="I21" s="509">
        <f>Invoer_Periode1_!I168</f>
        <v>0.93222222222222217</v>
      </c>
      <c r="J21" s="510">
        <f>Invoer_Periode1_!J168</f>
        <v>109</v>
      </c>
      <c r="K21" s="507">
        <f>Invoer_Periode1_!K168</f>
        <v>8</v>
      </c>
      <c r="L21" s="507">
        <f>Invoer_Periode1_!L168</f>
        <v>4</v>
      </c>
      <c r="M21" s="507">
        <f>Invoer_Periode1_!M168</f>
        <v>0</v>
      </c>
      <c r="N21" s="511">
        <f>Invoer_Periode1_!N168</f>
        <v>90</v>
      </c>
      <c r="O21" s="482"/>
    </row>
    <row r="22" spans="1:15" ht="15" customHeight="1">
      <c r="B22" s="501"/>
      <c r="C22" s="490"/>
      <c r="D22" s="490"/>
      <c r="E22" s="490"/>
      <c r="F22" s="490"/>
      <c r="G22" s="491"/>
      <c r="H22" s="490"/>
      <c r="I22" s="492"/>
      <c r="J22" s="505"/>
      <c r="K22" s="490"/>
      <c r="L22" s="490"/>
      <c r="M22" s="490"/>
      <c r="N22" s="490"/>
    </row>
    <row r="23" spans="1:15" ht="15" customHeight="1">
      <c r="A23" s="457"/>
      <c r="B23" s="264"/>
      <c r="C23" s="263"/>
      <c r="D23" s="263"/>
      <c r="E23" s="263"/>
      <c r="F23" s="263"/>
      <c r="G23" s="266"/>
      <c r="H23" s="263"/>
      <c r="I23" s="267"/>
      <c r="J23" s="268"/>
      <c r="K23" s="263"/>
      <c r="L23" s="263"/>
      <c r="M23" s="263"/>
      <c r="N23" s="263"/>
    </row>
    <row r="24" spans="1:15" s="264" customFormat="1" ht="15" customHeight="1">
      <c r="A24" s="457"/>
      <c r="C24" s="263"/>
      <c r="D24" s="263"/>
      <c r="E24" s="263"/>
      <c r="F24" s="263"/>
      <c r="G24" s="266"/>
      <c r="H24" s="263"/>
      <c r="I24" s="267"/>
      <c r="J24" s="268"/>
      <c r="K24" s="263"/>
      <c r="L24" s="263"/>
      <c r="M24" s="263"/>
      <c r="N24" s="263"/>
    </row>
    <row r="25" spans="1:15" ht="15" customHeight="1">
      <c r="A25" s="457"/>
      <c r="B25" s="264"/>
      <c r="C25" s="263"/>
      <c r="D25" s="263"/>
      <c r="E25" s="263"/>
      <c r="F25" s="263"/>
      <c r="G25" s="263"/>
      <c r="H25" s="266"/>
      <c r="I25" s="263"/>
      <c r="J25" s="267"/>
      <c r="K25" s="263"/>
      <c r="L25" s="263"/>
      <c r="M25" s="263"/>
      <c r="N25" s="263"/>
    </row>
    <row r="26" spans="1:15" ht="15" customHeight="1">
      <c r="A26" s="457" t="str">
        <f>IF(ISBLANK(Invoer_periode_2!A149),"",Invoer_periode_2!A149)</f>
        <v>Car.Bol</v>
      </c>
      <c r="B26" s="265" t="str">
        <f>Invoer_periode_2!B149</f>
        <v>Periode 2</v>
      </c>
      <c r="C26" s="263" t="str">
        <f>IF(ISBLANK(Invoer_periode_2!C149),"",Invoer_periode_2!C149)</f>
        <v/>
      </c>
      <c r="D26" s="263">
        <f>Invoer_periode_2!D149</f>
        <v>0</v>
      </c>
      <c r="E26" s="263" t="str">
        <f>IF(ISBLANK(Invoer_periode_2!E149),"",Invoer_periode_2!E149)</f>
        <v/>
      </c>
      <c r="F26" s="263" t="str">
        <f>IF(ISBLANK(Invoer_periode_2!F149),"",Invoer_periode_2!F149)</f>
        <v/>
      </c>
      <c r="G26" s="266">
        <f>Invoer_periode_2!G149</f>
        <v>0</v>
      </c>
      <c r="H26" s="263" t="str">
        <f>IF(ISBLANK(Invoer_periode_2!H149),"",Invoer_periode_2!H149)</f>
        <v/>
      </c>
      <c r="I26" s="278">
        <f>Invoer_periode_2!I149</f>
        <v>0</v>
      </c>
      <c r="J26" s="268">
        <f>Invoer_periode_2!J149</f>
        <v>0</v>
      </c>
      <c r="K26" s="263">
        <f>Invoer_periode_2!K149</f>
        <v>0</v>
      </c>
      <c r="L26" s="263">
        <f>Invoer_periode_2!L149</f>
        <v>0</v>
      </c>
      <c r="M26" s="263">
        <f>Invoer_periode_2!M149</f>
        <v>0</v>
      </c>
      <c r="N26" s="263">
        <f>Invoer_periode_2!N149</f>
        <v>0</v>
      </c>
    </row>
    <row r="27" spans="1:15" ht="15" customHeight="1">
      <c r="A27" s="475">
        <f>IF(ISBLANK(Invoer_periode_2!A150),"",Invoer_periode_2!A150)</f>
        <v>75</v>
      </c>
      <c r="B27" s="265" t="str">
        <f>Invoer_periode_2!B150</f>
        <v>Naam</v>
      </c>
      <c r="C27" s="477" t="str">
        <f>IF(ISBLANK(Invoer_periode_2!C150),"",Invoer_periode_2!C150)</f>
        <v>Aantal</v>
      </c>
      <c r="D27" s="477" t="str">
        <f>Invoer_periode_2!D150</f>
        <v>Te maken</v>
      </c>
      <c r="E27" s="477" t="str">
        <f>IF(ISBLANK(Invoer_periode_2!E150),"",Invoer_periode_2!E150)</f>
        <v>Aantal</v>
      </c>
      <c r="F27" s="477" t="str">
        <f>IF(ISBLANK(Invoer_periode_2!F150),"",Invoer_periode_2!F150)</f>
        <v xml:space="preserve">Aantal  </v>
      </c>
      <c r="G27" s="477" t="str">
        <f>Invoer_periode_2!G150</f>
        <v xml:space="preserve">Week       </v>
      </c>
      <c r="H27" s="477" t="str">
        <f>IF(ISBLANK(Invoer_periode_2!H150),"",Invoer_periode_2!H150)</f>
        <v>Hoogste</v>
      </c>
      <c r="I27" s="477" t="str">
        <f>Invoer_periode_2!I150</f>
        <v>%</v>
      </c>
      <c r="J27" s="477">
        <f>Invoer_periode_2!J150</f>
        <v>10</v>
      </c>
      <c r="K27" s="477" t="str">
        <f>Invoer_periode_2!K150</f>
        <v>W</v>
      </c>
      <c r="L27" s="477" t="str">
        <f>Invoer_periode_2!L150</f>
        <v>V</v>
      </c>
      <c r="M27" s="477" t="str">
        <f>Invoer_periode_2!M150</f>
        <v>R</v>
      </c>
      <c r="N27" s="477" t="str">
        <f>Invoer_periode_2!N150</f>
        <v>Nieuwe</v>
      </c>
    </row>
    <row r="28" spans="1:15" ht="15" customHeight="1">
      <c r="A28" s="475" t="str">
        <f>IF(ISBLANK(Invoer_periode_2!A151),"",Invoer_periode_2!A151)</f>
        <v>Datum</v>
      </c>
      <c r="B28" s="265" t="str">
        <f>Invoer_periode_2!B151</f>
        <v>Melgers Willy</v>
      </c>
      <c r="C28" s="477" t="str">
        <f>IF(ISBLANK(Invoer_periode_2!C151),"",Invoer_periode_2!C151)</f>
        <v>Wedstrijden</v>
      </c>
      <c r="D28" s="477" t="str">
        <f>Invoer_periode_2!D151</f>
        <v>Car.boles</v>
      </c>
      <c r="E28" s="477" t="str">
        <f>IF(ISBLANK(Invoer_periode_2!E151),"",Invoer_periode_2!E151)</f>
        <v>Car.boles</v>
      </c>
      <c r="F28" s="477" t="str">
        <f>IF(ISBLANK(Invoer_periode_2!F151),"",Invoer_periode_2!F151)</f>
        <v>Beurten</v>
      </c>
      <c r="G28" s="477" t="str">
        <f>Invoer_periode_2!G151</f>
        <v>Moyenne</v>
      </c>
      <c r="H28" s="477" t="str">
        <f>IF(ISBLANK(Invoer_periode_2!H151),"",Invoer_periode_2!H151)</f>
        <v>H Score</v>
      </c>
      <c r="I28" s="477" t="str">
        <f>Invoer_periode_2!I151</f>
        <v>Car.boles</v>
      </c>
      <c r="J28" s="477" t="str">
        <f>Invoer_periode_2!J151</f>
        <v>Punten</v>
      </c>
      <c r="K28" s="477">
        <f>Invoer_periode_2!K151</f>
        <v>0</v>
      </c>
      <c r="L28" s="477">
        <f>Invoer_periode_2!L151</f>
        <v>0</v>
      </c>
      <c r="M28" s="477">
        <f>Invoer_periode_2!M151</f>
        <v>0</v>
      </c>
      <c r="N28" s="477" t="str">
        <f>Invoer_periode_2!N151</f>
        <v>Caramb</v>
      </c>
    </row>
    <row r="29" spans="1:15" ht="15" customHeight="1">
      <c r="A29" s="456">
        <f>IF(ISBLANK(Invoer_periode_2!A152),"",Invoer_periode_2!A152)</f>
        <v>45244</v>
      </c>
      <c r="B29" s="273" t="str">
        <f>Invoer_periode_2!B152</f>
        <v>Piepers Arnold</v>
      </c>
      <c r="C29" s="249">
        <f>IF(ISBLANK(Invoer_periode_2!C152),"",Invoer_periode_2!C152)</f>
        <v>1</v>
      </c>
      <c r="D29" s="249">
        <f>Invoer_periode_2!D152</f>
        <v>75</v>
      </c>
      <c r="E29" s="249">
        <f>IF(ISBLANK(Invoer_periode_2!E152),"",Invoer_periode_2!E152)</f>
        <v>49</v>
      </c>
      <c r="F29" s="249">
        <f>IF(ISBLANK(Invoer_periode_2!F152),"",Invoer_periode_2!F152)</f>
        <v>25</v>
      </c>
      <c r="G29" s="249">
        <f>Invoer_periode_2!G152</f>
        <v>1.96</v>
      </c>
      <c r="H29" s="249">
        <f>IF(ISBLANK(Invoer_periode_2!H152),"",Invoer_periode_2!H152)</f>
        <v>9</v>
      </c>
      <c r="I29" s="458">
        <f>Invoer_periode_2!I152</f>
        <v>0.65333333333333332</v>
      </c>
      <c r="J29" s="249">
        <f>Invoer_periode_2!J152</f>
        <v>6</v>
      </c>
      <c r="K29" s="249">
        <f>Invoer_periode_2!K152</f>
        <v>0</v>
      </c>
      <c r="L29" s="249">
        <f>Invoer_periode_2!L152</f>
        <v>1</v>
      </c>
      <c r="M29" s="249">
        <f>Invoer_periode_2!M152</f>
        <v>0</v>
      </c>
      <c r="N29" s="249">
        <f>Invoer_periode_2!N152</f>
        <v>0</v>
      </c>
    </row>
    <row r="30" spans="1:15" ht="15" customHeight="1">
      <c r="A30" s="456">
        <f>IF(ISBLANK(Invoer_periode_2!A153),"",Invoer_periode_2!A153)</f>
        <v>45251</v>
      </c>
      <c r="B30" s="273" t="str">
        <f>Invoer_periode_2!B153</f>
        <v>Jos Stortelder</v>
      </c>
      <c r="C30" s="249">
        <f>IF(ISBLANK(Invoer_periode_2!C153),"",Invoer_periode_2!C153)</f>
        <v>1</v>
      </c>
      <c r="D30" s="249">
        <f>Invoer_periode_2!D153</f>
        <v>75</v>
      </c>
      <c r="E30" s="249">
        <f>IF(ISBLANK(Invoer_periode_2!E153),"",Invoer_periode_2!E153)</f>
        <v>73</v>
      </c>
      <c r="F30" s="249">
        <f>IF(ISBLANK(Invoer_periode_2!F153),"",Invoer_periode_2!F153)</f>
        <v>19</v>
      </c>
      <c r="G30" s="249">
        <f>Invoer_periode_2!G153</f>
        <v>3.8421052631578947</v>
      </c>
      <c r="H30" s="249">
        <f>IF(ISBLANK(Invoer_periode_2!H153),"",Invoer_periode_2!H153)</f>
        <v>14</v>
      </c>
      <c r="I30" s="458">
        <f>Invoer_periode_2!I153</f>
        <v>0.97333333333333338</v>
      </c>
      <c r="J30" s="249">
        <f>Invoer_periode_2!J153</f>
        <v>9</v>
      </c>
      <c r="K30" s="249">
        <f>Invoer_periode_2!K153</f>
        <v>0</v>
      </c>
      <c r="L30" s="249">
        <f>Invoer_periode_2!L153</f>
        <v>1</v>
      </c>
      <c r="M30" s="249">
        <f>Invoer_periode_2!M153</f>
        <v>0</v>
      </c>
      <c r="N30" s="249">
        <f>Invoer_periode_2!N153</f>
        <v>0</v>
      </c>
    </row>
    <row r="31" spans="1:15" ht="15" customHeight="1">
      <c r="A31" s="456" t="str">
        <f>IF(ISBLANK(Invoer_periode_2!A154),"",Invoer_periode_2!A154)</f>
        <v/>
      </c>
      <c r="B31" s="273" t="str">
        <f>Invoer_periode_2!B154</f>
        <v>Rots Jan</v>
      </c>
      <c r="C31" s="249" t="str">
        <f>IF(ISBLANK(Invoer_periode_2!C154),"",Invoer_periode_2!C154)</f>
        <v/>
      </c>
      <c r="D31" s="249" t="str">
        <f>Invoer_periode_2!D154</f>
        <v/>
      </c>
      <c r="E31" s="249" t="str">
        <f>IF(ISBLANK(Invoer_periode_2!E154),"",Invoer_periode_2!E154)</f>
        <v/>
      </c>
      <c r="F31" s="249" t="str">
        <f>IF(ISBLANK(Invoer_periode_2!F154),"",Invoer_periode_2!F154)</f>
        <v/>
      </c>
      <c r="G31" s="249" t="str">
        <f>Invoer_periode_2!G154</f>
        <v/>
      </c>
      <c r="H31" s="249" t="str">
        <f>IF(ISBLANK(Invoer_periode_2!H154),"",Invoer_periode_2!H154)</f>
        <v/>
      </c>
      <c r="I31" s="458" t="str">
        <f>Invoer_periode_2!I154</f>
        <v/>
      </c>
      <c r="J31" s="249" t="str">
        <f>Invoer_periode_2!J154</f>
        <v/>
      </c>
      <c r="K31" s="249" t="str">
        <f>Invoer_periode_2!K154</f>
        <v/>
      </c>
      <c r="L31" s="249" t="str">
        <f>Invoer_periode_2!L154</f>
        <v/>
      </c>
      <c r="M31" s="249" t="str">
        <f>Invoer_periode_2!M154</f>
        <v/>
      </c>
      <c r="N31" s="249">
        <f>Invoer_periode_2!N154</f>
        <v>0</v>
      </c>
    </row>
    <row r="32" spans="1:15" ht="15" customHeight="1">
      <c r="A32" s="456">
        <f>IF(ISBLANK(Invoer_periode_2!A155),"",Invoer_periode_2!A155)</f>
        <v>45272</v>
      </c>
      <c r="B32" s="273" t="str">
        <f>Invoer_periode_2!B155</f>
        <v>Rouwhorst Bennie</v>
      </c>
      <c r="C32" s="249">
        <f>IF(ISBLANK(Invoer_periode_2!C155),"",Invoer_periode_2!C155)</f>
        <v>1</v>
      </c>
      <c r="D32" s="249">
        <f>Invoer_periode_2!D155</f>
        <v>75</v>
      </c>
      <c r="E32" s="249">
        <f>IF(ISBLANK(Invoer_periode_2!E155),"",Invoer_periode_2!E155)</f>
        <v>75</v>
      </c>
      <c r="F32" s="249">
        <f>IF(ISBLANK(Invoer_periode_2!F155),"",Invoer_periode_2!F155)</f>
        <v>23</v>
      </c>
      <c r="G32" s="249">
        <f>Invoer_periode_2!G155</f>
        <v>3.2608695652173911</v>
      </c>
      <c r="H32" s="249">
        <f>IF(ISBLANK(Invoer_periode_2!H155),"",Invoer_periode_2!H155)</f>
        <v>15</v>
      </c>
      <c r="I32" s="458">
        <f>Invoer_periode_2!I155</f>
        <v>1</v>
      </c>
      <c r="J32" s="249">
        <f>Invoer_periode_2!J155</f>
        <v>10</v>
      </c>
      <c r="K32" s="249">
        <f>Invoer_periode_2!K155</f>
        <v>1</v>
      </c>
      <c r="L32" s="249">
        <f>Invoer_periode_2!L155</f>
        <v>0</v>
      </c>
      <c r="M32" s="249">
        <f>Invoer_periode_2!M155</f>
        <v>0</v>
      </c>
      <c r="N32" s="249">
        <f>Invoer_periode_2!N155</f>
        <v>0</v>
      </c>
    </row>
    <row r="33" spans="1:14" ht="15" customHeight="1">
      <c r="A33" s="456">
        <f>IF(ISBLANK(Invoer_periode_2!A156),"",Invoer_periode_2!A156)</f>
        <v>45237</v>
      </c>
      <c r="B33" s="273" t="str">
        <f>Invoer_periode_2!B156</f>
        <v>Wittenbernds B</v>
      </c>
      <c r="C33" s="249">
        <f>IF(ISBLANK(Invoer_periode_2!C156),"",Invoer_periode_2!C156)</f>
        <v>1</v>
      </c>
      <c r="D33" s="249">
        <f>Invoer_periode_2!D156</f>
        <v>75</v>
      </c>
      <c r="E33" s="249">
        <f>IF(ISBLANK(Invoer_periode_2!E156),"",Invoer_periode_2!E156)</f>
        <v>59</v>
      </c>
      <c r="F33" s="249">
        <f>IF(ISBLANK(Invoer_periode_2!F156),"",Invoer_periode_2!F156)</f>
        <v>22</v>
      </c>
      <c r="G33" s="249">
        <f>Invoer_periode_2!G156</f>
        <v>2.6818181818181817</v>
      </c>
      <c r="H33" s="249">
        <f>IF(ISBLANK(Invoer_periode_2!H156),"",Invoer_periode_2!H156)</f>
        <v>10</v>
      </c>
      <c r="I33" s="458">
        <f>Invoer_periode_2!I156</f>
        <v>0.78666666666666663</v>
      </c>
      <c r="J33" s="249">
        <f>Invoer_periode_2!J156</f>
        <v>7</v>
      </c>
      <c r="K33" s="249">
        <f>Invoer_periode_2!K156</f>
        <v>0</v>
      </c>
      <c r="L33" s="249">
        <f>Invoer_periode_2!L156</f>
        <v>1</v>
      </c>
      <c r="M33" s="249">
        <f>Invoer_periode_2!M156</f>
        <v>0</v>
      </c>
      <c r="N33" s="249">
        <f>Invoer_periode_2!N156</f>
        <v>0</v>
      </c>
    </row>
    <row r="34" spans="1:14" ht="15" customHeight="1">
      <c r="A34" s="456">
        <f>IF(ISBLANK(Invoer_periode_2!A157),"",Invoer_periode_2!A157)</f>
        <v>45230</v>
      </c>
      <c r="B34" s="273" t="str">
        <f>Invoer_periode_2!B157</f>
        <v>Spieker Leo</v>
      </c>
      <c r="C34" s="249">
        <f>IF(ISBLANK(Invoer_periode_2!C157),"",Invoer_periode_2!C157)</f>
        <v>1</v>
      </c>
      <c r="D34" s="249">
        <f>Invoer_periode_2!D157</f>
        <v>75</v>
      </c>
      <c r="E34" s="249">
        <f>IF(ISBLANK(Invoer_periode_2!E157),"",Invoer_periode_2!E157)</f>
        <v>75</v>
      </c>
      <c r="F34" s="249">
        <f>IF(ISBLANK(Invoer_periode_2!F157),"",Invoer_periode_2!F157)</f>
        <v>16</v>
      </c>
      <c r="G34" s="249">
        <f>Invoer_periode_2!G157</f>
        <v>4.6875</v>
      </c>
      <c r="H34" s="249">
        <f>IF(ISBLANK(Invoer_periode_2!H157),"",Invoer_periode_2!H157)</f>
        <v>13</v>
      </c>
      <c r="I34" s="458">
        <f>Invoer_periode_2!I157</f>
        <v>1</v>
      </c>
      <c r="J34" s="249">
        <f>Invoer_periode_2!J157</f>
        <v>10</v>
      </c>
      <c r="K34" s="249">
        <f>Invoer_periode_2!K157</f>
        <v>1</v>
      </c>
      <c r="L34" s="249">
        <f>Invoer_periode_2!L157</f>
        <v>0</v>
      </c>
      <c r="M34" s="249">
        <f>Invoer_periode_2!M157</f>
        <v>0</v>
      </c>
      <c r="N34" s="249">
        <f>Invoer_periode_2!N157</f>
        <v>0</v>
      </c>
    </row>
    <row r="35" spans="1:14" ht="15" customHeight="1">
      <c r="A35" s="456">
        <f>IF(ISBLANK(Invoer_periode_2!A158),"",Invoer_periode_2!A158)</f>
        <v>45251</v>
      </c>
      <c r="B35" s="273" t="str">
        <f>Invoer_periode_2!B158</f>
        <v>v.Schie Leo</v>
      </c>
      <c r="C35" s="249">
        <f>IF(ISBLANK(Invoer_periode_2!C158),"",Invoer_periode_2!C158)</f>
        <v>1</v>
      </c>
      <c r="D35" s="249">
        <f>Invoer_periode_2!D158</f>
        <v>75</v>
      </c>
      <c r="E35" s="249">
        <f>IF(ISBLANK(Invoer_periode_2!E158),"",Invoer_periode_2!E158)</f>
        <v>64</v>
      </c>
      <c r="F35" s="249">
        <f>IF(ISBLANK(Invoer_periode_2!F158),"",Invoer_periode_2!F158)</f>
        <v>22</v>
      </c>
      <c r="G35" s="249">
        <f>Invoer_periode_2!G158</f>
        <v>2.9090909090909092</v>
      </c>
      <c r="H35" s="249">
        <f>IF(ISBLANK(Invoer_periode_2!H158),"",Invoer_periode_2!H158)</f>
        <v>12</v>
      </c>
      <c r="I35" s="458">
        <f>Invoer_periode_2!I158</f>
        <v>0.85333333333333339</v>
      </c>
      <c r="J35" s="249">
        <f>Invoer_periode_2!J158</f>
        <v>8</v>
      </c>
      <c r="K35" s="249">
        <f>Invoer_periode_2!K158</f>
        <v>0</v>
      </c>
      <c r="L35" s="249">
        <f>Invoer_periode_2!L158</f>
        <v>1</v>
      </c>
      <c r="M35" s="249">
        <f>Invoer_periode_2!M158</f>
        <v>0</v>
      </c>
      <c r="N35" s="249">
        <f>Invoer_periode_2!N158</f>
        <v>0</v>
      </c>
    </row>
    <row r="36" spans="1:14" ht="15" customHeight="1">
      <c r="A36" s="456">
        <f>IF(ISBLANK(Invoer_periode_2!A159),"",Invoer_periode_2!A159)</f>
        <v>45265</v>
      </c>
      <c r="B36" s="273" t="str">
        <f>Invoer_periode_2!B159</f>
        <v>Wolterink Harrie</v>
      </c>
      <c r="C36" s="249">
        <f>IF(ISBLANK(Invoer_periode_2!C159),"",Invoer_periode_2!C159)</f>
        <v>1</v>
      </c>
      <c r="D36" s="249">
        <f>Invoer_periode_2!D159</f>
        <v>75</v>
      </c>
      <c r="E36" s="249">
        <f>IF(ISBLANK(Invoer_periode_2!E159),"",Invoer_periode_2!E159)</f>
        <v>75</v>
      </c>
      <c r="F36" s="249">
        <f>IF(ISBLANK(Invoer_periode_2!F159),"",Invoer_periode_2!F159)</f>
        <v>24</v>
      </c>
      <c r="G36" s="249">
        <f>Invoer_periode_2!G159</f>
        <v>3.125</v>
      </c>
      <c r="H36" s="249">
        <f>IF(ISBLANK(Invoer_periode_2!H159),"",Invoer_periode_2!H159)</f>
        <v>12</v>
      </c>
      <c r="I36" s="458">
        <f>Invoer_periode_2!I159</f>
        <v>1</v>
      </c>
      <c r="J36" s="249">
        <f>Invoer_periode_2!J159</f>
        <v>10</v>
      </c>
      <c r="K36" s="249">
        <f>Invoer_periode_2!K159</f>
        <v>1</v>
      </c>
      <c r="L36" s="249">
        <f>Invoer_periode_2!L159</f>
        <v>0</v>
      </c>
      <c r="M36" s="249">
        <f>Invoer_periode_2!M159</f>
        <v>0</v>
      </c>
      <c r="N36" s="249">
        <f>Invoer_periode_2!N159</f>
        <v>0</v>
      </c>
    </row>
    <row r="37" spans="1:14" ht="15" customHeight="1">
      <c r="A37" s="456">
        <f>IF(ISBLANK(Invoer_periode_2!A160),"",Invoer_periode_2!A160)</f>
        <v>45244</v>
      </c>
      <c r="B37" s="273" t="str">
        <f>Invoer_periode_2!B160</f>
        <v>Vermue Jack</v>
      </c>
      <c r="C37" s="249">
        <f>IF(ISBLANK(Invoer_periode_2!C160),"",Invoer_periode_2!C160)</f>
        <v>1</v>
      </c>
      <c r="D37" s="249">
        <f>Invoer_periode_2!D160</f>
        <v>75</v>
      </c>
      <c r="E37" s="249">
        <f>IF(ISBLANK(Invoer_periode_2!E160),"",Invoer_periode_2!E160)</f>
        <v>75</v>
      </c>
      <c r="F37" s="249">
        <f>IF(ISBLANK(Invoer_periode_2!F160),"",Invoer_periode_2!F160)</f>
        <v>21</v>
      </c>
      <c r="G37" s="249">
        <f>Invoer_periode_2!G160</f>
        <v>3.5714285714285716</v>
      </c>
      <c r="H37" s="249">
        <f>IF(ISBLANK(Invoer_periode_2!H160),"",Invoer_periode_2!H160)</f>
        <v>15</v>
      </c>
      <c r="I37" s="458">
        <f>Invoer_periode_2!I160</f>
        <v>1</v>
      </c>
      <c r="J37" s="249">
        <f>Invoer_periode_2!J160</f>
        <v>10</v>
      </c>
      <c r="K37" s="249">
        <f>Invoer_periode_2!K160</f>
        <v>1</v>
      </c>
      <c r="L37" s="249">
        <f>Invoer_periode_2!L160</f>
        <v>0</v>
      </c>
      <c r="M37" s="249">
        <f>Invoer_periode_2!M160</f>
        <v>0</v>
      </c>
      <c r="N37" s="249">
        <f>Invoer_periode_2!N160</f>
        <v>0</v>
      </c>
    </row>
    <row r="38" spans="1:14" ht="15" customHeight="1">
      <c r="A38" s="456" t="str">
        <f>IF(ISBLANK(Invoer_periode_2!A161),"",Invoer_periode_2!A161)</f>
        <v/>
      </c>
      <c r="B38" s="273" t="str">
        <f>Invoer_periode_2!B161</f>
        <v>Slot Guus</v>
      </c>
      <c r="C38" s="249">
        <f>IF(ISBLANK(Invoer_periode_2!C161),"",Invoer_periode_2!C161)</f>
        <v>1</v>
      </c>
      <c r="D38" s="249">
        <f>Invoer_periode_2!D161</f>
        <v>75</v>
      </c>
      <c r="E38" s="249">
        <f>IF(ISBLANK(Invoer_periode_2!E161),"",Invoer_periode_2!E161)</f>
        <v>75</v>
      </c>
      <c r="F38" s="249">
        <f>IF(ISBLANK(Invoer_periode_2!F161),"",Invoer_periode_2!F161)</f>
        <v>24</v>
      </c>
      <c r="G38" s="251">
        <f>Invoer_periode_2!G161</f>
        <v>3.125</v>
      </c>
      <c r="H38" s="249">
        <f>IF(ISBLANK(Invoer_periode_2!H161),"",Invoer_periode_2!H161)</f>
        <v>12</v>
      </c>
      <c r="I38" s="458">
        <f>Invoer_periode_2!I161</f>
        <v>1</v>
      </c>
      <c r="J38" s="249">
        <f>Invoer_periode_2!J161</f>
        <v>10</v>
      </c>
      <c r="K38" s="249">
        <f>Invoer_periode_2!K161</f>
        <v>0</v>
      </c>
      <c r="L38" s="249">
        <f>Invoer_periode_2!L161</f>
        <v>0</v>
      </c>
      <c r="M38" s="249">
        <f>Invoer_periode_2!M161</f>
        <v>1</v>
      </c>
      <c r="N38" s="249">
        <f>Invoer_periode_2!N161</f>
        <v>0</v>
      </c>
    </row>
    <row r="39" spans="1:14" ht="15" customHeight="1">
      <c r="A39" s="456" t="str">
        <f>IF(ISBLANK(Invoer_periode_2!A162),"",Invoer_periode_2!A162)</f>
        <v/>
      </c>
      <c r="B39" s="273" t="str">
        <f>Invoer_periode_2!B162</f>
        <v>Bennie Beerten Z</v>
      </c>
      <c r="C39" s="249" t="str">
        <f>IF(ISBLANK(Invoer_periode_2!C162),"",Invoer_periode_2!C162)</f>
        <v/>
      </c>
      <c r="D39" s="249" t="str">
        <f>Invoer_periode_2!D162</f>
        <v/>
      </c>
      <c r="E39" s="249" t="str">
        <f>IF(ISBLANK(Invoer_periode_2!E162),"",Invoer_periode_2!E162)</f>
        <v/>
      </c>
      <c r="F39" s="249" t="str">
        <f>IF(ISBLANK(Invoer_periode_2!F162),"",Invoer_periode_2!F162)</f>
        <v/>
      </c>
      <c r="G39" s="249" t="str">
        <f>Invoer_periode_2!G162</f>
        <v/>
      </c>
      <c r="H39" s="249" t="str">
        <f>IF(ISBLANK(Invoer_periode_2!H162),"",Invoer_periode_2!H162)</f>
        <v/>
      </c>
      <c r="I39" s="458" t="str">
        <f>Invoer_periode_2!I162</f>
        <v/>
      </c>
      <c r="J39" s="249" t="str">
        <f>Invoer_periode_2!J162</f>
        <v/>
      </c>
      <c r="K39" s="249" t="str">
        <f>Invoer_periode_2!K162</f>
        <v/>
      </c>
      <c r="L39" s="249" t="str">
        <f>Invoer_periode_2!L162</f>
        <v/>
      </c>
      <c r="M39" s="249" t="str">
        <f>Invoer_periode_2!M162</f>
        <v/>
      </c>
      <c r="N39" s="249">
        <f>Invoer_periode_2!N162</f>
        <v>0</v>
      </c>
    </row>
    <row r="40" spans="1:14" ht="15" customHeight="1">
      <c r="A40" s="459" t="str">
        <f>IF(ISBLANK(Invoer_periode_2!A163),"",Invoer_periode_2!A163)</f>
        <v/>
      </c>
      <c r="B40" s="273" t="str">
        <f>Invoer_periode_2!B163</f>
        <v>Cuppers Jan</v>
      </c>
      <c r="C40" s="255" t="str">
        <f>IF(ISBLANK(Invoer_periode_2!C163),"",Invoer_periode_2!C163)</f>
        <v/>
      </c>
      <c r="D40" s="255" t="str">
        <f>Invoer_periode_2!D163</f>
        <v/>
      </c>
      <c r="E40" s="255" t="str">
        <f>IF(ISBLANK(Invoer_periode_2!E163),"",Invoer_periode_2!E163)</f>
        <v/>
      </c>
      <c r="F40" s="255" t="str">
        <f>IF(ISBLANK(Invoer_periode_2!F163),"",Invoer_periode_2!F163)</f>
        <v/>
      </c>
      <c r="G40" s="256" t="str">
        <f>Invoer_periode_2!G163</f>
        <v/>
      </c>
      <c r="H40" s="255" t="str">
        <f>IF(ISBLANK(Invoer_periode_2!H163),"",Invoer_periode_2!H163)</f>
        <v/>
      </c>
      <c r="I40" s="467" t="str">
        <f>Invoer_periode_2!I163</f>
        <v/>
      </c>
      <c r="J40" s="262" t="str">
        <f>Invoer_periode_2!J163</f>
        <v/>
      </c>
      <c r="K40" s="255" t="str">
        <f>Invoer_periode_2!K163</f>
        <v/>
      </c>
      <c r="L40" s="255" t="str">
        <f>Invoer_periode_2!L163</f>
        <v/>
      </c>
      <c r="M40" s="255" t="str">
        <f>Invoer_periode_2!M163</f>
        <v/>
      </c>
      <c r="N40" s="263">
        <f>Invoer_periode_2!N163</f>
        <v>0</v>
      </c>
    </row>
    <row r="41" spans="1:14" ht="15" customHeight="1">
      <c r="A41" s="457">
        <f>Invoer_periode_2!A165</f>
        <v>45272</v>
      </c>
      <c r="B41" s="474" t="str">
        <f>Invoer_periode_2!B165</f>
        <v>Cattier Theo</v>
      </c>
      <c r="C41" s="263">
        <f>Invoer_periode_2!C165</f>
        <v>1</v>
      </c>
      <c r="D41" s="263">
        <f>Invoer_periode_2!D165</f>
        <v>75</v>
      </c>
      <c r="E41" s="263">
        <f>Invoer_periode_2!E165</f>
        <v>75</v>
      </c>
      <c r="F41" s="263">
        <f>Invoer_periode_2!F165</f>
        <v>23</v>
      </c>
      <c r="G41" s="266">
        <f>Invoer_periode_2!G165</f>
        <v>3.2608695652173911</v>
      </c>
      <c r="H41" s="263">
        <f>Invoer_periode_2!H165</f>
        <v>13</v>
      </c>
      <c r="I41" s="468">
        <f>Invoer_periode_2!I165</f>
        <v>1</v>
      </c>
      <c r="J41" s="268">
        <f>Invoer_periode_2!J165</f>
        <v>10</v>
      </c>
      <c r="K41" s="263">
        <f>Invoer_periode_2!K165</f>
        <v>1</v>
      </c>
      <c r="L41" s="263">
        <f>Invoer_periode_2!L165</f>
        <v>0</v>
      </c>
      <c r="M41" s="263">
        <f>Invoer_periode_2!M165</f>
        <v>0</v>
      </c>
      <c r="N41" s="263">
        <f>Invoer_periode_2!N165</f>
        <v>0</v>
      </c>
    </row>
    <row r="42" spans="1:14" ht="15" customHeight="1">
      <c r="B42" s="474" t="str">
        <f>Invoer_periode_2!B166</f>
        <v>Huinink Jan</v>
      </c>
      <c r="G42" s="251"/>
      <c r="H42" s="249"/>
      <c r="I42" s="458"/>
      <c r="J42" s="253"/>
    </row>
    <row r="43" spans="1:14" ht="14.25" customHeight="1">
      <c r="A43" s="457"/>
      <c r="B43" s="474" t="str">
        <f>Invoer_periode_2!B167</f>
        <v>Koppele Theo</v>
      </c>
      <c r="C43" s="263"/>
      <c r="D43" s="263"/>
      <c r="E43" s="263"/>
      <c r="F43" s="263"/>
      <c r="G43" s="266"/>
      <c r="H43" s="263"/>
      <c r="I43" s="468"/>
      <c r="J43" s="268"/>
      <c r="K43" s="263"/>
      <c r="L43" s="263"/>
      <c r="M43" s="263"/>
      <c r="N43" s="263"/>
    </row>
    <row r="44" spans="1:14" ht="14.25" customHeight="1">
      <c r="A44" s="457"/>
      <c r="B44" s="474"/>
      <c r="C44" s="263"/>
      <c r="D44" s="263"/>
      <c r="E44" s="263"/>
      <c r="F44" s="263"/>
      <c r="G44" s="266"/>
      <c r="H44" s="263"/>
      <c r="I44" s="468"/>
      <c r="J44" s="268"/>
      <c r="K44" s="263"/>
      <c r="L44" s="263"/>
      <c r="M44" s="263"/>
      <c r="N44" s="263"/>
    </row>
    <row r="45" spans="1:14" ht="14.25" customHeight="1">
      <c r="A45" s="457"/>
      <c r="B45" s="265"/>
      <c r="C45" s="263"/>
      <c r="D45" s="263"/>
      <c r="E45" s="263"/>
      <c r="F45" s="263"/>
      <c r="G45" s="266"/>
      <c r="H45" s="263"/>
      <c r="I45" s="468"/>
      <c r="J45" s="268"/>
      <c r="K45" s="263"/>
      <c r="L45" s="263"/>
      <c r="M45" s="263"/>
      <c r="N45" s="263"/>
    </row>
    <row r="46" spans="1:14" ht="14.25" customHeight="1">
      <c r="B46" s="273"/>
      <c r="H46" s="249"/>
      <c r="J46" s="249"/>
    </row>
    <row r="47" spans="1:14" s="264" customFormat="1" ht="14.25" customHeight="1">
      <c r="A47" s="475">
        <f>IF(ISBLANK(Invoer_periode_3!A150),"",Invoer_periode_3!A150)</f>
        <v>85</v>
      </c>
      <c r="B47" s="265" t="str">
        <f>Invoer_periode_3!B150</f>
        <v>Naam</v>
      </c>
      <c r="C47" s="477" t="str">
        <f>IF(ISBLANK(Invoer_periode_3!C150),"",Invoer_periode_3!C150)</f>
        <v>Aantal</v>
      </c>
      <c r="D47" s="477" t="str">
        <f>Invoer_periode_3!D150</f>
        <v>Te maken</v>
      </c>
      <c r="E47" s="477" t="str">
        <f>IF(ISBLANK(Invoer_periode_3!E150),"",Invoer_periode_3!E150)</f>
        <v>Aantal</v>
      </c>
      <c r="F47" s="477" t="str">
        <f>IF(ISBLANK(Invoer_periode_3!F150),"",Invoer_periode_3!F150)</f>
        <v xml:space="preserve">Aantal  </v>
      </c>
      <c r="G47" s="477" t="str">
        <f>Invoer_periode_3!G150</f>
        <v xml:space="preserve">Week       </v>
      </c>
      <c r="H47" s="477" t="str">
        <f>IF(ISBLANK(Invoer_periode_3!H150),"",Invoer_periode_3!H150)</f>
        <v>Hoogste</v>
      </c>
      <c r="I47" s="477" t="str">
        <f>Invoer_periode_3!I150</f>
        <v>%</v>
      </c>
      <c r="J47" s="477">
        <f>Invoer_periode_3!J150</f>
        <v>10</v>
      </c>
      <c r="K47" s="477" t="str">
        <f>Invoer_periode_3!K150</f>
        <v>W</v>
      </c>
      <c r="L47" s="477" t="str">
        <f>Invoer_periode_3!L150</f>
        <v>V</v>
      </c>
      <c r="M47" s="477" t="str">
        <f>Invoer_periode_3!M150</f>
        <v>R</v>
      </c>
      <c r="N47" s="477" t="str">
        <f>Invoer_periode_3!N150</f>
        <v>Nieuwe</v>
      </c>
    </row>
    <row r="48" spans="1:14" ht="14.25" customHeight="1">
      <c r="A48" s="475" t="str">
        <f>IF(ISBLANK(Invoer_periode_3!A151),"",Invoer_periode_3!A151)</f>
        <v>Datum</v>
      </c>
      <c r="B48" s="265" t="str">
        <f>Invoer_periode_3!B151</f>
        <v>Melgers Willy</v>
      </c>
      <c r="C48" s="477" t="str">
        <f>IF(ISBLANK(Invoer_periode_3!C151),"",Invoer_periode_3!C151)</f>
        <v>Wedstrijden</v>
      </c>
      <c r="D48" s="477" t="str">
        <f>Invoer_periode_3!D151</f>
        <v>Car.boles</v>
      </c>
      <c r="E48" s="477" t="str">
        <f>IF(ISBLANK(Invoer_periode_3!E151),"",Invoer_periode_3!E151)</f>
        <v>Car.boles</v>
      </c>
      <c r="F48" s="477" t="str">
        <f>IF(ISBLANK(Invoer_periode_3!F151),"",Invoer_periode_3!F151)</f>
        <v>Beurten</v>
      </c>
      <c r="G48" s="477" t="str">
        <f>Invoer_periode_3!G151</f>
        <v>Moyenne</v>
      </c>
      <c r="H48" s="477" t="str">
        <f>IF(ISBLANK(Invoer_periode_3!H151),"",Invoer_periode_3!H151)</f>
        <v>H Score</v>
      </c>
      <c r="I48" s="477" t="str">
        <f>Invoer_periode_3!I151</f>
        <v>Car.boles</v>
      </c>
      <c r="J48" s="477" t="str">
        <f>Invoer_periode_3!J151</f>
        <v>Punten</v>
      </c>
      <c r="K48" s="477">
        <f>Invoer_periode_3!K151</f>
        <v>0</v>
      </c>
      <c r="L48" s="477">
        <f>Invoer_periode_3!L151</f>
        <v>0</v>
      </c>
      <c r="M48" s="477">
        <f>Invoer_periode_3!M151</f>
        <v>0</v>
      </c>
      <c r="N48" s="477" t="str">
        <f>Invoer_periode_3!N151</f>
        <v>Caramb</v>
      </c>
    </row>
    <row r="49" spans="1:14" ht="14.25" customHeight="1">
      <c r="A49" s="456" t="str">
        <f>IF(ISBLANK(Invoer_periode_3!A152),"",Invoer_periode_3!A152)</f>
        <v/>
      </c>
      <c r="B49" s="273" t="str">
        <f>Invoer_periode_3!B152</f>
        <v>Piepers Arnold</v>
      </c>
      <c r="C49" s="249" t="str">
        <f>IF(ISBLANK(Invoer_periode_3!C152),"",Invoer_periode_3!C152)</f>
        <v/>
      </c>
      <c r="D49" s="249" t="str">
        <f>Invoer_periode_3!D152</f>
        <v/>
      </c>
      <c r="E49" s="249" t="str">
        <f>IF(ISBLANK(Invoer_periode_3!E152),"",Invoer_periode_3!E152)</f>
        <v/>
      </c>
      <c r="F49" s="249" t="str">
        <f>IF(ISBLANK(Invoer_periode_3!F152),"",Invoer_periode_3!F152)</f>
        <v/>
      </c>
      <c r="G49" s="249" t="str">
        <f>Invoer_periode_3!G152</f>
        <v/>
      </c>
      <c r="H49" s="249" t="str">
        <f>IF(ISBLANK(Invoer_periode_3!H152),"",Invoer_periode_3!H152)</f>
        <v/>
      </c>
      <c r="I49" s="249" t="str">
        <f>Invoer_periode_3!I152</f>
        <v/>
      </c>
      <c r="J49" s="249" t="str">
        <f>Invoer_periode_3!J152</f>
        <v/>
      </c>
      <c r="K49" s="249" t="str">
        <f>Invoer_periode_3!K152</f>
        <v/>
      </c>
      <c r="L49" s="249" t="str">
        <f>Invoer_periode_3!L152</f>
        <v/>
      </c>
      <c r="M49" s="249" t="str">
        <f>Invoer_periode_3!M152</f>
        <v/>
      </c>
      <c r="N49" s="249">
        <f>Invoer_periode_3!N152</f>
        <v>0</v>
      </c>
    </row>
    <row r="50" spans="1:14" ht="14.25" customHeight="1">
      <c r="A50" s="456">
        <f>IF(ISBLANK(Invoer_periode_3!A153),"",Invoer_periode_3!A153)</f>
        <v>45300</v>
      </c>
      <c r="B50" s="273" t="str">
        <f>Invoer_periode_3!B153</f>
        <v>Jos Stortelder</v>
      </c>
      <c r="C50" s="249">
        <f>IF(ISBLANK(Invoer_periode_3!C153),"",Invoer_periode_3!C153)</f>
        <v>1</v>
      </c>
      <c r="D50" s="249">
        <f>Invoer_periode_3!D153</f>
        <v>85</v>
      </c>
      <c r="E50" s="249">
        <f>IF(ISBLANK(Invoer_periode_3!E153),"",Invoer_periode_3!E153)</f>
        <v>62</v>
      </c>
      <c r="F50" s="249">
        <f>IF(ISBLANK(Invoer_periode_3!F153),"",Invoer_periode_3!F153)</f>
        <v>25</v>
      </c>
      <c r="G50" s="249">
        <f>Invoer_periode_3!G153</f>
        <v>2.48</v>
      </c>
      <c r="H50" s="249">
        <f>IF(ISBLANK(Invoer_periode_3!H153),"",Invoer_periode_3!H153)</f>
        <v>11</v>
      </c>
      <c r="I50" s="249">
        <f>Invoer_periode_3!I153</f>
        <v>0.72941176470588232</v>
      </c>
      <c r="J50" s="249">
        <f>Invoer_periode_3!J153</f>
        <v>7</v>
      </c>
      <c r="K50" s="249">
        <f>Invoer_periode_3!K153</f>
        <v>0</v>
      </c>
      <c r="L50" s="249">
        <f>Invoer_periode_3!L153</f>
        <v>1</v>
      </c>
      <c r="M50" s="249">
        <f>Invoer_periode_3!M153</f>
        <v>0</v>
      </c>
      <c r="N50" s="249">
        <f>Invoer_periode_3!N153</f>
        <v>0</v>
      </c>
    </row>
    <row r="51" spans="1:14" ht="14.25" customHeight="1">
      <c r="A51" s="456" t="str">
        <f>IF(ISBLANK(Invoer_periode_3!A154),"",Invoer_periode_3!A154)</f>
        <v/>
      </c>
      <c r="B51" s="273" t="str">
        <f>Invoer_periode_3!B154</f>
        <v>Rots Jan</v>
      </c>
      <c r="C51" s="249" t="str">
        <f>IF(ISBLANK(Invoer_periode_3!C154),"",Invoer_periode_3!C154)</f>
        <v/>
      </c>
      <c r="D51" s="249" t="str">
        <f>Invoer_periode_3!D154</f>
        <v/>
      </c>
      <c r="E51" s="249" t="str">
        <f>IF(ISBLANK(Invoer_periode_3!E154),"",Invoer_periode_3!E154)</f>
        <v/>
      </c>
      <c r="F51" s="249" t="str">
        <f>IF(ISBLANK(Invoer_periode_3!F154),"",Invoer_periode_3!F154)</f>
        <v/>
      </c>
      <c r="G51" s="249" t="str">
        <f>Invoer_periode_3!G154</f>
        <v/>
      </c>
      <c r="H51" s="249" t="str">
        <f>IF(ISBLANK(Invoer_periode_3!H154),"",Invoer_periode_3!H154)</f>
        <v/>
      </c>
      <c r="I51" s="249" t="str">
        <f>Invoer_periode_3!I154</f>
        <v/>
      </c>
      <c r="J51" s="249" t="str">
        <f>Invoer_periode_3!J154</f>
        <v/>
      </c>
      <c r="K51" s="249" t="str">
        <f>Invoer_periode_3!K154</f>
        <v/>
      </c>
      <c r="L51" s="249" t="str">
        <f>Invoer_periode_3!L154</f>
        <v/>
      </c>
      <c r="M51" s="249" t="str">
        <f>Invoer_periode_3!M154</f>
        <v/>
      </c>
      <c r="N51" s="249">
        <f>Invoer_periode_3!N154</f>
        <v>0</v>
      </c>
    </row>
    <row r="52" spans="1:14" s="254" customFormat="1" ht="14.25" customHeight="1">
      <c r="A52" s="456" t="str">
        <f>IF(ISBLANK(Invoer_periode_3!A155),"",Invoer_periode_3!A155)</f>
        <v/>
      </c>
      <c r="B52" s="273" t="str">
        <f>Invoer_periode_3!B155</f>
        <v>Rouwhorst Bennie</v>
      </c>
      <c r="C52" s="249" t="str">
        <f>IF(ISBLANK(Invoer_periode_3!C155),"",Invoer_periode_3!C155)</f>
        <v/>
      </c>
      <c r="D52" s="249" t="str">
        <f>Invoer_periode_3!D155</f>
        <v/>
      </c>
      <c r="E52" s="249" t="str">
        <f>IF(ISBLANK(Invoer_periode_3!E155),"",Invoer_periode_3!E155)</f>
        <v/>
      </c>
      <c r="F52" s="249" t="str">
        <f>IF(ISBLANK(Invoer_periode_3!F155),"",Invoer_periode_3!F155)</f>
        <v/>
      </c>
      <c r="G52" s="249" t="str">
        <f>Invoer_periode_3!G155</f>
        <v/>
      </c>
      <c r="H52" s="249" t="str">
        <f>IF(ISBLANK(Invoer_periode_3!H155),"",Invoer_periode_3!H155)</f>
        <v/>
      </c>
      <c r="I52" s="249" t="str">
        <f>Invoer_periode_3!I155</f>
        <v/>
      </c>
      <c r="J52" s="249" t="str">
        <f>Invoer_periode_3!J155</f>
        <v/>
      </c>
      <c r="K52" s="249" t="str">
        <f>Invoer_periode_3!K155</f>
        <v/>
      </c>
      <c r="L52" s="249" t="str">
        <f>Invoer_periode_3!L155</f>
        <v/>
      </c>
      <c r="M52" s="249" t="str">
        <f>Invoer_periode_3!M155</f>
        <v/>
      </c>
      <c r="N52" s="249">
        <f>Invoer_periode_3!N155</f>
        <v>0</v>
      </c>
    </row>
    <row r="53" spans="1:14" s="254" customFormat="1" ht="14.25" customHeight="1">
      <c r="A53" s="456" t="str">
        <f>IF(ISBLANK(Invoer_periode_3!A156),"",Invoer_periode_3!A156)</f>
        <v/>
      </c>
      <c r="B53" s="273" t="str">
        <f>Invoer_periode_3!B156</f>
        <v>Wittenbernds B</v>
      </c>
      <c r="C53" s="249" t="str">
        <f>IF(ISBLANK(Invoer_periode_3!C156),"",Invoer_periode_3!C156)</f>
        <v/>
      </c>
      <c r="D53" s="249" t="str">
        <f>Invoer_periode_3!D156</f>
        <v/>
      </c>
      <c r="E53" s="249" t="str">
        <f>IF(ISBLANK(Invoer_periode_3!E156),"",Invoer_periode_3!E156)</f>
        <v/>
      </c>
      <c r="F53" s="249" t="str">
        <f>IF(ISBLANK(Invoer_periode_3!F156),"",Invoer_periode_3!F156)</f>
        <v/>
      </c>
      <c r="G53" s="249" t="str">
        <f>Invoer_periode_3!G156</f>
        <v/>
      </c>
      <c r="H53" s="249" t="str">
        <f>IF(ISBLANK(Invoer_periode_3!H156),"",Invoer_periode_3!H156)</f>
        <v/>
      </c>
      <c r="I53" s="249" t="str">
        <f>Invoer_periode_3!I156</f>
        <v/>
      </c>
      <c r="J53" s="249" t="str">
        <f>Invoer_periode_3!J156</f>
        <v/>
      </c>
      <c r="K53" s="249" t="str">
        <f>Invoer_periode_3!K156</f>
        <v/>
      </c>
      <c r="L53" s="249" t="str">
        <f>Invoer_periode_3!L156</f>
        <v/>
      </c>
      <c r="M53" s="249" t="str">
        <f>Invoer_periode_3!M156</f>
        <v/>
      </c>
      <c r="N53" s="249">
        <f>Invoer_periode_3!N156</f>
        <v>0</v>
      </c>
    </row>
    <row r="54" spans="1:14" ht="14.25" customHeight="1">
      <c r="A54" s="456" t="str">
        <f>IF(ISBLANK(Invoer_periode_3!A157),"",Invoer_periode_3!A157)</f>
        <v/>
      </c>
      <c r="B54" s="273" t="str">
        <f>Invoer_periode_3!B157</f>
        <v>Spieker Leo</v>
      </c>
      <c r="C54" s="249" t="str">
        <f>IF(ISBLANK(Invoer_periode_3!C157),"",Invoer_periode_3!C157)</f>
        <v/>
      </c>
      <c r="D54" s="249" t="str">
        <f>Invoer_periode_3!D157</f>
        <v/>
      </c>
      <c r="E54" s="249" t="str">
        <f>IF(ISBLANK(Invoer_periode_3!E157),"",Invoer_periode_3!E157)</f>
        <v/>
      </c>
      <c r="F54" s="249" t="str">
        <f>IF(ISBLANK(Invoer_periode_3!F157),"",Invoer_periode_3!F157)</f>
        <v/>
      </c>
      <c r="G54" s="249" t="str">
        <f>Invoer_periode_3!G157</f>
        <v/>
      </c>
      <c r="H54" s="249" t="str">
        <f>IF(ISBLANK(Invoer_periode_3!H157),"",Invoer_periode_3!H157)</f>
        <v/>
      </c>
      <c r="I54" s="249" t="str">
        <f>Invoer_periode_3!I157</f>
        <v/>
      </c>
      <c r="J54" s="249" t="str">
        <f>Invoer_periode_3!J157</f>
        <v/>
      </c>
      <c r="K54" s="249" t="str">
        <f>Invoer_periode_3!K157</f>
        <v/>
      </c>
      <c r="L54" s="249" t="str">
        <f>Invoer_periode_3!L157</f>
        <v/>
      </c>
      <c r="M54" s="249" t="str">
        <f>Invoer_periode_3!M157</f>
        <v/>
      </c>
      <c r="N54" s="249">
        <f>Invoer_periode_3!N157</f>
        <v>0</v>
      </c>
    </row>
    <row r="55" spans="1:14" ht="14.25" customHeight="1">
      <c r="A55" s="456">
        <f>IF(ISBLANK(Invoer_periode_3!A158),"",Invoer_periode_3!A158)</f>
        <v>45314</v>
      </c>
      <c r="B55" s="273" t="str">
        <f>Invoer_periode_3!B158</f>
        <v>v.Schie Leo</v>
      </c>
      <c r="C55" s="249">
        <f>IF(ISBLANK(Invoer_periode_3!C158),"",Invoer_periode_3!C158)</f>
        <v>1</v>
      </c>
      <c r="D55" s="249">
        <f>Invoer_periode_3!D158</f>
        <v>85</v>
      </c>
      <c r="E55" s="249">
        <f>IF(ISBLANK(Invoer_periode_3!E158),"",Invoer_periode_3!E158)</f>
        <v>85</v>
      </c>
      <c r="F55" s="249">
        <f>IF(ISBLANK(Invoer_periode_3!F158),"",Invoer_periode_3!F158)</f>
        <v>26</v>
      </c>
      <c r="G55" s="249">
        <f>Invoer_periode_3!G158</f>
        <v>3.2692307692307692</v>
      </c>
      <c r="H55" s="249">
        <f>IF(ISBLANK(Invoer_periode_3!H158),"",Invoer_periode_3!H158)</f>
        <v>28</v>
      </c>
      <c r="I55" s="249">
        <f>Invoer_periode_3!I158</f>
        <v>1</v>
      </c>
      <c r="J55" s="249">
        <f>Invoer_periode_3!J158</f>
        <v>10</v>
      </c>
      <c r="K55" s="249">
        <f>Invoer_periode_3!K158</f>
        <v>1</v>
      </c>
      <c r="L55" s="249">
        <f>Invoer_periode_3!L158</f>
        <v>0</v>
      </c>
      <c r="M55" s="249">
        <f>Invoer_periode_3!M158</f>
        <v>0</v>
      </c>
      <c r="N55" s="249">
        <f>Invoer_periode_3!N158</f>
        <v>0</v>
      </c>
    </row>
    <row r="56" spans="1:14" ht="14.25" customHeight="1">
      <c r="A56" s="456" t="str">
        <f>IF(ISBLANK(Invoer_periode_3!A159),"",Invoer_periode_3!A159)</f>
        <v/>
      </c>
      <c r="B56" s="273" t="str">
        <f>Invoer_periode_3!B159</f>
        <v>Wolterink Harrie</v>
      </c>
      <c r="C56" s="249" t="str">
        <f>IF(ISBLANK(Invoer_periode_3!C159),"",Invoer_periode_3!C159)</f>
        <v/>
      </c>
      <c r="D56" s="249" t="str">
        <f>Invoer_periode_3!D159</f>
        <v/>
      </c>
      <c r="E56" s="249" t="str">
        <f>IF(ISBLANK(Invoer_periode_3!E159),"",Invoer_periode_3!E159)</f>
        <v/>
      </c>
      <c r="F56" s="249" t="str">
        <f>IF(ISBLANK(Invoer_periode_3!F159),"",Invoer_periode_3!F159)</f>
        <v/>
      </c>
      <c r="G56" s="249" t="str">
        <f>Invoer_periode_3!G159</f>
        <v/>
      </c>
      <c r="H56" s="249" t="str">
        <f>IF(ISBLANK(Invoer_periode_3!H159),"",Invoer_periode_3!H159)</f>
        <v/>
      </c>
      <c r="I56" s="249" t="str">
        <f>Invoer_periode_3!I159</f>
        <v/>
      </c>
      <c r="J56" s="249" t="str">
        <f>Invoer_periode_3!J159</f>
        <v/>
      </c>
      <c r="K56" s="249" t="str">
        <f>Invoer_periode_3!K159</f>
        <v/>
      </c>
      <c r="L56" s="249" t="str">
        <f>Invoer_periode_3!L159</f>
        <v/>
      </c>
      <c r="M56" s="249" t="str">
        <f>Invoer_periode_3!M159</f>
        <v/>
      </c>
      <c r="N56" s="249">
        <f>Invoer_periode_3!N159</f>
        <v>0</v>
      </c>
    </row>
    <row r="57" spans="1:14" ht="14.25" customHeight="1">
      <c r="A57" s="456">
        <f>IF(ISBLANK(Invoer_periode_3!A160),"",Invoer_periode_3!A160)</f>
        <v>45300</v>
      </c>
      <c r="B57" s="273" t="str">
        <f>Invoer_periode_3!B160</f>
        <v>Vermue Jack</v>
      </c>
      <c r="C57" s="249">
        <f>IF(ISBLANK(Invoer_periode_3!C160),"",Invoer_periode_3!C160)</f>
        <v>1</v>
      </c>
      <c r="D57" s="249">
        <f>Invoer_periode_3!D160</f>
        <v>0</v>
      </c>
      <c r="E57" s="249">
        <f>IF(ISBLANK(Invoer_periode_3!E160),"",Invoer_periode_3!E160)</f>
        <v>85</v>
      </c>
      <c r="F57" s="249">
        <f>IF(ISBLANK(Invoer_periode_3!F160),"",Invoer_periode_3!F160)</f>
        <v>26</v>
      </c>
      <c r="G57" s="249">
        <f>Invoer_periode_3!G160</f>
        <v>0</v>
      </c>
      <c r="H57" s="249">
        <f>IF(ISBLANK(Invoer_periode_3!H160),"",Invoer_periode_3!H160)</f>
        <v>22</v>
      </c>
      <c r="I57" s="249">
        <f>Invoer_periode_3!I160</f>
        <v>0</v>
      </c>
      <c r="J57" s="249">
        <f>Invoer_periode_3!J160</f>
        <v>0</v>
      </c>
      <c r="K57" s="249">
        <f>Invoer_periode_3!K160</f>
        <v>1</v>
      </c>
      <c r="L57" s="249">
        <f>Invoer_periode_3!L160</f>
        <v>0</v>
      </c>
      <c r="M57" s="249">
        <f>Invoer_periode_3!M160</f>
        <v>0</v>
      </c>
      <c r="N57" s="249">
        <f>Invoer_periode_3!N160</f>
        <v>0</v>
      </c>
    </row>
    <row r="58" spans="1:14" ht="14.25" customHeight="1">
      <c r="A58" s="456" t="str">
        <f>IF(ISBLANK(Invoer_periode_3!A161),"",Invoer_periode_3!A161)</f>
        <v/>
      </c>
      <c r="B58" s="273" t="str">
        <f>Invoer_periode_3!B161</f>
        <v>Slot Guus</v>
      </c>
      <c r="C58" s="249">
        <f>IF(ISBLANK(Invoer_periode_3!C161),"",Invoer_periode_3!C161)</f>
        <v>1</v>
      </c>
      <c r="D58" s="249">
        <f>Invoer_periode_3!D161</f>
        <v>85</v>
      </c>
      <c r="E58" s="249">
        <f>IF(ISBLANK(Invoer_periode_3!E161),"",Invoer_periode_3!E161)</f>
        <v>76</v>
      </c>
      <c r="F58" s="249">
        <f>IF(ISBLANK(Invoer_periode_3!F161),"",Invoer_periode_3!F161)</f>
        <v>24</v>
      </c>
      <c r="G58" s="249">
        <f>Invoer_periode_3!G161</f>
        <v>3.1666666666666665</v>
      </c>
      <c r="H58" s="249">
        <f>IF(ISBLANK(Invoer_periode_3!H161),"",Invoer_periode_3!H161)</f>
        <v>11</v>
      </c>
      <c r="I58" s="249">
        <f>Invoer_periode_3!I161</f>
        <v>0.89411764705882357</v>
      </c>
      <c r="J58" s="249">
        <f>Invoer_periode_3!J161</f>
        <v>8</v>
      </c>
      <c r="K58" s="249">
        <f>Invoer_periode_3!K161</f>
        <v>0</v>
      </c>
      <c r="L58" s="249">
        <f>Invoer_periode_3!L161</f>
        <v>1</v>
      </c>
      <c r="M58" s="249">
        <f>Invoer_periode_3!M161</f>
        <v>0</v>
      </c>
      <c r="N58" s="249">
        <f>Invoer_periode_3!N161</f>
        <v>0</v>
      </c>
    </row>
    <row r="59" spans="1:14" ht="14.25" customHeight="1">
      <c r="A59" s="456" t="str">
        <f>IF(ISBLANK(Invoer_periode_3!A162),"",Invoer_periode_3!A162)</f>
        <v/>
      </c>
      <c r="B59" s="273" t="str">
        <f>Invoer_periode_3!B162</f>
        <v>Bennie Beerten Z</v>
      </c>
      <c r="C59" s="249" t="str">
        <f>IF(ISBLANK(Invoer_periode_3!C162),"",Invoer_periode_3!C162)</f>
        <v/>
      </c>
      <c r="D59" s="249" t="str">
        <f>Invoer_periode_3!D162</f>
        <v/>
      </c>
      <c r="E59" s="249" t="str">
        <f>IF(ISBLANK(Invoer_periode_3!E162),"",Invoer_periode_3!E162)</f>
        <v/>
      </c>
      <c r="F59" s="249" t="str">
        <f>IF(ISBLANK(Invoer_periode_3!F162),"",Invoer_periode_3!F162)</f>
        <v/>
      </c>
      <c r="G59" s="249" t="str">
        <f>Invoer_periode_3!G162</f>
        <v/>
      </c>
      <c r="H59" s="249" t="str">
        <f>IF(ISBLANK(Invoer_periode_3!H162),"",Invoer_periode_3!H162)</f>
        <v/>
      </c>
      <c r="I59" s="249" t="str">
        <f>Invoer_periode_3!I162</f>
        <v/>
      </c>
      <c r="J59" s="249" t="str">
        <f>Invoer_periode_3!J162</f>
        <v/>
      </c>
      <c r="K59" s="249" t="str">
        <f>Invoer_periode_3!K162</f>
        <v/>
      </c>
      <c r="L59" s="249" t="str">
        <f>Invoer_periode_3!L162</f>
        <v/>
      </c>
      <c r="M59" s="249" t="str">
        <f>Invoer_periode_3!M162</f>
        <v/>
      </c>
      <c r="N59" s="249">
        <f>Invoer_periode_3!N162</f>
        <v>0</v>
      </c>
    </row>
    <row r="60" spans="1:14" ht="14.25" customHeight="1">
      <c r="A60" s="456" t="str">
        <f>IF(ISBLANK(Invoer_periode_3!A163),"",Invoer_periode_3!A163)</f>
        <v/>
      </c>
      <c r="B60" s="273" t="str">
        <f>Invoer_periode_3!B163</f>
        <v>Cuppers Jan</v>
      </c>
      <c r="C60" s="249" t="str">
        <f>IF(ISBLANK(Invoer_periode_3!C163),"",Invoer_periode_3!C163)</f>
        <v/>
      </c>
      <c r="D60" s="249" t="str">
        <f>Invoer_periode_3!D163</f>
        <v/>
      </c>
      <c r="E60" s="249" t="str">
        <f>IF(ISBLANK(Invoer_periode_3!E163),"",Invoer_periode_3!E163)</f>
        <v/>
      </c>
      <c r="F60" s="249" t="str">
        <f>IF(ISBLANK(Invoer_periode_3!F163),"",Invoer_periode_3!F163)</f>
        <v/>
      </c>
      <c r="G60" s="249" t="str">
        <f>Invoer_periode_3!G163</f>
        <v/>
      </c>
      <c r="H60" s="249" t="str">
        <f>IF(ISBLANK(Invoer_periode_3!H163),"",Invoer_periode_3!H163)</f>
        <v/>
      </c>
      <c r="I60" s="249" t="str">
        <f>Invoer_periode_3!I163</f>
        <v/>
      </c>
      <c r="J60" s="249" t="str">
        <f>Invoer_periode_3!J163</f>
        <v/>
      </c>
      <c r="K60" s="249" t="str">
        <f>Invoer_periode_3!K163</f>
        <v/>
      </c>
      <c r="L60" s="249" t="str">
        <f>Invoer_periode_3!L163</f>
        <v/>
      </c>
      <c r="M60" s="249" t="str">
        <f>Invoer_periode_3!M163</f>
        <v/>
      </c>
      <c r="N60" s="249">
        <f>Invoer_periode_3!N163</f>
        <v>0</v>
      </c>
    </row>
    <row r="61" spans="1:14" ht="14.25" customHeight="1">
      <c r="A61" s="457">
        <f>Invoer_periode_3!A165</f>
        <v>45279</v>
      </c>
      <c r="B61" s="474" t="str">
        <f>Invoer_periode_3!B165</f>
        <v>Cattier Theo</v>
      </c>
      <c r="C61" s="263">
        <f>Invoer_periode_3!C165</f>
        <v>1</v>
      </c>
      <c r="D61" s="263">
        <f>Invoer_periode_3!D165</f>
        <v>85</v>
      </c>
      <c r="E61" s="263">
        <f>Invoer_periode_3!E165</f>
        <v>85</v>
      </c>
      <c r="F61" s="263">
        <f>Invoer_periode_3!F165</f>
        <v>28</v>
      </c>
      <c r="G61" s="266">
        <f>Invoer_periode_3!G165</f>
        <v>3.0357142857142856</v>
      </c>
      <c r="H61" s="263">
        <f>Invoer_periode_3!H165</f>
        <v>13</v>
      </c>
      <c r="I61" s="267">
        <f>Invoer_periode_3!I165</f>
        <v>1</v>
      </c>
      <c r="J61" s="268">
        <f>Invoer_periode_3!J165</f>
        <v>10</v>
      </c>
      <c r="K61" s="263">
        <f>Invoer_periode_3!K165</f>
        <v>1</v>
      </c>
      <c r="L61" s="263">
        <f>Invoer_periode_3!L165</f>
        <v>0</v>
      </c>
      <c r="M61" s="263">
        <f>Invoer_periode_3!M165</f>
        <v>0</v>
      </c>
      <c r="N61" s="263">
        <f>Invoer_periode_3!N165</f>
        <v>0</v>
      </c>
    </row>
    <row r="62" spans="1:14" ht="14.25" customHeight="1">
      <c r="B62" s="474" t="str">
        <f>Invoer_periode_3!B166</f>
        <v>Huinink Jan</v>
      </c>
      <c r="G62" s="251"/>
      <c r="H62" s="249"/>
      <c r="I62" s="252"/>
      <c r="J62" s="253"/>
    </row>
    <row r="63" spans="1:14" ht="14.25" customHeight="1">
      <c r="A63" s="457"/>
      <c r="B63" s="474" t="str">
        <f>Invoer_periode_3!B167</f>
        <v>Koppele Theo</v>
      </c>
      <c r="C63" s="263"/>
      <c r="D63" s="263"/>
      <c r="E63" s="263"/>
      <c r="F63" s="263"/>
      <c r="G63" s="266"/>
      <c r="H63" s="263"/>
      <c r="I63" s="267"/>
      <c r="J63" s="268"/>
      <c r="K63" s="263"/>
      <c r="L63" s="263"/>
      <c r="M63" s="263"/>
      <c r="N63" s="263"/>
    </row>
    <row r="64" spans="1:14" ht="14.25" customHeight="1">
      <c r="A64" s="455"/>
      <c r="B64" s="264"/>
      <c r="C64" s="263"/>
      <c r="D64" s="263"/>
      <c r="E64" s="263"/>
      <c r="F64" s="263"/>
      <c r="G64" s="266"/>
      <c r="H64" s="263"/>
      <c r="I64" s="267"/>
      <c r="J64" s="268"/>
      <c r="K64" s="263"/>
      <c r="L64" s="263"/>
      <c r="M64" s="263"/>
      <c r="N64" s="263"/>
    </row>
    <row r="65" spans="1:14" ht="14.25" customHeight="1">
      <c r="A65" s="457"/>
      <c r="B65" s="264"/>
      <c r="C65" s="263"/>
      <c r="D65" s="263"/>
      <c r="E65" s="263"/>
      <c r="F65" s="263"/>
      <c r="G65" s="266"/>
      <c r="H65" s="263"/>
      <c r="I65" s="267"/>
      <c r="J65" s="268"/>
      <c r="K65" s="263"/>
      <c r="L65" s="263"/>
      <c r="M65" s="263"/>
      <c r="N65" s="263"/>
    </row>
    <row r="66" spans="1:14" ht="14.25" customHeight="1">
      <c r="H66" s="249"/>
      <c r="J66" s="249"/>
    </row>
    <row r="67" spans="1:14" ht="14.25" customHeight="1">
      <c r="A67" s="456">
        <f>IF(ISBLANK(Invoer_per__4!A150),"",Invoer_per__4!A150)</f>
        <v>85</v>
      </c>
      <c r="B67" s="248" t="str">
        <f>Invoer_per__4!B150</f>
        <v>Naam</v>
      </c>
      <c r="C67" s="249" t="str">
        <f>IF(ISBLANK(Invoer_per__4!C150),"",Invoer_per__4!C150)</f>
        <v>Aantal</v>
      </c>
      <c r="D67" s="249" t="str">
        <f>Invoer_per__4!D150</f>
        <v>Te maken</v>
      </c>
      <c r="E67" s="249" t="str">
        <f>IF(ISBLANK(Invoer_per__4!E150),"",Invoer_per__4!E150)</f>
        <v>Aantal</v>
      </c>
      <c r="F67" s="249" t="str">
        <f>IF(ISBLANK(Invoer_per__4!F150),"",Invoer_per__4!F150)</f>
        <v xml:space="preserve">Aantal  </v>
      </c>
      <c r="G67" s="249" t="str">
        <f>Invoer_per__4!G150</f>
        <v xml:space="preserve">Week       </v>
      </c>
      <c r="H67" s="249" t="str">
        <f>IF(ISBLANK(Invoer_per__4!H150),"",Invoer_per__4!H150)</f>
        <v>Hoogste</v>
      </c>
      <c r="I67" s="249" t="str">
        <f>Invoer_per__4!I150</f>
        <v>%</v>
      </c>
      <c r="J67" s="249">
        <f>Invoer_per__4!J150</f>
        <v>10</v>
      </c>
      <c r="K67" s="249" t="str">
        <f>Invoer_per__4!K150</f>
        <v>W</v>
      </c>
      <c r="L67" s="249" t="str">
        <f>Invoer_per__4!L150</f>
        <v>V</v>
      </c>
      <c r="M67" s="249" t="str">
        <f>Invoer_per__4!M150</f>
        <v>R</v>
      </c>
      <c r="N67" s="249" t="str">
        <f>Invoer_per__4!N150</f>
        <v>Nieuwe</v>
      </c>
    </row>
    <row r="68" spans="1:14" ht="14.25" customHeight="1">
      <c r="A68" s="456" t="str">
        <f>IF(ISBLANK(Invoer_per__4!A151),"",Invoer_per__4!A151)</f>
        <v>Datum</v>
      </c>
      <c r="B68" s="248" t="str">
        <f>Invoer_per__4!B151</f>
        <v>Melgers Willy</v>
      </c>
      <c r="C68" s="249" t="str">
        <f>IF(ISBLANK(Invoer_per__4!C151),"",Invoer_per__4!C151)</f>
        <v>Wedstrijden</v>
      </c>
      <c r="D68" s="249" t="str">
        <f>Invoer_per__4!D151</f>
        <v>Car.boles</v>
      </c>
      <c r="E68" s="249" t="str">
        <f>IF(ISBLANK(Invoer_per__4!E151),"",Invoer_per__4!E151)</f>
        <v>Car.boles</v>
      </c>
      <c r="F68" s="249" t="str">
        <f>IF(ISBLANK(Invoer_per__4!F151),"",Invoer_per__4!F151)</f>
        <v>Beurten</v>
      </c>
      <c r="G68" s="251" t="str">
        <f>Invoer_per__4!G151</f>
        <v>Moyenne</v>
      </c>
      <c r="H68" s="251" t="str">
        <f>IF(ISBLANK(Invoer_per__4!H151),"",Invoer_per__4!H151)</f>
        <v>H Score</v>
      </c>
      <c r="I68" s="258" t="str">
        <f>Invoer_per__4!I151</f>
        <v>Car.boles</v>
      </c>
      <c r="J68" s="252" t="str">
        <f>Invoer_per__4!J151</f>
        <v>Punten</v>
      </c>
      <c r="K68" s="249">
        <f>Invoer_per__4!K151</f>
        <v>0</v>
      </c>
      <c r="L68" s="249">
        <f>Invoer_per__4!L151</f>
        <v>0</v>
      </c>
      <c r="M68" s="249">
        <f>Invoer_per__4!M151</f>
        <v>0</v>
      </c>
      <c r="N68" s="249" t="str">
        <f>Invoer_per__4!N151</f>
        <v>Caramb</v>
      </c>
    </row>
    <row r="69" spans="1:14" ht="14.25" customHeight="1">
      <c r="A69" s="456" t="str">
        <f>IF(ISBLANK(Invoer_per__4!A152),"",Invoer_per__4!A152)</f>
        <v/>
      </c>
      <c r="B69" s="248" t="str">
        <f>Invoer_per__4!B152</f>
        <v>Piepers Arnold</v>
      </c>
      <c r="C69" s="249" t="str">
        <f>IF(ISBLANK(Invoer_per__4!C152),"",Invoer_per__4!C152)</f>
        <v/>
      </c>
      <c r="D69" s="249" t="str">
        <f>Invoer_per__4!D152</f>
        <v/>
      </c>
      <c r="E69" s="249" t="str">
        <f>IF(ISBLANK(Invoer_per__4!E152),"",Invoer_per__4!E152)</f>
        <v/>
      </c>
      <c r="F69" s="249" t="str">
        <f>IF(ISBLANK(Invoer_per__4!F152),"",Invoer_per__4!F152)</f>
        <v/>
      </c>
      <c r="G69" s="249" t="str">
        <f>Invoer_per__4!G152</f>
        <v/>
      </c>
      <c r="H69" s="249" t="str">
        <f>IF(ISBLANK(Invoer_per__4!H152),"",Invoer_per__4!H152)</f>
        <v/>
      </c>
      <c r="I69" s="249" t="str">
        <f>Invoer_per__4!I152</f>
        <v/>
      </c>
      <c r="J69" s="249" t="str">
        <f>Invoer_per__4!J152</f>
        <v/>
      </c>
      <c r="K69" s="249" t="str">
        <f>Invoer_per__4!K152</f>
        <v/>
      </c>
      <c r="L69" s="249" t="str">
        <f>Invoer_per__4!L152</f>
        <v/>
      </c>
      <c r="M69" s="249" t="str">
        <f>Invoer_per__4!M152</f>
        <v/>
      </c>
      <c r="N69" s="249">
        <f>Invoer_per__4!N152</f>
        <v>0</v>
      </c>
    </row>
    <row r="70" spans="1:14" s="264" customFormat="1" ht="14.25" customHeight="1">
      <c r="A70" s="456" t="str">
        <f>IF(ISBLANK(Invoer_per__4!A153),"",Invoer_per__4!A153)</f>
        <v/>
      </c>
      <c r="B70" s="248" t="str">
        <f>Invoer_per__4!B153</f>
        <v>Jos Stortelder</v>
      </c>
      <c r="C70" s="249" t="str">
        <f>IF(ISBLANK(Invoer_per__4!C153),"",Invoer_per__4!C153)</f>
        <v/>
      </c>
      <c r="D70" s="249" t="str">
        <f>Invoer_per__4!D153</f>
        <v/>
      </c>
      <c r="E70" s="249" t="str">
        <f>IF(ISBLANK(Invoer_per__4!E153),"",Invoer_per__4!E153)</f>
        <v/>
      </c>
      <c r="F70" s="249" t="str">
        <f>IF(ISBLANK(Invoer_per__4!F153),"",Invoer_per__4!F153)</f>
        <v/>
      </c>
      <c r="G70" s="249" t="str">
        <f>Invoer_per__4!G153</f>
        <v/>
      </c>
      <c r="H70" s="249" t="str">
        <f>IF(ISBLANK(Invoer_per__4!H153),"",Invoer_per__4!H153)</f>
        <v/>
      </c>
      <c r="I70" s="249" t="str">
        <f>Invoer_per__4!I153</f>
        <v/>
      </c>
      <c r="J70" s="249" t="str">
        <f>Invoer_per__4!J153</f>
        <v/>
      </c>
      <c r="K70" s="249" t="str">
        <f>Invoer_per__4!K153</f>
        <v/>
      </c>
      <c r="L70" s="249" t="str">
        <f>Invoer_per__4!L153</f>
        <v/>
      </c>
      <c r="M70" s="249" t="str">
        <f>Invoer_per__4!M153</f>
        <v/>
      </c>
      <c r="N70" s="249">
        <f>Invoer_per__4!N153</f>
        <v>0</v>
      </c>
    </row>
    <row r="71" spans="1:14" ht="14.25" customHeight="1">
      <c r="A71" s="456" t="str">
        <f>IF(ISBLANK(Invoer_per__4!A154),"",Invoer_per__4!A154)</f>
        <v/>
      </c>
      <c r="B71" s="248" t="str">
        <f>Invoer_per__4!B154</f>
        <v>Rots Jan</v>
      </c>
      <c r="C71" s="249" t="str">
        <f>IF(ISBLANK(Invoer_per__4!C154),"",Invoer_per__4!C154)</f>
        <v/>
      </c>
      <c r="D71" s="249" t="str">
        <f>Invoer_per__4!D154</f>
        <v/>
      </c>
      <c r="E71" s="249" t="str">
        <f>IF(ISBLANK(Invoer_per__4!E154),"",Invoer_per__4!E154)</f>
        <v/>
      </c>
      <c r="F71" s="249" t="str">
        <f>IF(ISBLANK(Invoer_per__4!F154),"",Invoer_per__4!F154)</f>
        <v/>
      </c>
      <c r="G71" s="251" t="str">
        <f>Invoer_per__4!G154</f>
        <v/>
      </c>
      <c r="H71" s="251" t="str">
        <f>IF(ISBLANK(Invoer_per__4!H154),"",Invoer_per__4!H154)</f>
        <v/>
      </c>
      <c r="I71" s="260" t="str">
        <f>Invoer_per__4!I154</f>
        <v/>
      </c>
      <c r="J71" s="252" t="str">
        <f>Invoer_per__4!J154</f>
        <v/>
      </c>
      <c r="K71" s="249" t="str">
        <f>Invoer_per__4!K154</f>
        <v/>
      </c>
      <c r="L71" s="249" t="str">
        <f>Invoer_per__4!L154</f>
        <v/>
      </c>
      <c r="M71" s="249" t="str">
        <f>Invoer_per__4!M154</f>
        <v/>
      </c>
      <c r="N71" s="249">
        <f>Invoer_per__4!N154</f>
        <v>0</v>
      </c>
    </row>
    <row r="72" spans="1:14" ht="14.25" customHeight="1">
      <c r="A72" s="456" t="str">
        <f>IF(ISBLANK(Invoer_per__4!A155),"",Invoer_per__4!A155)</f>
        <v/>
      </c>
      <c r="B72" s="248" t="str">
        <f>Invoer_per__4!B155</f>
        <v>Rouwhorst Bennie</v>
      </c>
      <c r="C72" s="249" t="str">
        <f>IF(ISBLANK(Invoer_per__4!C155),"",Invoer_per__4!C155)</f>
        <v/>
      </c>
      <c r="D72" s="249" t="str">
        <f>Invoer_per__4!D155</f>
        <v/>
      </c>
      <c r="E72" s="249" t="str">
        <f>IF(ISBLANK(Invoer_per__4!E155),"",Invoer_per__4!E155)</f>
        <v/>
      </c>
      <c r="F72" s="249" t="str">
        <f>IF(ISBLANK(Invoer_per__4!F155),"",Invoer_per__4!F155)</f>
        <v/>
      </c>
      <c r="G72" s="249" t="str">
        <f>Invoer_per__4!G155</f>
        <v/>
      </c>
      <c r="H72" s="249" t="str">
        <f>IF(ISBLANK(Invoer_per__4!H155),"",Invoer_per__4!H155)</f>
        <v/>
      </c>
      <c r="I72" s="249" t="str">
        <f>Invoer_per__4!I155</f>
        <v/>
      </c>
      <c r="J72" s="249" t="str">
        <f>Invoer_per__4!J155</f>
        <v/>
      </c>
      <c r="K72" s="249" t="str">
        <f>Invoer_per__4!K155</f>
        <v/>
      </c>
      <c r="L72" s="249" t="str">
        <f>Invoer_per__4!L155</f>
        <v/>
      </c>
      <c r="M72" s="249" t="str">
        <f>Invoer_per__4!M155</f>
        <v/>
      </c>
      <c r="N72" s="249">
        <f>Invoer_per__4!N155</f>
        <v>0</v>
      </c>
    </row>
    <row r="73" spans="1:14" ht="14.25" customHeight="1">
      <c r="A73" s="456" t="str">
        <f>IF(ISBLANK(Invoer_per__4!A156),"",Invoer_per__4!A156)</f>
        <v/>
      </c>
      <c r="B73" s="248" t="str">
        <f>Invoer_per__4!B156</f>
        <v>Wittenbernds B</v>
      </c>
      <c r="C73" s="249" t="str">
        <f>IF(ISBLANK(Invoer_per__4!C156),"",Invoer_per__4!C156)</f>
        <v/>
      </c>
      <c r="D73" s="249" t="str">
        <f>Invoer_per__4!D156</f>
        <v/>
      </c>
      <c r="E73" s="249" t="str">
        <f>IF(ISBLANK(Invoer_per__4!E156),"",Invoer_per__4!E156)</f>
        <v/>
      </c>
      <c r="F73" s="249" t="str">
        <f>IF(ISBLANK(Invoer_per__4!F156),"",Invoer_per__4!F156)</f>
        <v/>
      </c>
      <c r="G73" s="251" t="str">
        <f>Invoer_per__4!G156</f>
        <v/>
      </c>
      <c r="H73" s="251" t="str">
        <f>IF(ISBLANK(Invoer_per__4!H156),"",Invoer_per__4!H156)</f>
        <v/>
      </c>
      <c r="I73" s="258" t="str">
        <f>Invoer_per__4!I156</f>
        <v/>
      </c>
      <c r="J73" s="252" t="str">
        <f>Invoer_per__4!J156</f>
        <v/>
      </c>
      <c r="K73" s="249" t="str">
        <f>Invoer_per__4!K156</f>
        <v/>
      </c>
      <c r="L73" s="249" t="str">
        <f>Invoer_per__4!L156</f>
        <v/>
      </c>
      <c r="M73" s="249" t="str">
        <f>Invoer_per__4!M156</f>
        <v/>
      </c>
      <c r="N73" s="249">
        <f>Invoer_per__4!N156</f>
        <v>0</v>
      </c>
    </row>
    <row r="74" spans="1:14" ht="14.25" customHeight="1">
      <c r="A74" s="456" t="str">
        <f>IF(ISBLANK(Invoer_per__4!A157),"",Invoer_per__4!A157)</f>
        <v/>
      </c>
      <c r="B74" s="248" t="str">
        <f>Invoer_per__4!B157</f>
        <v>Spieker Leo</v>
      </c>
      <c r="C74" s="249" t="str">
        <f>IF(ISBLANK(Invoer_per__4!C157),"",Invoer_per__4!C157)</f>
        <v/>
      </c>
      <c r="D74" s="249" t="str">
        <f>Invoer_per__4!D157</f>
        <v/>
      </c>
      <c r="E74" s="249" t="str">
        <f>IF(ISBLANK(Invoer_per__4!E157),"",Invoer_per__4!E157)</f>
        <v/>
      </c>
      <c r="F74" s="249" t="str">
        <f>IF(ISBLANK(Invoer_per__4!F157),"",Invoer_per__4!F157)</f>
        <v/>
      </c>
      <c r="G74" s="251" t="str">
        <f>Invoer_per__4!G157</f>
        <v/>
      </c>
      <c r="H74" s="251" t="str">
        <f>IF(ISBLANK(Invoer_per__4!H157),"",Invoer_per__4!H157)</f>
        <v/>
      </c>
      <c r="I74" s="258" t="str">
        <f>Invoer_per__4!I157</f>
        <v/>
      </c>
      <c r="J74" s="252" t="str">
        <f>Invoer_per__4!J157</f>
        <v/>
      </c>
      <c r="K74" s="249" t="str">
        <f>Invoer_per__4!K157</f>
        <v/>
      </c>
      <c r="L74" s="249" t="str">
        <f>Invoer_per__4!L157</f>
        <v/>
      </c>
      <c r="M74" s="249" t="str">
        <f>Invoer_per__4!M157</f>
        <v/>
      </c>
      <c r="N74" s="249">
        <f>Invoer_per__4!N157</f>
        <v>0</v>
      </c>
    </row>
    <row r="75" spans="1:14" ht="14.25" customHeight="1">
      <c r="A75" s="456" t="str">
        <f>IF(ISBLANK(Invoer_per__4!A158),"",Invoer_per__4!A158)</f>
        <v/>
      </c>
      <c r="B75" s="248" t="str">
        <f>Invoer_per__4!B158</f>
        <v>v.Schie Leo</v>
      </c>
      <c r="C75" s="249" t="str">
        <f>IF(ISBLANK(Invoer_per__4!C158),"",Invoer_per__4!C158)</f>
        <v/>
      </c>
      <c r="D75" s="249" t="str">
        <f>Invoer_per__4!D158</f>
        <v/>
      </c>
      <c r="E75" s="249" t="str">
        <f>IF(ISBLANK(Invoer_per__4!E158),"",Invoer_per__4!E158)</f>
        <v/>
      </c>
      <c r="F75" s="249" t="str">
        <f>IF(ISBLANK(Invoer_per__4!F158),"",Invoer_per__4!F158)</f>
        <v/>
      </c>
      <c r="G75" s="251" t="str">
        <f>Invoer_per__4!G158</f>
        <v/>
      </c>
      <c r="H75" s="251" t="str">
        <f>IF(ISBLANK(Invoer_per__4!H158),"",Invoer_per__4!H158)</f>
        <v/>
      </c>
      <c r="I75" s="258" t="str">
        <f>Invoer_per__4!I158</f>
        <v/>
      </c>
      <c r="J75" s="252" t="str">
        <f>Invoer_per__4!J158</f>
        <v/>
      </c>
      <c r="K75" s="249" t="str">
        <f>Invoer_per__4!K158</f>
        <v/>
      </c>
      <c r="L75" s="249" t="str">
        <f>Invoer_per__4!L158</f>
        <v/>
      </c>
      <c r="M75" s="249" t="str">
        <f>Invoer_per__4!M158</f>
        <v/>
      </c>
      <c r="N75" s="249">
        <f>Invoer_per__4!N158</f>
        <v>0</v>
      </c>
    </row>
    <row r="76" spans="1:14" s="254" customFormat="1" ht="14.25" customHeight="1">
      <c r="A76" s="456" t="str">
        <f>IF(ISBLANK(Invoer_per__4!A159),"",Invoer_per__4!A159)</f>
        <v/>
      </c>
      <c r="B76" s="248" t="str">
        <f>Invoer_per__4!B159</f>
        <v>Wolterink Harrie</v>
      </c>
      <c r="C76" s="249" t="str">
        <f>IF(ISBLANK(Invoer_per__4!C159),"",Invoer_per__4!C159)</f>
        <v/>
      </c>
      <c r="D76" s="249" t="str">
        <f>Invoer_per__4!D159</f>
        <v/>
      </c>
      <c r="E76" s="249" t="str">
        <f>IF(ISBLANK(Invoer_per__4!E159),"",Invoer_per__4!E159)</f>
        <v/>
      </c>
      <c r="F76" s="249" t="str">
        <f>IF(ISBLANK(Invoer_per__4!F159),"",Invoer_per__4!F159)</f>
        <v/>
      </c>
      <c r="G76" s="249" t="str">
        <f>Invoer_per__4!G159</f>
        <v/>
      </c>
      <c r="H76" s="249" t="str">
        <f>IF(ISBLANK(Invoer_per__4!H159),"",Invoer_per__4!H159)</f>
        <v/>
      </c>
      <c r="I76" s="249" t="str">
        <f>Invoer_per__4!I159</f>
        <v/>
      </c>
      <c r="J76" s="249" t="str">
        <f>Invoer_per__4!J159</f>
        <v/>
      </c>
      <c r="K76" s="249" t="str">
        <f>Invoer_per__4!K159</f>
        <v/>
      </c>
      <c r="L76" s="249" t="str">
        <f>Invoer_per__4!L159</f>
        <v/>
      </c>
      <c r="M76" s="249" t="str">
        <f>Invoer_per__4!M159</f>
        <v/>
      </c>
      <c r="N76" s="249">
        <f>Invoer_per__4!N159</f>
        <v>0</v>
      </c>
    </row>
    <row r="77" spans="1:14" s="254" customFormat="1" ht="14.25" customHeight="1">
      <c r="A77" s="456" t="str">
        <f>IF(ISBLANK(Invoer_per__4!A160),"",Invoer_per__4!A160)</f>
        <v/>
      </c>
      <c r="B77" s="248" t="str">
        <f>Invoer_per__4!B160</f>
        <v>Vermue Jack</v>
      </c>
      <c r="C77" s="249" t="str">
        <f>IF(ISBLANK(Invoer_per__4!C160),"",Invoer_per__4!C160)</f>
        <v/>
      </c>
      <c r="D77" s="249">
        <f>Invoer_per__4!D160</f>
        <v>0</v>
      </c>
      <c r="E77" s="249" t="str">
        <f>IF(ISBLANK(Invoer_per__4!E160),"",Invoer_per__4!E160)</f>
        <v/>
      </c>
      <c r="F77" s="249" t="str">
        <f>IF(ISBLANK(Invoer_per__4!F160),"",Invoer_per__4!F160)</f>
        <v/>
      </c>
      <c r="G77" s="249">
        <f>Invoer_per__4!G160</f>
        <v>0</v>
      </c>
      <c r="H77" s="249" t="str">
        <f>IF(ISBLANK(Invoer_per__4!H160),"",Invoer_per__4!H160)</f>
        <v/>
      </c>
      <c r="I77" s="249">
        <f>Invoer_per__4!I160</f>
        <v>0</v>
      </c>
      <c r="J77" s="249">
        <f>Invoer_per__4!J160</f>
        <v>0</v>
      </c>
      <c r="K77" s="249" t="str">
        <f>Invoer_per__4!K160</f>
        <v/>
      </c>
      <c r="L77" s="249" t="str">
        <f>Invoer_per__4!L160</f>
        <v/>
      </c>
      <c r="M77" s="249" t="str">
        <f>Invoer_per__4!M160</f>
        <v/>
      </c>
      <c r="N77" s="249">
        <f>Invoer_per__4!N160</f>
        <v>0</v>
      </c>
    </row>
    <row r="78" spans="1:14" ht="14.25" customHeight="1">
      <c r="A78" s="456" t="str">
        <f>IF(ISBLANK(Invoer_per__4!A161),"",Invoer_per__4!A161)</f>
        <v/>
      </c>
      <c r="B78" s="248" t="str">
        <f>Invoer_per__4!B161</f>
        <v>Slot Guus</v>
      </c>
      <c r="C78" s="249" t="str">
        <f>IF(ISBLANK(Invoer_per__4!C161),"",Invoer_per__4!C161)</f>
        <v/>
      </c>
      <c r="D78" s="249" t="str">
        <f>Invoer_per__4!D161</f>
        <v/>
      </c>
      <c r="E78" s="249" t="str">
        <f>IF(ISBLANK(Invoer_per__4!E161),"",Invoer_per__4!E161)</f>
        <v/>
      </c>
      <c r="F78" s="249" t="str">
        <f>IF(ISBLANK(Invoer_per__4!F161),"",Invoer_per__4!F161)</f>
        <v/>
      </c>
      <c r="G78" s="249" t="str">
        <f>Invoer_per__4!G161</f>
        <v/>
      </c>
      <c r="H78" s="249" t="str">
        <f>IF(ISBLANK(Invoer_per__4!H161),"",Invoer_per__4!H161)</f>
        <v/>
      </c>
      <c r="I78" s="249" t="str">
        <f>Invoer_per__4!I161</f>
        <v/>
      </c>
      <c r="J78" s="249" t="str">
        <f>Invoer_per__4!J161</f>
        <v/>
      </c>
      <c r="K78" s="249" t="str">
        <f>Invoer_per__4!K161</f>
        <v/>
      </c>
      <c r="L78" s="249" t="str">
        <f>Invoer_per__4!L161</f>
        <v/>
      </c>
      <c r="M78" s="249" t="str">
        <f>Invoer_per__4!M161</f>
        <v/>
      </c>
      <c r="N78" s="249">
        <f>Invoer_per__4!N161</f>
        <v>0</v>
      </c>
    </row>
    <row r="79" spans="1:14" ht="14.25" customHeight="1">
      <c r="A79" s="456" t="str">
        <f>IF(ISBLANK(Invoer_per__4!A162),"",Invoer_per__4!A162)</f>
        <v/>
      </c>
      <c r="B79" s="248" t="str">
        <f>Invoer_per__4!B162</f>
        <v>Bennie Beerten Z</v>
      </c>
      <c r="C79" s="249" t="str">
        <f>IF(ISBLANK(Invoer_per__4!C162),"",Invoer_per__4!C162)</f>
        <v/>
      </c>
      <c r="D79" s="249" t="str">
        <f>Invoer_per__4!D162</f>
        <v/>
      </c>
      <c r="E79" s="249" t="str">
        <f>IF(ISBLANK(Invoer_per__4!E162),"",Invoer_per__4!E162)</f>
        <v/>
      </c>
      <c r="F79" s="249" t="str">
        <f>IF(ISBLANK(Invoer_per__4!F162),"",Invoer_per__4!F162)</f>
        <v/>
      </c>
      <c r="G79" s="249" t="str">
        <f>Invoer_per__4!G162</f>
        <v/>
      </c>
      <c r="H79" s="249" t="str">
        <f>IF(ISBLANK(Invoer_per__4!H162),"",Invoer_per__4!H162)</f>
        <v/>
      </c>
      <c r="I79" s="249" t="str">
        <f>Invoer_per__4!I162</f>
        <v/>
      </c>
      <c r="J79" s="249" t="str">
        <f>Invoer_per__4!J162</f>
        <v/>
      </c>
      <c r="K79" s="249" t="str">
        <f>Invoer_per__4!K162</f>
        <v/>
      </c>
      <c r="L79" s="249" t="str">
        <f>Invoer_per__4!L162</f>
        <v/>
      </c>
      <c r="M79" s="249" t="str">
        <f>Invoer_per__4!M162</f>
        <v/>
      </c>
      <c r="N79" s="249">
        <f>Invoer_per__4!N162</f>
        <v>0</v>
      </c>
    </row>
    <row r="80" spans="1:14" ht="14.25" customHeight="1">
      <c r="A80" s="456" t="str">
        <f>IF(ISBLANK(Invoer_per__4!A163),"",Invoer_per__4!A163)</f>
        <v/>
      </c>
      <c r="B80" s="248" t="str">
        <f>Invoer_per__4!B163</f>
        <v>Cuppers Jan</v>
      </c>
      <c r="C80" s="249" t="str">
        <f>IF(ISBLANK(Invoer_per__4!C163),"",Invoer_per__4!C163)</f>
        <v/>
      </c>
      <c r="D80" s="249" t="str">
        <f>Invoer_per__4!D163</f>
        <v/>
      </c>
      <c r="E80" s="249" t="str">
        <f>IF(ISBLANK(Invoer_per__4!E163),"",Invoer_per__4!E163)</f>
        <v/>
      </c>
      <c r="F80" s="249" t="str">
        <f>IF(ISBLANK(Invoer_per__4!F163),"",Invoer_per__4!F163)</f>
        <v/>
      </c>
      <c r="G80" s="251" t="str">
        <f>Invoer_per__4!G163</f>
        <v/>
      </c>
      <c r="H80" s="251" t="str">
        <f>IF(ISBLANK(Invoer_per__4!H163),"",Invoer_per__4!H163)</f>
        <v/>
      </c>
      <c r="I80" s="258" t="str">
        <f>Invoer_per__4!I163</f>
        <v/>
      </c>
      <c r="J80" s="252" t="str">
        <f>Invoer_per__4!J163</f>
        <v/>
      </c>
      <c r="K80" s="249" t="str">
        <f>Invoer_per__4!K163</f>
        <v/>
      </c>
      <c r="L80" s="249" t="str">
        <f>Invoer_per__4!L163</f>
        <v/>
      </c>
      <c r="M80" s="249" t="str">
        <f>Invoer_per__4!M163</f>
        <v/>
      </c>
      <c r="N80" s="249">
        <f>Invoer_per__4!N163</f>
        <v>0</v>
      </c>
    </row>
    <row r="81" spans="1:14" ht="14.25" customHeight="1">
      <c r="A81" s="456" t="str">
        <f>IF(ISBLANK(Invoer_per__4!A164),"",Invoer_per__4!A164)</f>
        <v/>
      </c>
      <c r="B81" s="248" t="str">
        <f>Invoer_per__4!B164</f>
        <v>BouwmeesterJohan</v>
      </c>
      <c r="C81" s="249" t="str">
        <f>IF(ISBLANK(Invoer_per__4!C164),"",Invoer_per__4!C164)</f>
        <v/>
      </c>
      <c r="G81" s="251" t="str">
        <f>Invoer_per__4!G164</f>
        <v/>
      </c>
      <c r="H81" s="249" t="str">
        <f>IF(ISBLANK(Invoer_per__4!H164),"",Invoer_per__4!H164)</f>
        <v/>
      </c>
      <c r="I81" s="252"/>
      <c r="J81" s="262"/>
      <c r="K81" s="255"/>
      <c r="L81" s="255"/>
      <c r="M81" s="255"/>
      <c r="N81" s="255">
        <f>Invoer_per__4!N164</f>
        <v>0</v>
      </c>
    </row>
    <row r="82" spans="1:14" ht="14.25" customHeight="1">
      <c r="A82" s="457" t="str">
        <f>Invoer_per__4!A165</f>
        <v/>
      </c>
      <c r="B82" s="474" t="str">
        <f>Invoer_per__4!B165</f>
        <v>Cattier Theo</v>
      </c>
      <c r="C82" s="263" t="str">
        <f>Invoer_per__4!C165</f>
        <v/>
      </c>
      <c r="D82" s="263" t="str">
        <f>Invoer_per__4!D165</f>
        <v/>
      </c>
      <c r="E82" s="263">
        <f>Invoer_per__4!E165</f>
        <v>0</v>
      </c>
      <c r="F82" s="263" t="str">
        <f>Invoer_per__4!F165</f>
        <v/>
      </c>
      <c r="G82" s="266" t="str">
        <f>Invoer_per__4!G165</f>
        <v/>
      </c>
      <c r="H82" s="263">
        <f>Invoer_per__4!H165</f>
        <v>0</v>
      </c>
      <c r="I82" s="267" t="str">
        <f>Invoer_per__4!I165</f>
        <v/>
      </c>
      <c r="J82" s="268" t="str">
        <f>Invoer_per__4!J165</f>
        <v/>
      </c>
      <c r="K82" s="263" t="str">
        <f>Invoer_per__4!K165</f>
        <v/>
      </c>
      <c r="L82" s="263" t="str">
        <f>Invoer_per__4!L165</f>
        <v/>
      </c>
      <c r="M82" s="263" t="str">
        <f>Invoer_per__4!M165</f>
        <v/>
      </c>
      <c r="N82" s="263">
        <f>Invoer_per__4!N165</f>
        <v>0</v>
      </c>
    </row>
    <row r="83" spans="1:14" ht="12.75" customHeight="1">
      <c r="B83" s="474" t="str">
        <f>Invoer_per__4!B166</f>
        <v>Huinink Jan</v>
      </c>
      <c r="G83" s="251"/>
      <c r="H83" s="249"/>
      <c r="I83" s="252"/>
      <c r="J83" s="253"/>
    </row>
    <row r="84" spans="1:14" ht="12.75" customHeight="1">
      <c r="B84" s="474" t="str">
        <f>Invoer_per__4!B167</f>
        <v>Koppele Theo</v>
      </c>
      <c r="G84" s="251"/>
      <c r="H84" s="249"/>
      <c r="I84" s="252"/>
      <c r="J84" s="253"/>
    </row>
    <row r="85" spans="1:14" ht="12.75" customHeight="1">
      <c r="G85" s="251"/>
      <c r="H85" s="249"/>
      <c r="I85" s="252"/>
      <c r="J85" s="253"/>
    </row>
    <row r="86" spans="1:14" ht="29.25" customHeight="1">
      <c r="A86" s="1316" t="s">
        <v>0</v>
      </c>
      <c r="B86" s="1316"/>
      <c r="G86" s="251"/>
      <c r="H86" s="249"/>
      <c r="I86" s="252"/>
      <c r="J86" s="253"/>
    </row>
    <row r="87" spans="1:14" ht="12.75" customHeight="1">
      <c r="G87" s="251"/>
      <c r="H87" s="249"/>
      <c r="I87" s="252"/>
      <c r="J87" s="253"/>
    </row>
    <row r="88" spans="1:14" ht="12.75" customHeight="1">
      <c r="G88" s="251"/>
      <c r="H88" s="249"/>
      <c r="I88" s="252"/>
      <c r="J88" s="253"/>
    </row>
    <row r="89" spans="1:14" ht="12.75" customHeight="1">
      <c r="G89" s="251"/>
      <c r="H89" s="249"/>
      <c r="I89" s="252"/>
      <c r="J89" s="253"/>
    </row>
    <row r="90" spans="1:14" ht="12.75" customHeight="1">
      <c r="G90" s="251"/>
      <c r="H90" s="249"/>
      <c r="I90" s="252"/>
      <c r="J90" s="253"/>
    </row>
    <row r="91" spans="1:14" ht="12.75" customHeight="1">
      <c r="G91" s="251"/>
      <c r="H91" s="249"/>
      <c r="I91" s="252"/>
      <c r="J91" s="253"/>
    </row>
    <row r="92" spans="1:14" ht="12.75" customHeight="1">
      <c r="G92" s="251"/>
      <c r="H92" s="249"/>
      <c r="I92" s="252"/>
      <c r="J92" s="253"/>
    </row>
    <row r="93" spans="1:14" ht="12.75" customHeight="1">
      <c r="G93" s="251"/>
      <c r="H93" s="249"/>
      <c r="I93" s="252"/>
      <c r="J93" s="253"/>
    </row>
    <row r="94" spans="1:14" s="264" customFormat="1" ht="12.75" customHeight="1">
      <c r="A94" s="457"/>
      <c r="C94" s="263"/>
      <c r="D94" s="263"/>
      <c r="E94" s="263"/>
      <c r="F94" s="263"/>
      <c r="G94" s="266"/>
      <c r="H94" s="263"/>
      <c r="I94" s="267"/>
      <c r="J94" s="268"/>
      <c r="K94" s="263"/>
      <c r="L94" s="263"/>
      <c r="M94" s="263"/>
      <c r="N94" s="263"/>
    </row>
    <row r="96" spans="1:14" ht="12.75" customHeight="1">
      <c r="B96" s="264"/>
      <c r="C96" s="266"/>
      <c r="D96" s="263"/>
      <c r="E96" s="263"/>
      <c r="F96" s="263"/>
      <c r="G96" s="263"/>
      <c r="H96" s="266"/>
      <c r="I96" s="263"/>
      <c r="J96" s="267"/>
      <c r="K96" s="263"/>
      <c r="L96" s="263"/>
    </row>
  </sheetData>
  <mergeCells count="4">
    <mergeCell ref="K3:K4"/>
    <mergeCell ref="L3:L4"/>
    <mergeCell ref="M3:M4"/>
    <mergeCell ref="A86:B86"/>
  </mergeCells>
  <hyperlinks>
    <hyperlink ref="A86" location="Hoofdmenu!A1" display="Hoofdmenu" xr:uid="{00000000-0004-0000-24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N94"/>
  <sheetViews>
    <sheetView topLeftCell="A64" workbookViewId="0">
      <selection activeCell="A85" sqref="A85:B85"/>
    </sheetView>
  </sheetViews>
  <sheetFormatPr defaultRowHeight="12.75" customHeight="1"/>
  <cols>
    <col min="1" max="1" width="16.28515625" style="456" customWidth="1"/>
    <col min="2" max="2" width="24.28515625" style="248" customWidth="1"/>
    <col min="3" max="3" width="14.140625" style="249" customWidth="1"/>
    <col min="4" max="8" width="11.42578125" style="249" customWidth="1"/>
    <col min="9" max="9" width="12.140625" style="249" customWidth="1"/>
    <col min="10" max="10" width="11.42578125" style="252" customWidth="1"/>
    <col min="11" max="13" width="7.5703125" style="249" customWidth="1"/>
    <col min="14" max="14" width="11.42578125" style="249" customWidth="1"/>
    <col min="15" max="1023" width="11.42578125" style="248" customWidth="1"/>
    <col min="1024" max="1024" width="9.140625" style="248" customWidth="1"/>
    <col min="1025" max="16384" width="9.140625" style="248"/>
  </cols>
  <sheetData>
    <row r="2" spans="1:14" ht="15" customHeight="1">
      <c r="A2" s="457" t="str">
        <f>Invoer_Periode1_!A191</f>
        <v>Car.Bol</v>
      </c>
      <c r="B2" s="264" t="str">
        <f>Invoer_Periode1_!B191</f>
        <v>Periode 1</v>
      </c>
      <c r="C2" s="263"/>
      <c r="D2" s="263"/>
      <c r="E2" s="263"/>
      <c r="F2" s="263"/>
      <c r="G2" s="263"/>
      <c r="H2" s="263"/>
      <c r="I2" s="263"/>
      <c r="J2" s="267"/>
      <c r="K2" s="263"/>
      <c r="L2" s="263"/>
    </row>
    <row r="3" spans="1:14" ht="14.25" customHeight="1">
      <c r="A3" s="455">
        <f>Invoer_Periode1_!A192</f>
        <v>120</v>
      </c>
      <c r="B3" s="264" t="str">
        <f>Invoer_Periode1_!B192</f>
        <v>Naam</v>
      </c>
      <c r="C3" s="263" t="str">
        <f>Invoer_Periode1_!C192</f>
        <v>Aantal</v>
      </c>
      <c r="D3" s="263" t="str">
        <f>Invoer_Periode1_!D192</f>
        <v>Te maken</v>
      </c>
      <c r="E3" s="263" t="str">
        <f>Invoer_Periode1_!E192</f>
        <v>Aantal</v>
      </c>
      <c r="F3" s="263" t="str">
        <f>Invoer_Periode1_!F192</f>
        <v xml:space="preserve">Aantal  </v>
      </c>
      <c r="G3" s="263" t="str">
        <f>Invoer_Periode1_!G192</f>
        <v xml:space="preserve">Week       </v>
      </c>
      <c r="H3" s="263" t="str">
        <f>Invoer_Periode1_!H192</f>
        <v>Hoogste</v>
      </c>
      <c r="I3" s="263" t="str">
        <f>Invoer_Periode1_!I192</f>
        <v>%</v>
      </c>
      <c r="J3" s="268">
        <f>Invoer_Periode1_!J192</f>
        <v>10</v>
      </c>
      <c r="K3" s="283" t="str">
        <f>Invoer_Periode1_!K192</f>
        <v>W</v>
      </c>
      <c r="L3" s="283" t="str">
        <f>Invoer_Periode1_!L192</f>
        <v>V</v>
      </c>
      <c r="M3" s="283" t="str">
        <f>Invoer_Periode1_!M192</f>
        <v>R</v>
      </c>
      <c r="N3" s="263" t="str">
        <f>Invoer_Periode1_!N192</f>
        <v>Nieuwe</v>
      </c>
    </row>
    <row r="4" spans="1:14" ht="14.25" customHeight="1">
      <c r="A4" s="457" t="str">
        <f>Invoer_Periode1_!A193</f>
        <v>Datum</v>
      </c>
      <c r="B4" s="265" t="str">
        <f>Invoer_periode_2!B193</f>
        <v>Jos Stortelder</v>
      </c>
      <c r="C4" s="263" t="str">
        <f>Invoer_Periode1_!C193</f>
        <v>Wedstrijden</v>
      </c>
      <c r="D4" s="263" t="str">
        <f>Invoer_Periode1_!D193</f>
        <v>Car.boles</v>
      </c>
      <c r="E4" s="263" t="str">
        <f>Invoer_Periode1_!E193</f>
        <v>Car.boles</v>
      </c>
      <c r="F4" s="263" t="str">
        <f>Invoer_Periode1_!F193</f>
        <v>Beurten</v>
      </c>
      <c r="G4" s="263" t="str">
        <f>Invoer_Periode1_!G193</f>
        <v>Moyenne</v>
      </c>
      <c r="H4" s="263" t="str">
        <f>Invoer_Periode1_!H193</f>
        <v>H Score</v>
      </c>
      <c r="I4" s="263" t="str">
        <f>Invoer_Periode1_!I193</f>
        <v>Car.boles</v>
      </c>
      <c r="J4" s="267" t="str">
        <f>Invoer_Periode1_!J193</f>
        <v>Punten</v>
      </c>
      <c r="K4" s="283"/>
      <c r="L4" s="283"/>
      <c r="M4" s="283"/>
      <c r="N4" s="263" t="str">
        <f>Invoer_Periode1_!N193</f>
        <v>Caramb</v>
      </c>
    </row>
    <row r="5" spans="1:14" ht="14.25" customHeight="1">
      <c r="A5" s="456" t="str">
        <f>IF(ISBLANK(Invoer_Periode1_!A194),"",Invoer_Periode1_!A194)</f>
        <v/>
      </c>
      <c r="B5" s="248" t="str">
        <f>Invoer_Periode1_!B194</f>
        <v>Rots Jan</v>
      </c>
      <c r="C5" s="249" t="str">
        <f>IF(ISBLANK(Invoer_Periode1_!C194),"",Invoer_Periode1_!C194)</f>
        <v/>
      </c>
      <c r="D5" s="249" t="str">
        <f>Invoer_Periode1_!D194</f>
        <v/>
      </c>
      <c r="E5" s="249" t="str">
        <f>IF(ISBLANK(Invoer_Periode1_!E194),"",Invoer_Periode1_!E194)</f>
        <v/>
      </c>
      <c r="F5" s="249" t="str">
        <f>IF(ISBLANK(Invoer_Periode1_!F194),"",Invoer_Periode1_!F194)</f>
        <v/>
      </c>
      <c r="G5" s="249" t="str">
        <f>Invoer_Periode1_!G194</f>
        <v/>
      </c>
      <c r="H5" s="249" t="str">
        <f>IF(ISBLANK(Invoer_Periode1_!H194),"",Invoer_Periode1_!H194)</f>
        <v/>
      </c>
      <c r="I5" s="458" t="str">
        <f>Invoer_Periode1_!I194</f>
        <v/>
      </c>
      <c r="J5" s="249" t="str">
        <f>Invoer_Periode1_!J194</f>
        <v/>
      </c>
      <c r="K5" s="249" t="str">
        <f>Invoer_Periode1_!K194</f>
        <v/>
      </c>
      <c r="L5" s="249" t="str">
        <f>Invoer_Periode1_!L194</f>
        <v/>
      </c>
      <c r="M5" s="249" t="str">
        <f>Invoer_Periode1_!M194</f>
        <v/>
      </c>
      <c r="N5" s="249">
        <f>Invoer_Periode1_!N194</f>
        <v>0</v>
      </c>
    </row>
    <row r="6" spans="1:14" ht="14.25" customHeight="1">
      <c r="A6" s="456">
        <f>IF(ISBLANK(Invoer_Periode1_!A195),"",Invoer_Periode1_!A195)</f>
        <v>45181</v>
      </c>
      <c r="B6" s="248" t="str">
        <f>Invoer_Periode1_!B195</f>
        <v>Rouwhorst Bennie</v>
      </c>
      <c r="C6" s="249">
        <f>IF(ISBLANK(Invoer_Periode1_!C195),"",Invoer_Periode1_!C195)</f>
        <v>1</v>
      </c>
      <c r="D6" s="249">
        <f>Invoer_Periode1_!D195</f>
        <v>120</v>
      </c>
      <c r="E6" s="249">
        <f>IF(ISBLANK(Invoer_Periode1_!E195),"",Invoer_Periode1_!E195)</f>
        <v>120</v>
      </c>
      <c r="F6" s="249">
        <f>IF(ISBLANK(Invoer_Periode1_!F195),"",Invoer_Periode1_!F195)</f>
        <v>28</v>
      </c>
      <c r="G6" s="251">
        <f>Invoer_Periode1_!G195</f>
        <v>4.2857142857142856</v>
      </c>
      <c r="H6" s="249">
        <f>IF(ISBLANK(Invoer_Periode1_!H195),"",Invoer_Periode1_!H195)</f>
        <v>15</v>
      </c>
      <c r="I6" s="458">
        <f>Invoer_Periode1_!I195</f>
        <v>1</v>
      </c>
      <c r="J6" s="249">
        <f>Invoer_Periode1_!J195</f>
        <v>10</v>
      </c>
      <c r="K6" s="249">
        <f>Invoer_Periode1_!K195</f>
        <v>1</v>
      </c>
      <c r="L6" s="249">
        <f>Invoer_Periode1_!L195</f>
        <v>0</v>
      </c>
      <c r="M6" s="249">
        <f>Invoer_Periode1_!M195</f>
        <v>0</v>
      </c>
      <c r="N6" s="249">
        <f>Invoer_Periode1_!N195</f>
        <v>0</v>
      </c>
    </row>
    <row r="7" spans="1:14" ht="14.25" customHeight="1">
      <c r="A7" s="456">
        <f>IF(ISBLANK(Invoer_Periode1_!A196),"",Invoer_Periode1_!A196)</f>
        <v>45195</v>
      </c>
      <c r="B7" s="248" t="str">
        <f>Invoer_Periode1_!B196</f>
        <v>Wittenbernds B</v>
      </c>
      <c r="C7" s="249">
        <f>IF(ISBLANK(Invoer_Periode1_!C196),"",Invoer_Periode1_!C196)</f>
        <v>1</v>
      </c>
      <c r="D7" s="249">
        <f>Invoer_Periode1_!D196</f>
        <v>120</v>
      </c>
      <c r="E7" s="249">
        <f>IF(ISBLANK(Invoer_Periode1_!E196),"",Invoer_Periode1_!E196)</f>
        <v>120</v>
      </c>
      <c r="F7" s="249">
        <f>IF(ISBLANK(Invoer_Periode1_!F196),"",Invoer_Periode1_!F196)</f>
        <v>22</v>
      </c>
      <c r="G7" s="251">
        <f>Invoer_Periode1_!G196</f>
        <v>5.4545454545454541</v>
      </c>
      <c r="H7" s="249">
        <f>IF(ISBLANK(Invoer_Periode1_!H196),"",Invoer_Periode1_!H196)</f>
        <v>33</v>
      </c>
      <c r="I7" s="458">
        <f>Invoer_Periode1_!I196</f>
        <v>1</v>
      </c>
      <c r="J7" s="249">
        <f>Invoer_Periode1_!J196</f>
        <v>10</v>
      </c>
      <c r="K7" s="249">
        <f>Invoer_Periode1_!K196</f>
        <v>1</v>
      </c>
      <c r="L7" s="249">
        <f>Invoer_Periode1_!L196</f>
        <v>0</v>
      </c>
      <c r="M7" s="249">
        <f>Invoer_Periode1_!M196</f>
        <v>0</v>
      </c>
      <c r="N7" s="249">
        <f>Invoer_Periode1_!N196</f>
        <v>0</v>
      </c>
    </row>
    <row r="8" spans="1:14" ht="14.25" customHeight="1">
      <c r="A8" s="456">
        <f>IF(ISBLANK(Invoer_Periode1_!A197),"",Invoer_Periode1_!A197)</f>
        <v>45195</v>
      </c>
      <c r="B8" s="248" t="str">
        <f>Invoer_Periode1_!B197</f>
        <v>Spieker Leo</v>
      </c>
      <c r="C8" s="249">
        <f>IF(ISBLANK(Invoer_Periode1_!C197),"",Invoer_Periode1_!C197)</f>
        <v>1</v>
      </c>
      <c r="D8" s="249">
        <f>Invoer_Periode1_!D197</f>
        <v>120</v>
      </c>
      <c r="E8" s="249">
        <f>IF(ISBLANK(Invoer_Periode1_!E197),"",Invoer_Periode1_!E197)</f>
        <v>91</v>
      </c>
      <c r="F8" s="249">
        <f>IF(ISBLANK(Invoer_Periode1_!F197),"",Invoer_Periode1_!F197)</f>
        <v>16</v>
      </c>
      <c r="G8" s="251">
        <f>Invoer_Periode1_!G197</f>
        <v>5.6875</v>
      </c>
      <c r="H8" s="249">
        <f>IF(ISBLANK(Invoer_Periode1_!H197),"",Invoer_Periode1_!H197)</f>
        <v>30</v>
      </c>
      <c r="I8" s="458">
        <f>Invoer_Periode1_!I197</f>
        <v>0.7583333333333333</v>
      </c>
      <c r="J8" s="249">
        <f>Invoer_Periode1_!J197</f>
        <v>7</v>
      </c>
      <c r="K8" s="249">
        <f>Invoer_Periode1_!K197</f>
        <v>0</v>
      </c>
      <c r="L8" s="249">
        <f>Invoer_Periode1_!L197</f>
        <v>1</v>
      </c>
      <c r="M8" s="249">
        <f>Invoer_Periode1_!M197</f>
        <v>0</v>
      </c>
      <c r="N8" s="249">
        <f>Invoer_Periode1_!N197</f>
        <v>0</v>
      </c>
    </row>
    <row r="9" spans="1:14" ht="14.25" customHeight="1">
      <c r="A9" s="456">
        <f>IF(ISBLANK(Invoer_Periode1_!A198),"",Invoer_Periode1_!A198)</f>
        <v>45209</v>
      </c>
      <c r="B9" s="248" t="str">
        <f>Invoer_Periode1_!B198</f>
        <v>v.Schie Leo</v>
      </c>
      <c r="C9" s="249">
        <f>IF(ISBLANK(Invoer_Periode1_!C198),"",Invoer_Periode1_!C198)</f>
        <v>1</v>
      </c>
      <c r="D9" s="249">
        <f>Invoer_Periode1_!D198</f>
        <v>120</v>
      </c>
      <c r="E9" s="249">
        <f>IF(ISBLANK(Invoer_Periode1_!E198),"",Invoer_Periode1_!E198)</f>
        <v>120</v>
      </c>
      <c r="F9" s="249">
        <f>IF(ISBLANK(Invoer_Periode1_!F198),"",Invoer_Periode1_!F198)</f>
        <v>22</v>
      </c>
      <c r="G9" s="251">
        <f>Invoer_Periode1_!G198</f>
        <v>5.4545454545454541</v>
      </c>
      <c r="H9" s="249">
        <f>IF(ISBLANK(Invoer_Periode1_!H198),"",Invoer_Periode1_!H198)</f>
        <v>24</v>
      </c>
      <c r="I9" s="458">
        <f>Invoer_Periode1_!I198</f>
        <v>1</v>
      </c>
      <c r="J9" s="249">
        <f>Invoer_Periode1_!J198</f>
        <v>10</v>
      </c>
      <c r="K9" s="249">
        <f>Invoer_Periode1_!K198</f>
        <v>1</v>
      </c>
      <c r="L9" s="249">
        <f>Invoer_Periode1_!L198</f>
        <v>0</v>
      </c>
      <c r="M9" s="249">
        <f>Invoer_Periode1_!M198</f>
        <v>0</v>
      </c>
      <c r="N9" s="249">
        <f>Invoer_Periode1_!N198</f>
        <v>0</v>
      </c>
    </row>
    <row r="10" spans="1:14" ht="14.25" customHeight="1">
      <c r="A10" s="456">
        <f>IF(ISBLANK(Invoer_Periode1_!A199),"",Invoer_Periode1_!A199)</f>
        <v>45216</v>
      </c>
      <c r="B10" s="248" t="str">
        <f>Invoer_Periode1_!B199</f>
        <v>Wolterink Harrie</v>
      </c>
      <c r="C10" s="249">
        <f>IF(ISBLANK(Invoer_Periode1_!C199),"",Invoer_Periode1_!C199)</f>
        <v>1</v>
      </c>
      <c r="D10" s="249">
        <f>Invoer_Periode1_!D199</f>
        <v>120</v>
      </c>
      <c r="E10" s="249">
        <f>IF(ISBLANK(Invoer_Periode1_!E199),"",Invoer_Periode1_!E199)</f>
        <v>110</v>
      </c>
      <c r="F10" s="249">
        <f>IF(ISBLANK(Invoer_Periode1_!F199),"",Invoer_Periode1_!F199)</f>
        <v>19</v>
      </c>
      <c r="G10" s="251">
        <f>Invoer_Periode1_!G199</f>
        <v>5.7894736842105265</v>
      </c>
      <c r="H10" s="249">
        <f>IF(ISBLANK(Invoer_Periode1_!H199),"",Invoer_Periode1_!H199)</f>
        <v>25</v>
      </c>
      <c r="I10" s="458">
        <f>Invoer_Periode1_!I199</f>
        <v>0.91666666666666663</v>
      </c>
      <c r="J10" s="249">
        <f>Invoer_Periode1_!J199</f>
        <v>9</v>
      </c>
      <c r="K10" s="249">
        <f>Invoer_Periode1_!K199</f>
        <v>0</v>
      </c>
      <c r="L10" s="249">
        <f>Invoer_Periode1_!L199</f>
        <v>1</v>
      </c>
      <c r="M10" s="249">
        <f>Invoer_Periode1_!M199</f>
        <v>0</v>
      </c>
      <c r="N10" s="249">
        <f>Invoer_Periode1_!N199</f>
        <v>0</v>
      </c>
    </row>
    <row r="11" spans="1:14" ht="14.25" customHeight="1">
      <c r="B11" s="248" t="str">
        <f>Invoer_Periode1_!B200</f>
        <v>Vermue Jack</v>
      </c>
      <c r="G11" s="251"/>
      <c r="I11" s="458"/>
      <c r="J11" s="249"/>
    </row>
    <row r="12" spans="1:14" ht="14.25" customHeight="1">
      <c r="A12" s="456">
        <f>IF(ISBLANK(Invoer_Periode1_!A201),"",Invoer_Periode1_!A201)</f>
        <v>45188</v>
      </c>
      <c r="B12" s="248" t="str">
        <f>Invoer_Periode1_!B201</f>
        <v>Slot Guus</v>
      </c>
      <c r="C12" s="249">
        <f>IF(ISBLANK(Invoer_Periode1_!C201),"",Invoer_Periode1_!C201)</f>
        <v>1</v>
      </c>
      <c r="D12" s="249">
        <f>Invoer_Periode1_!D201</f>
        <v>120</v>
      </c>
      <c r="E12" s="249">
        <f>IF(ISBLANK(Invoer_Periode1_!E201),"",Invoer_Periode1_!E201)</f>
        <v>110</v>
      </c>
      <c r="F12" s="249">
        <f>IF(ISBLANK(Invoer_Periode1_!F201),"",Invoer_Periode1_!F201)</f>
        <v>30</v>
      </c>
      <c r="G12" s="251">
        <f>Invoer_Periode1_!G201</f>
        <v>3.6666666666666665</v>
      </c>
      <c r="H12" s="249">
        <f>IF(ISBLANK(Invoer_Periode1_!H201),"",Invoer_Periode1_!H201)</f>
        <v>25</v>
      </c>
      <c r="I12" s="458">
        <f>Invoer_Periode1_!I201</f>
        <v>0.91666666666666663</v>
      </c>
      <c r="J12" s="249">
        <f>Invoer_Periode1_!J201</f>
        <v>9</v>
      </c>
      <c r="K12" s="249">
        <f>Invoer_Periode1_!K201</f>
        <v>0</v>
      </c>
      <c r="L12" s="249">
        <f>Invoer_Periode1_!L201</f>
        <v>1</v>
      </c>
      <c r="M12" s="249">
        <f>Invoer_Periode1_!M201</f>
        <v>0</v>
      </c>
      <c r="N12" s="249">
        <f>Invoer_Periode1_!N201</f>
        <v>0</v>
      </c>
    </row>
    <row r="13" spans="1:14" ht="14.25" customHeight="1">
      <c r="A13" s="456" t="str">
        <f>IF(ISBLANK(Invoer_Periode1_!A202),"",Invoer_Periode1_!A202)</f>
        <v/>
      </c>
      <c r="B13" s="248" t="str">
        <f>Invoer_Periode1_!B202</f>
        <v>Bennie Beerten Z</v>
      </c>
      <c r="C13" s="249" t="str">
        <f>IF(ISBLANK(Invoer_Periode1_!C202),"",Invoer_Periode1_!C202)</f>
        <v/>
      </c>
      <c r="D13" s="249" t="str">
        <f>Invoer_Periode1_!D202</f>
        <v/>
      </c>
      <c r="E13" s="249" t="str">
        <f>IF(ISBLANK(Invoer_Periode1_!E202),"",Invoer_Periode1_!E202)</f>
        <v/>
      </c>
      <c r="F13" s="249" t="str">
        <f>IF(ISBLANK(Invoer_Periode1_!F202),"",Invoer_Periode1_!F202)</f>
        <v/>
      </c>
      <c r="G13" s="251" t="str">
        <f>Invoer_Periode1_!G202</f>
        <v/>
      </c>
      <c r="H13" s="249" t="str">
        <f>IF(ISBLANK(Invoer_Periode1_!H202),"",Invoer_Periode1_!H202)</f>
        <v/>
      </c>
      <c r="I13" s="458" t="str">
        <f>Invoer_Periode1_!I202</f>
        <v/>
      </c>
      <c r="J13" s="249" t="str">
        <f>Invoer_Periode1_!J202</f>
        <v/>
      </c>
      <c r="K13" s="249" t="str">
        <f>Invoer_Periode1_!K202</f>
        <v/>
      </c>
      <c r="L13" s="249" t="str">
        <f>Invoer_Periode1_!L202</f>
        <v/>
      </c>
      <c r="M13" s="249" t="str">
        <f>Invoer_Periode1_!M202</f>
        <v/>
      </c>
      <c r="N13" s="249">
        <f>Invoer_Periode1_!N202</f>
        <v>0</v>
      </c>
    </row>
    <row r="14" spans="1:14" ht="14.25" customHeight="1">
      <c r="A14" s="456">
        <f>IF(ISBLANK(Invoer_Periode1_!A203),"",Invoer_Periode1_!A203)</f>
        <v>45188</v>
      </c>
      <c r="B14" s="248" t="str">
        <f>Invoer_Periode1_!B203</f>
        <v>Cuppers Jan</v>
      </c>
      <c r="C14" s="249">
        <f>IF(ISBLANK(Invoer_Periode1_!C203),"",Invoer_Periode1_!C203)</f>
        <v>1</v>
      </c>
      <c r="D14" s="249">
        <f>Invoer_Periode1_!D203</f>
        <v>120</v>
      </c>
      <c r="E14" s="249">
        <f>IF(ISBLANK(Invoer_Periode1_!E203),"",Invoer_Periode1_!E203)</f>
        <v>120</v>
      </c>
      <c r="F14" s="249">
        <f>IF(ISBLANK(Invoer_Periode1_!F203),"",Invoer_Periode1_!F203)</f>
        <v>25</v>
      </c>
      <c r="G14" s="251">
        <f>Invoer_Periode1_!G203</f>
        <v>4.8</v>
      </c>
      <c r="H14" s="249">
        <f>IF(ISBLANK(Invoer_Periode1_!H203),"",Invoer_Periode1_!H203)</f>
        <v>19</v>
      </c>
      <c r="I14" s="458">
        <f>Invoer_Periode1_!I203</f>
        <v>1</v>
      </c>
      <c r="J14" s="249">
        <f>Invoer_Periode1_!J203</f>
        <v>10</v>
      </c>
      <c r="K14" s="249">
        <f>Invoer_Periode1_!K203</f>
        <v>1</v>
      </c>
      <c r="L14" s="249">
        <f>Invoer_Periode1_!L203</f>
        <v>0</v>
      </c>
      <c r="M14" s="249">
        <f>Invoer_Periode1_!M203</f>
        <v>0</v>
      </c>
      <c r="N14" s="249">
        <f>Invoer_Periode1_!N203</f>
        <v>0</v>
      </c>
    </row>
    <row r="15" spans="1:14" ht="14.25" customHeight="1">
      <c r="A15" s="456">
        <f>IF(ISBLANK(Invoer_Periode1_!A204),"",Invoer_Periode1_!A204)</f>
        <v>45188</v>
      </c>
      <c r="B15" s="248" t="str">
        <f>Invoer_Periode1_!B204</f>
        <v>BouwmeesterJohan</v>
      </c>
      <c r="C15" s="249">
        <f>IF(ISBLANK(Invoer_Periode1_!C204),"",Invoer_Periode1_!C204)</f>
        <v>1</v>
      </c>
      <c r="D15" s="249">
        <f>Invoer_Periode1_!D204</f>
        <v>120</v>
      </c>
      <c r="E15" s="249">
        <f>IF(ISBLANK(Invoer_Periode1_!E204),"",Invoer_Periode1_!E204)</f>
        <v>76</v>
      </c>
      <c r="F15" s="249">
        <f>IF(ISBLANK(Invoer_Periode1_!F204),"",Invoer_Periode1_!F204)</f>
        <v>29</v>
      </c>
      <c r="G15" s="251">
        <f>Invoer_Periode1_!G204</f>
        <v>2.6206896551724137</v>
      </c>
      <c r="H15" s="249">
        <f>IF(ISBLANK(Invoer_Periode1_!H204),"",Invoer_Periode1_!H204)</f>
        <v>10</v>
      </c>
      <c r="I15" s="458">
        <f>Invoer_Periode1_!I204</f>
        <v>0.6333333333333333</v>
      </c>
      <c r="J15" s="249">
        <f>Invoer_Periode1_!J204</f>
        <v>6</v>
      </c>
      <c r="K15" s="249">
        <f>Invoer_Periode1_!K204</f>
        <v>0</v>
      </c>
      <c r="L15" s="249">
        <f>Invoer_Periode1_!L204</f>
        <v>1</v>
      </c>
      <c r="M15" s="249">
        <f>Invoer_Periode1_!M204</f>
        <v>0</v>
      </c>
      <c r="N15" s="249">
        <f>Invoer_Periode1_!N204</f>
        <v>0</v>
      </c>
    </row>
    <row r="16" spans="1:14" ht="14.25" customHeight="1">
      <c r="A16" s="456">
        <f>IF(ISBLANK(Invoer_Periode1_!A205),"",Invoer_Periode1_!A205)</f>
        <v>45174</v>
      </c>
      <c r="B16" s="248" t="str">
        <f>Invoer_Periode1_!B205</f>
        <v>Cattier Theo</v>
      </c>
      <c r="C16" s="249">
        <f>IF(ISBLANK(Invoer_Periode1_!C205),"",Invoer_Periode1_!C205)</f>
        <v>1</v>
      </c>
      <c r="D16" s="249">
        <f>Invoer_Periode1_!D205</f>
        <v>120</v>
      </c>
      <c r="E16" s="249">
        <f>IF(ISBLANK(Invoer_Periode1_!E205),"",Invoer_Periode1_!E205)</f>
        <v>120</v>
      </c>
      <c r="F16" s="249">
        <f>IF(ISBLANK(Invoer_Periode1_!F205),"",Invoer_Periode1_!F205)</f>
        <v>38</v>
      </c>
      <c r="G16" s="251">
        <f>Invoer_Periode1_!G205</f>
        <v>3.1578947368421053</v>
      </c>
      <c r="H16" s="249">
        <f>IF(ISBLANK(Invoer_Periode1_!H205),"",Invoer_Periode1_!H205)</f>
        <v>21</v>
      </c>
      <c r="I16" s="458">
        <f>Invoer_Periode1_!I205</f>
        <v>1</v>
      </c>
      <c r="J16" s="249">
        <f>Invoer_Periode1_!J205</f>
        <v>10</v>
      </c>
      <c r="K16" s="249">
        <f>Invoer_Periode1_!K205</f>
        <v>1</v>
      </c>
      <c r="L16" s="249">
        <f>Invoer_Periode1_!L205</f>
        <v>0</v>
      </c>
      <c r="M16" s="249">
        <f>Invoer_Periode1_!M205</f>
        <v>0</v>
      </c>
      <c r="N16" s="249">
        <f>Invoer_Periode1_!N205</f>
        <v>0</v>
      </c>
    </row>
    <row r="17" spans="1:14" ht="14.25" customHeight="1">
      <c r="A17" s="456">
        <f>IF(ISBLANK(Invoer_Periode1_!A206),"",Invoer_Periode1_!A206)</f>
        <v>45202</v>
      </c>
      <c r="B17" s="248" t="str">
        <f>Invoer_Periode1_!B206</f>
        <v>Huinink Jan</v>
      </c>
      <c r="C17" s="249">
        <f>IF(ISBLANK(Invoer_Periode1_!C206),"",Invoer_Periode1_!C206)</f>
        <v>1</v>
      </c>
      <c r="D17" s="249">
        <f>Invoer_Periode1_!D206</f>
        <v>120</v>
      </c>
      <c r="E17" s="249">
        <f>IF(ISBLANK(Invoer_Periode1_!E206),"",Invoer_Periode1_!E206)</f>
        <v>120</v>
      </c>
      <c r="F17" s="249">
        <f>IF(ISBLANK(Invoer_Periode1_!F206),"",Invoer_Periode1_!F206)</f>
        <v>17</v>
      </c>
      <c r="G17" s="251">
        <f>Invoer_Periode1_!G206</f>
        <v>7.0588235294117645</v>
      </c>
      <c r="H17" s="249">
        <f>IF(ISBLANK(Invoer_Periode1_!H206),"",Invoer_Periode1_!H206)</f>
        <v>31</v>
      </c>
      <c r="I17" s="458">
        <f>Invoer_Periode1_!I206</f>
        <v>1</v>
      </c>
      <c r="J17" s="249">
        <f>Invoer_Periode1_!J206</f>
        <v>10</v>
      </c>
      <c r="K17" s="249">
        <f>Invoer_Periode1_!K206</f>
        <v>1</v>
      </c>
      <c r="L17" s="249">
        <f>Invoer_Periode1_!L206</f>
        <v>0</v>
      </c>
      <c r="M17" s="249">
        <f>Invoer_Periode1_!M206</f>
        <v>0</v>
      </c>
      <c r="N17" s="249">
        <f>Invoer_Periode1_!N206</f>
        <v>0</v>
      </c>
    </row>
    <row r="18" spans="1:14" ht="14.25" customHeight="1">
      <c r="A18" s="456">
        <f>IF(ISBLANK(Invoer_Periode1_!A207),"",Invoer_Periode1_!A207)</f>
        <v>45202</v>
      </c>
      <c r="B18" s="248" t="str">
        <f>Invoer_Periode1_!B207</f>
        <v>Koppele Theo</v>
      </c>
      <c r="C18" s="249">
        <f>IF(ISBLANK(Invoer_Periode1_!C207),"",Invoer_Periode1_!C207)</f>
        <v>1</v>
      </c>
      <c r="D18" s="249">
        <f>Invoer_Periode1_!D207</f>
        <v>120</v>
      </c>
      <c r="E18" s="249">
        <f>IF(ISBLANK(Invoer_Periode1_!E207),"",Invoer_Periode1_!E207)</f>
        <v>77</v>
      </c>
      <c r="F18" s="249">
        <f>IF(ISBLANK(Invoer_Periode1_!F207),"",Invoer_Periode1_!F207)</f>
        <v>30</v>
      </c>
      <c r="G18" s="251">
        <f>Invoer_Periode1_!G207</f>
        <v>2.5666666666666669</v>
      </c>
      <c r="H18" s="249">
        <f>IF(ISBLANK(Invoer_Periode1_!H207),"",Invoer_Periode1_!H207)</f>
        <v>17</v>
      </c>
      <c r="I18" s="458">
        <f>Invoer_Periode1_!I207</f>
        <v>0.64166666666666672</v>
      </c>
      <c r="J18" s="249">
        <f>Invoer_Periode1_!J207</f>
        <v>6</v>
      </c>
      <c r="K18" s="249">
        <f>Invoer_Periode1_!K207</f>
        <v>0</v>
      </c>
      <c r="L18" s="249">
        <f>Invoer_Periode1_!L207</f>
        <v>1</v>
      </c>
      <c r="M18" s="249">
        <f>Invoer_Periode1_!M207</f>
        <v>0</v>
      </c>
      <c r="N18" s="249">
        <f>Invoer_Periode1_!N207</f>
        <v>0</v>
      </c>
    </row>
    <row r="19" spans="1:14" ht="14.25" customHeight="1">
      <c r="A19" s="456">
        <f>IF(ISBLANK(Invoer_Periode1_!A208),"",Invoer_Periode1_!A208)</f>
        <v>45216</v>
      </c>
      <c r="B19" s="248" t="str">
        <f>Invoer_Periode1_!B208</f>
        <v>Melgers Willy</v>
      </c>
      <c r="C19" s="249">
        <f>IF(ISBLANK(Invoer_Periode1_!C208),"",Invoer_Periode1_!C208)</f>
        <v>1</v>
      </c>
      <c r="D19" s="249">
        <f>Invoer_Periode1_!D208</f>
        <v>120</v>
      </c>
      <c r="E19" s="249">
        <f>IF(ISBLANK(Invoer_Periode1_!E208),"",Invoer_Periode1_!E208)</f>
        <v>117</v>
      </c>
      <c r="F19" s="249">
        <f>IF(ISBLANK(Invoer_Periode1_!F208),"",Invoer_Periode1_!F208)</f>
        <v>23</v>
      </c>
      <c r="G19" s="251">
        <f>Invoer_Periode1_!G208</f>
        <v>5.0869565217391308</v>
      </c>
      <c r="H19" s="249">
        <f>IF(ISBLANK(Invoer_Periode1_!H208),"",Invoer_Periode1_!H208)</f>
        <v>22</v>
      </c>
      <c r="I19" s="458">
        <f>Invoer_Periode1_!I208</f>
        <v>0.97499999999999998</v>
      </c>
      <c r="J19" s="249">
        <f>Invoer_Periode1_!J208</f>
        <v>9</v>
      </c>
      <c r="K19" s="249">
        <f>Invoer_Periode1_!K208</f>
        <v>0</v>
      </c>
      <c r="L19" s="249">
        <f>Invoer_Periode1_!L208</f>
        <v>1</v>
      </c>
      <c r="M19" s="249">
        <f>Invoer_Periode1_!M208</f>
        <v>0</v>
      </c>
      <c r="N19" s="249">
        <f>Invoer_Periode1_!N208</f>
        <v>0</v>
      </c>
    </row>
    <row r="20" spans="1:14" ht="14.25" customHeight="1">
      <c r="A20" s="456">
        <f>IF(ISBLANK(Invoer_Periode1_!A209),"",Invoer_Periode1_!A209)</f>
        <v>45223</v>
      </c>
      <c r="B20" s="248" t="str">
        <f>Invoer_Periode1_!B209</f>
        <v>Piepers Arnold</v>
      </c>
      <c r="C20" s="249">
        <f>IF(ISBLANK(Invoer_Periode1_!C209),"",Invoer_Periode1_!C209)</f>
        <v>1</v>
      </c>
      <c r="D20" s="249">
        <f>Invoer_Periode1_!D209</f>
        <v>120</v>
      </c>
      <c r="E20" s="249">
        <f>IF(ISBLANK(Invoer_Periode1_!E209),"",Invoer_Periode1_!E209)</f>
        <v>120</v>
      </c>
      <c r="F20" s="249">
        <f>IF(ISBLANK(Invoer_Periode1_!F209),"",Invoer_Periode1_!F209)</f>
        <v>18</v>
      </c>
      <c r="G20" s="251">
        <f>Invoer_Periode1_!G209</f>
        <v>6.666666666666667</v>
      </c>
      <c r="H20" s="249">
        <f>IF(ISBLANK(Invoer_Periode1_!H209),"",Invoer_Periode1_!H209)</f>
        <v>28</v>
      </c>
      <c r="I20" s="458">
        <f>Invoer_Periode1_!I209</f>
        <v>1</v>
      </c>
      <c r="J20" s="249">
        <f>Invoer_Periode1_!J209</f>
        <v>10</v>
      </c>
      <c r="K20" s="249">
        <f>Invoer_Periode1_!K209</f>
        <v>1</v>
      </c>
      <c r="L20" s="249">
        <f>Invoer_Periode1_!L209</f>
        <v>0</v>
      </c>
      <c r="M20" s="249">
        <f>Invoer_Periode1_!M209</f>
        <v>0</v>
      </c>
      <c r="N20" s="249">
        <f>Invoer_Periode1_!N209</f>
        <v>0</v>
      </c>
    </row>
    <row r="21" spans="1:14" ht="14.25" customHeight="1">
      <c r="A21" s="457"/>
      <c r="B21" s="266" t="s">
        <v>134</v>
      </c>
      <c r="C21" s="263">
        <f>Invoer_Periode1_!C210</f>
        <v>13</v>
      </c>
      <c r="D21" s="263">
        <f>Invoer_Periode1_!D210</f>
        <v>1560</v>
      </c>
      <c r="E21" s="263">
        <f>Invoer_Periode1_!E210</f>
        <v>1421</v>
      </c>
      <c r="F21" s="263">
        <f>Invoer_Periode1_!F210</f>
        <v>317</v>
      </c>
      <c r="G21" s="266">
        <f>Invoer_Periode1_!G210</f>
        <v>4.482649842271293</v>
      </c>
      <c r="H21" s="263">
        <f>Invoer_Periode1_!H210</f>
        <v>33</v>
      </c>
      <c r="I21" s="267">
        <f>Invoer_Periode1_!I210</f>
        <v>0.91089743589743588</v>
      </c>
      <c r="J21" s="269">
        <f>Invoer_Periode1_!J210</f>
        <v>116</v>
      </c>
      <c r="K21" s="269">
        <f>Invoer_Periode1_!K210</f>
        <v>7</v>
      </c>
      <c r="L21" s="269">
        <f>Invoer_Periode1_!L210</f>
        <v>6</v>
      </c>
      <c r="M21" s="269">
        <f>Invoer_Periode1_!M210</f>
        <v>0</v>
      </c>
      <c r="N21" s="263">
        <f>Invoer_Periode1_!N210</f>
        <v>110</v>
      </c>
    </row>
    <row r="22" spans="1:14" ht="14.25" customHeight="1">
      <c r="G22" s="251"/>
      <c r="I22" s="252"/>
      <c r="J22" s="253"/>
    </row>
    <row r="23" spans="1:14" ht="14.25" customHeight="1">
      <c r="A23" s="457">
        <f>Invoer_periode_2!A188</f>
        <v>45244</v>
      </c>
      <c r="B23" s="254"/>
    </row>
    <row r="24" spans="1:14" ht="14.25" customHeight="1">
      <c r="A24" s="455" t="str">
        <f>Invoer_periode_2!A189</f>
        <v>Pers. Gemid.</v>
      </c>
      <c r="B24" s="265"/>
      <c r="C24" s="270"/>
      <c r="D24" s="270"/>
      <c r="E24" s="270"/>
      <c r="F24" s="270"/>
      <c r="G24" s="270"/>
      <c r="H24" s="270"/>
      <c r="I24" s="270"/>
      <c r="J24" s="268"/>
      <c r="K24" s="270"/>
      <c r="L24" s="270"/>
      <c r="M24" s="271"/>
      <c r="N24" s="271"/>
    </row>
    <row r="25" spans="1:14" ht="14.25" customHeight="1">
      <c r="A25" s="455">
        <f>Invoer_periode_2!A190</f>
        <v>0</v>
      </c>
      <c r="B25" s="265"/>
      <c r="C25" s="270"/>
      <c r="D25" s="270"/>
      <c r="E25" s="270"/>
      <c r="F25" s="270"/>
      <c r="G25" s="270"/>
      <c r="H25" s="270"/>
      <c r="I25" s="270"/>
      <c r="J25" s="268"/>
      <c r="K25" s="283"/>
      <c r="L25" s="272"/>
      <c r="M25" s="272"/>
      <c r="N25" s="270"/>
    </row>
    <row r="26" spans="1:14" ht="14.25" customHeight="1">
      <c r="A26" s="459" t="str">
        <f>IF(ISBLANK(Invoer_periode_2!A191),"",Invoer_periode_2!A191)</f>
        <v>Car.Bol</v>
      </c>
      <c r="B26" s="265" t="str">
        <f>Invoer_periode_2!B191</f>
        <v>Periode 2</v>
      </c>
      <c r="C26" s="255" t="str">
        <f>IF(ISBLANK(Invoer_periode_2!C191),"",Invoer_periode_2!C191)</f>
        <v/>
      </c>
      <c r="D26" s="255">
        <f>Invoer_periode_2!D191</f>
        <v>0</v>
      </c>
      <c r="E26" s="255" t="str">
        <f>IF(ISBLANK(Invoer_periode_2!E191),"",Invoer_periode_2!E191)</f>
        <v/>
      </c>
      <c r="F26" s="255" t="str">
        <f>IF(ISBLANK(Invoer_periode_2!F191),"",Invoer_periode_2!F191)</f>
        <v/>
      </c>
      <c r="G26" s="256">
        <f>Invoer_periode_2!G191</f>
        <v>0</v>
      </c>
      <c r="H26" s="255" t="str">
        <f>IF(ISBLANK(Invoer_periode_2!H191),"",Invoer_periode_2!H191)</f>
        <v/>
      </c>
      <c r="I26" s="274">
        <f>Invoer_periode_2!I191</f>
        <v>0</v>
      </c>
      <c r="J26" s="262">
        <f>Invoer_periode_2!J191</f>
        <v>0</v>
      </c>
      <c r="K26" s="275">
        <f>Invoer_periode_2!K191</f>
        <v>0</v>
      </c>
      <c r="L26" s="275">
        <f>Invoer_periode_2!L191</f>
        <v>0</v>
      </c>
      <c r="M26" s="275">
        <f>Invoer_periode_2!M191</f>
        <v>0</v>
      </c>
      <c r="N26" s="263">
        <f>Invoer_periode_2!N191</f>
        <v>0</v>
      </c>
    </row>
    <row r="27" spans="1:14" ht="14.25" customHeight="1">
      <c r="A27" s="459">
        <f>IF(ISBLANK(Invoer_periode_2!A192),"",Invoer_periode_2!A192)</f>
        <v>120</v>
      </c>
      <c r="B27" s="273" t="str">
        <f>Invoer_periode_2!B192</f>
        <v>Naam</v>
      </c>
      <c r="C27" s="255" t="str">
        <f>IF(ISBLANK(Invoer_periode_2!C192),"",Invoer_periode_2!C192)</f>
        <v>Aantal</v>
      </c>
      <c r="D27" s="255" t="str">
        <f>Invoer_periode_2!D192</f>
        <v>Te maken</v>
      </c>
      <c r="E27" s="255" t="str">
        <f>IF(ISBLANK(Invoer_periode_2!E192),"",Invoer_periode_2!E192)</f>
        <v>Aantal</v>
      </c>
      <c r="F27" s="255" t="str">
        <f>IF(ISBLANK(Invoer_periode_2!F192),"",Invoer_periode_2!F192)</f>
        <v xml:space="preserve">Aantal  </v>
      </c>
      <c r="G27" s="256" t="str">
        <f>Invoer_periode_2!G192</f>
        <v xml:space="preserve">Week       </v>
      </c>
      <c r="H27" s="255" t="str">
        <f>IF(ISBLANK(Invoer_periode_2!H192),"",Invoer_periode_2!H192)</f>
        <v>Hoogste</v>
      </c>
      <c r="I27" s="274" t="str">
        <f>Invoer_periode_2!I192</f>
        <v>%</v>
      </c>
      <c r="J27" s="262">
        <f>Invoer_periode_2!J192</f>
        <v>10</v>
      </c>
      <c r="K27" s="275" t="str">
        <f>Invoer_periode_2!K192</f>
        <v>W</v>
      </c>
      <c r="L27" s="275" t="str">
        <f>Invoer_periode_2!L192</f>
        <v>V</v>
      </c>
      <c r="M27" s="275" t="str">
        <f>Invoer_periode_2!M192</f>
        <v>R</v>
      </c>
      <c r="N27" s="263" t="str">
        <f>Invoer_periode_2!N192</f>
        <v>Nieuwe</v>
      </c>
    </row>
    <row r="28" spans="1:14" ht="14.25" customHeight="1">
      <c r="A28" s="459" t="str">
        <f>IF(ISBLANK(Invoer_periode_2!A193),"",Invoer_periode_2!A193)</f>
        <v>Datum</v>
      </c>
      <c r="B28" s="265" t="str">
        <f>Invoer_periode_2!B193</f>
        <v>Jos Stortelder</v>
      </c>
      <c r="C28" s="255" t="str">
        <f>IF(ISBLANK(Invoer_periode_2!C193),"",Invoer_periode_2!C193)</f>
        <v>Wedstrijden</v>
      </c>
      <c r="D28" s="255" t="str">
        <f>Invoer_periode_2!D193</f>
        <v>Car.boles</v>
      </c>
      <c r="E28" s="255" t="str">
        <f>IF(ISBLANK(Invoer_periode_2!E193),"",Invoer_periode_2!E193)</f>
        <v>Car.boles</v>
      </c>
      <c r="F28" s="255" t="str">
        <f>IF(ISBLANK(Invoer_periode_2!F193),"",Invoer_periode_2!F193)</f>
        <v>Beurten</v>
      </c>
      <c r="G28" s="256" t="str">
        <f>Invoer_periode_2!G193</f>
        <v>Moyenne</v>
      </c>
      <c r="H28" s="255" t="str">
        <f>IF(ISBLANK(Invoer_periode_2!H193),"",Invoer_periode_2!H193)</f>
        <v>H Score</v>
      </c>
      <c r="I28" s="274" t="str">
        <f>Invoer_periode_2!I193</f>
        <v>Car.boles</v>
      </c>
      <c r="J28" s="262" t="str">
        <f>Invoer_periode_2!J193</f>
        <v>Punten</v>
      </c>
      <c r="K28" s="275">
        <f>Invoer_periode_2!K193</f>
        <v>0</v>
      </c>
      <c r="L28" s="275">
        <f>Invoer_periode_2!L193</f>
        <v>0</v>
      </c>
      <c r="M28" s="275">
        <f>Invoer_periode_2!M193</f>
        <v>0</v>
      </c>
      <c r="N28" s="263" t="str">
        <f>Invoer_periode_2!N193</f>
        <v>Caramb</v>
      </c>
    </row>
    <row r="29" spans="1:14" ht="14.25" customHeight="1">
      <c r="A29" s="459">
        <f>Invoer_periode_2!A194</f>
        <v>0</v>
      </c>
      <c r="B29" s="273" t="str">
        <f>Invoer_periode_2!B194</f>
        <v>Rots Jan</v>
      </c>
      <c r="C29" s="255">
        <f>Invoer_periode_2!C194</f>
        <v>0</v>
      </c>
      <c r="D29" s="255" t="str">
        <f>Invoer_periode_2!D194</f>
        <v/>
      </c>
      <c r="E29" s="255">
        <f>Invoer_periode_2!E194</f>
        <v>0</v>
      </c>
      <c r="F29" s="255">
        <f>Invoer_periode_2!F194</f>
        <v>0</v>
      </c>
      <c r="G29" s="256" t="str">
        <f>Invoer_periode_2!G194</f>
        <v/>
      </c>
      <c r="H29" s="255">
        <f>Invoer_periode_2!H194</f>
        <v>0</v>
      </c>
      <c r="I29" s="274" t="str">
        <f>Invoer_periode_2!I194</f>
        <v/>
      </c>
      <c r="J29" s="262" t="str">
        <f>Invoer_periode_2!J194</f>
        <v/>
      </c>
      <c r="K29" s="275" t="str">
        <f>Invoer_periode_2!K194</f>
        <v/>
      </c>
      <c r="L29" s="275" t="str">
        <f>Invoer_periode_2!L194</f>
        <v/>
      </c>
      <c r="M29" s="275" t="str">
        <f>Invoer_periode_2!M194</f>
        <v/>
      </c>
      <c r="N29" s="263">
        <f>Invoer_periode_2!N194</f>
        <v>0</v>
      </c>
    </row>
    <row r="30" spans="1:14" ht="14.25" customHeight="1">
      <c r="A30" s="459">
        <f>Invoer_periode_2!A195</f>
        <v>45265</v>
      </c>
      <c r="B30" s="273" t="str">
        <f>Invoer_periode_2!B195</f>
        <v>Rouwhorst Bennie</v>
      </c>
      <c r="C30" s="255">
        <f>Invoer_periode_2!C195</f>
        <v>1</v>
      </c>
      <c r="D30" s="255">
        <f>Invoer_periode_2!D195</f>
        <v>120</v>
      </c>
      <c r="E30" s="255">
        <f>Invoer_periode_2!E195</f>
        <v>94</v>
      </c>
      <c r="F30" s="255">
        <f>Invoer_periode_2!F195</f>
        <v>21</v>
      </c>
      <c r="G30" s="256">
        <f>Invoer_periode_2!G195</f>
        <v>4.4761904761904763</v>
      </c>
      <c r="H30" s="255">
        <f>Invoer_periode_2!H195</f>
        <v>21</v>
      </c>
      <c r="I30" s="274">
        <f>Invoer_periode_2!I195</f>
        <v>0.78333333333333333</v>
      </c>
      <c r="J30" s="262">
        <f>Invoer_periode_2!J195</f>
        <v>7</v>
      </c>
      <c r="K30" s="275">
        <f>Invoer_periode_2!K195</f>
        <v>0</v>
      </c>
      <c r="L30" s="275">
        <f>Invoer_periode_2!L195</f>
        <v>1</v>
      </c>
      <c r="M30" s="275">
        <f>Invoer_periode_2!M195</f>
        <v>0</v>
      </c>
      <c r="N30" s="263">
        <f>Invoer_periode_2!N195</f>
        <v>0</v>
      </c>
    </row>
    <row r="31" spans="1:14" ht="14.25" customHeight="1">
      <c r="A31" s="459">
        <f>Invoer_periode_2!A196</f>
        <v>45265</v>
      </c>
      <c r="B31" s="273" t="str">
        <f>Invoer_periode_2!B196</f>
        <v>Wittenbernds B</v>
      </c>
      <c r="C31" s="255">
        <f>Invoer_periode_2!C196</f>
        <v>1</v>
      </c>
      <c r="D31" s="255">
        <f>Invoer_periode_2!D196</f>
        <v>120</v>
      </c>
      <c r="E31" s="255">
        <f>Invoer_periode_2!E196</f>
        <v>120</v>
      </c>
      <c r="F31" s="255">
        <f>Invoer_periode_2!F196</f>
        <v>28</v>
      </c>
      <c r="G31" s="256">
        <f>Invoer_periode_2!G196</f>
        <v>4.2857142857142856</v>
      </c>
      <c r="H31" s="255">
        <f>Invoer_periode_2!H196</f>
        <v>17</v>
      </c>
      <c r="I31" s="467">
        <f>Invoer_periode_2!I196</f>
        <v>1</v>
      </c>
      <c r="J31" s="262">
        <f>Invoer_periode_2!J196</f>
        <v>10</v>
      </c>
      <c r="K31" s="275">
        <f>Invoer_periode_2!K196</f>
        <v>1</v>
      </c>
      <c r="L31" s="275">
        <f>Invoer_periode_2!L196</f>
        <v>0</v>
      </c>
      <c r="M31" s="275">
        <f>Invoer_periode_2!M196</f>
        <v>0</v>
      </c>
      <c r="N31" s="263">
        <f>Invoer_periode_2!N196</f>
        <v>0</v>
      </c>
    </row>
    <row r="32" spans="1:14" ht="14.25" customHeight="1">
      <c r="A32" s="459">
        <f>Invoer_periode_2!A197</f>
        <v>45209</v>
      </c>
      <c r="B32" s="273" t="str">
        <f>Invoer_periode_2!B197</f>
        <v>Spieker Leo</v>
      </c>
      <c r="C32" s="255">
        <f>Invoer_periode_2!C197</f>
        <v>1</v>
      </c>
      <c r="D32" s="255">
        <f>Invoer_periode_2!D197</f>
        <v>120</v>
      </c>
      <c r="E32" s="255">
        <f>Invoer_periode_2!E197</f>
        <v>120</v>
      </c>
      <c r="F32" s="255">
        <f>Invoer_periode_2!F197</f>
        <v>22</v>
      </c>
      <c r="G32" s="256">
        <f>Invoer_periode_2!G197</f>
        <v>5.4545454545454541</v>
      </c>
      <c r="H32" s="255">
        <f>Invoer_periode_2!H197</f>
        <v>17</v>
      </c>
      <c r="I32" s="467">
        <f>Invoer_periode_2!I197</f>
        <v>1</v>
      </c>
      <c r="J32" s="262">
        <f>Invoer_periode_2!J197</f>
        <v>10</v>
      </c>
      <c r="K32" s="275">
        <f>Invoer_periode_2!K197</f>
        <v>1</v>
      </c>
      <c r="L32" s="275">
        <f>Invoer_periode_2!L197</f>
        <v>0</v>
      </c>
      <c r="M32" s="275">
        <f>Invoer_periode_2!M197</f>
        <v>0</v>
      </c>
      <c r="N32" s="263">
        <f>Invoer_periode_2!N197</f>
        <v>0</v>
      </c>
    </row>
    <row r="33" spans="1:14" ht="14.25" customHeight="1">
      <c r="A33" s="456">
        <f>Invoer_periode_2!A198</f>
        <v>45223</v>
      </c>
      <c r="B33" s="273" t="str">
        <f>Invoer_periode_2!B198</f>
        <v>v.Schie Leo</v>
      </c>
      <c r="C33" s="255">
        <f>Invoer_periode_2!C198</f>
        <v>1</v>
      </c>
      <c r="D33" s="255">
        <f>Invoer_periode_2!D198</f>
        <v>120</v>
      </c>
      <c r="E33" s="255">
        <f>Invoer_periode_2!E198</f>
        <v>77</v>
      </c>
      <c r="F33" s="255">
        <f>Invoer_periode_2!F198</f>
        <v>26</v>
      </c>
      <c r="G33" s="256">
        <f>Invoer_periode_2!G198</f>
        <v>2.9615384615384617</v>
      </c>
      <c r="H33" s="255">
        <f>Invoer_periode_2!H198</f>
        <v>13</v>
      </c>
      <c r="I33" s="467">
        <f>Invoer_periode_2!I198</f>
        <v>0.64166666666666672</v>
      </c>
      <c r="J33" s="262">
        <f>Invoer_periode_2!J198</f>
        <v>6</v>
      </c>
      <c r="K33" s="275">
        <f>Invoer_periode_2!K198</f>
        <v>0</v>
      </c>
      <c r="L33" s="275">
        <f>Invoer_periode_2!L198</f>
        <v>1</v>
      </c>
      <c r="M33" s="275">
        <f>Invoer_periode_2!M198</f>
        <v>0</v>
      </c>
      <c r="N33" s="263">
        <f>Invoer_periode_2!N198</f>
        <v>0</v>
      </c>
    </row>
    <row r="34" spans="1:14" ht="14.25" customHeight="1">
      <c r="A34" s="456" t="str">
        <f>Invoer_periode_2!A199</f>
        <v>21-11-202320</v>
      </c>
      <c r="B34" s="273" t="str">
        <f>Invoer_periode_2!B199</f>
        <v>Wolterink Harrie</v>
      </c>
      <c r="C34" s="249">
        <f>Invoer_periode_2!C199</f>
        <v>1</v>
      </c>
      <c r="D34" s="249">
        <f>Invoer_periode_2!D199</f>
        <v>120</v>
      </c>
      <c r="E34" s="249">
        <f>Invoer_periode_2!E199</f>
        <v>120</v>
      </c>
      <c r="F34" s="249">
        <f>Invoer_periode_2!F199</f>
        <v>21</v>
      </c>
      <c r="G34" s="251">
        <f>Invoer_periode_2!G199</f>
        <v>5.7142857142857144</v>
      </c>
      <c r="H34" s="249">
        <f>Invoer_periode_2!H199</f>
        <v>0</v>
      </c>
      <c r="I34" s="458">
        <f>Invoer_periode_2!I199</f>
        <v>1</v>
      </c>
      <c r="J34" s="249">
        <f>Invoer_periode_2!J199</f>
        <v>10</v>
      </c>
      <c r="K34" s="249">
        <f>Invoer_periode_2!K199</f>
        <v>1</v>
      </c>
      <c r="L34" s="249">
        <f>Invoer_periode_2!L199</f>
        <v>0</v>
      </c>
      <c r="M34" s="249">
        <f>Invoer_periode_2!M199</f>
        <v>0</v>
      </c>
      <c r="N34" s="249">
        <f>Invoer_periode_2!N199</f>
        <v>0</v>
      </c>
    </row>
    <row r="35" spans="1:14" ht="14.25" customHeight="1">
      <c r="A35" s="456">
        <f>Invoer_periode_2!A200</f>
        <v>45230</v>
      </c>
      <c r="B35" s="273" t="str">
        <f>Invoer_periode_2!B200</f>
        <v>Vermue Jack</v>
      </c>
      <c r="C35" s="249">
        <f>Invoer_periode_2!C200</f>
        <v>1</v>
      </c>
      <c r="D35" s="249">
        <f>Invoer_periode_2!D200</f>
        <v>120</v>
      </c>
      <c r="E35" s="249">
        <f>Invoer_periode_2!E200</f>
        <v>120</v>
      </c>
      <c r="F35" s="249">
        <f>Invoer_periode_2!F200</f>
        <v>23</v>
      </c>
      <c r="G35" s="251">
        <f>Invoer_periode_2!G200</f>
        <v>5.2173913043478262</v>
      </c>
      <c r="H35" s="249">
        <f>Invoer_periode_2!H200</f>
        <v>27</v>
      </c>
      <c r="I35" s="458">
        <f>Invoer_periode_2!I200</f>
        <v>1</v>
      </c>
      <c r="J35" s="249">
        <f>Invoer_periode_2!J200</f>
        <v>10</v>
      </c>
      <c r="K35" s="249">
        <f>Invoer_periode_2!K200</f>
        <v>1</v>
      </c>
      <c r="L35" s="249">
        <f>Invoer_periode_2!L200</f>
        <v>0</v>
      </c>
      <c r="M35" s="249">
        <f>Invoer_periode_2!M200</f>
        <v>0</v>
      </c>
      <c r="N35" s="249">
        <f>Invoer_periode_2!N200</f>
        <v>0</v>
      </c>
    </row>
    <row r="36" spans="1:14" ht="14.25" customHeight="1">
      <c r="A36" s="459">
        <f>Invoer_periode_2!A201</f>
        <v>45244</v>
      </c>
      <c r="B36" s="273" t="str">
        <f>Invoer_periode_2!B201</f>
        <v>Slot Guus</v>
      </c>
      <c r="C36" s="255">
        <f>Invoer_periode_2!C201</f>
        <v>1</v>
      </c>
      <c r="D36" s="255">
        <f>Invoer_periode_2!D201</f>
        <v>120</v>
      </c>
      <c r="E36" s="255">
        <f>Invoer_periode_2!E201</f>
        <v>89</v>
      </c>
      <c r="F36" s="255">
        <f>Invoer_periode_2!F201</f>
        <v>25</v>
      </c>
      <c r="G36" s="256">
        <f>Invoer_periode_2!G201</f>
        <v>3.56</v>
      </c>
      <c r="H36" s="255">
        <f>Invoer_periode_2!H201</f>
        <v>16</v>
      </c>
      <c r="I36" s="467">
        <f>Invoer_periode_2!I201</f>
        <v>0.7416666666666667</v>
      </c>
      <c r="J36" s="262">
        <f>Invoer_periode_2!J201</f>
        <v>7</v>
      </c>
      <c r="K36" s="275">
        <f>Invoer_periode_2!K201</f>
        <v>0</v>
      </c>
      <c r="L36" s="275">
        <f>Invoer_periode_2!L201</f>
        <v>1</v>
      </c>
      <c r="M36" s="275">
        <f>Invoer_periode_2!M201</f>
        <v>0</v>
      </c>
      <c r="N36" s="263">
        <f>Invoer_periode_2!N201</f>
        <v>0</v>
      </c>
    </row>
    <row r="37" spans="1:14" ht="14.25" customHeight="1">
      <c r="A37" s="459" t="str">
        <f>Invoer_periode_2!A202</f>
        <v/>
      </c>
      <c r="B37" s="273" t="str">
        <f>Invoer_periode_2!B202</f>
        <v>Bennie Beerten Z</v>
      </c>
      <c r="C37" s="255" t="str">
        <f>Invoer_periode_2!C202</f>
        <v/>
      </c>
      <c r="D37" s="255" t="str">
        <f>Invoer_periode_2!D202</f>
        <v/>
      </c>
      <c r="E37" s="255">
        <f>Invoer_periode_2!E202</f>
        <v>0</v>
      </c>
      <c r="F37" s="255" t="str">
        <f>Invoer_periode_2!F202</f>
        <v/>
      </c>
      <c r="G37" s="256" t="str">
        <f>Invoer_periode_2!G202</f>
        <v/>
      </c>
      <c r="H37" s="255">
        <f>Invoer_periode_2!H202</f>
        <v>0</v>
      </c>
      <c r="I37" s="467" t="str">
        <f>Invoer_periode_2!I202</f>
        <v/>
      </c>
      <c r="J37" s="262" t="str">
        <f>Invoer_periode_2!J202</f>
        <v/>
      </c>
      <c r="K37" s="275" t="str">
        <f>Invoer_periode_2!K202</f>
        <v/>
      </c>
      <c r="L37" s="275" t="str">
        <f>Invoer_periode_2!L202</f>
        <v/>
      </c>
      <c r="M37" s="275" t="str">
        <f>Invoer_periode_2!M202</f>
        <v/>
      </c>
      <c r="N37" s="263">
        <f>Invoer_periode_2!N202</f>
        <v>0</v>
      </c>
    </row>
    <row r="38" spans="1:14" ht="14.25" customHeight="1">
      <c r="A38" s="459" t="str">
        <f>Invoer_periode_2!A203</f>
        <v/>
      </c>
      <c r="B38" s="273" t="str">
        <f>Invoer_periode_2!B203</f>
        <v>Cuppers Jan</v>
      </c>
      <c r="C38" s="255" t="str">
        <f>Invoer_periode_2!C203</f>
        <v/>
      </c>
      <c r="D38" s="255" t="str">
        <f>Invoer_periode_2!D203</f>
        <v/>
      </c>
      <c r="E38" s="255">
        <f>Invoer_periode_2!E203</f>
        <v>0</v>
      </c>
      <c r="F38" s="255" t="str">
        <f>Invoer_periode_2!F203</f>
        <v/>
      </c>
      <c r="G38" s="256" t="str">
        <f>Invoer_periode_2!G203</f>
        <v/>
      </c>
      <c r="H38" s="255">
        <f>Invoer_periode_2!H203</f>
        <v>0</v>
      </c>
      <c r="I38" s="467" t="str">
        <f>Invoer_periode_2!I203</f>
        <v/>
      </c>
      <c r="J38" s="262" t="str">
        <f>Invoer_periode_2!J203</f>
        <v/>
      </c>
      <c r="K38" s="275" t="str">
        <f>Invoer_periode_2!K203</f>
        <v/>
      </c>
      <c r="L38" s="275" t="str">
        <f>Invoer_periode_2!L203</f>
        <v/>
      </c>
      <c r="M38" s="275" t="str">
        <f>Invoer_periode_2!M203</f>
        <v/>
      </c>
      <c r="N38" s="263">
        <f>Invoer_periode_2!N203</f>
        <v>0</v>
      </c>
    </row>
    <row r="39" spans="1:14" ht="14.25" customHeight="1">
      <c r="A39" s="456">
        <f>Invoer_periode_2!A204</f>
        <v>45237</v>
      </c>
      <c r="B39" s="273" t="str">
        <f>Invoer_periode_2!B204</f>
        <v>BouwmeesterJohan</v>
      </c>
      <c r="C39" s="249">
        <f>Invoer_periode_2!C204</f>
        <v>1</v>
      </c>
      <c r="D39" s="249">
        <f>Invoer_periode_2!D204</f>
        <v>120</v>
      </c>
      <c r="E39" s="249">
        <f>Invoer_periode_2!E204</f>
        <v>120</v>
      </c>
      <c r="F39" s="249">
        <f>Invoer_periode_2!F204</f>
        <v>23</v>
      </c>
      <c r="G39" s="249">
        <f>Invoer_periode_2!G204</f>
        <v>5.2173913043478262</v>
      </c>
      <c r="H39" s="249">
        <f>Invoer_periode_2!H204</f>
        <v>16</v>
      </c>
      <c r="I39" s="458">
        <f>Invoer_periode_2!I204</f>
        <v>1</v>
      </c>
      <c r="J39" s="249">
        <f>Invoer_periode_2!J204</f>
        <v>10</v>
      </c>
      <c r="K39" s="249">
        <f>Invoer_periode_2!K204</f>
        <v>1</v>
      </c>
      <c r="L39" s="249">
        <f>Invoer_periode_2!L204</f>
        <v>0</v>
      </c>
      <c r="M39" s="249">
        <f>Invoer_periode_2!M204</f>
        <v>0</v>
      </c>
      <c r="N39" s="249">
        <f>Invoer_periode_2!N204</f>
        <v>0</v>
      </c>
    </row>
    <row r="40" spans="1:14" ht="14.25" customHeight="1">
      <c r="A40" s="459">
        <f>Invoer_periode_2!A205</f>
        <v>45258</v>
      </c>
      <c r="B40" s="273" t="str">
        <f>Invoer_periode_2!B205</f>
        <v>Cattier Theo</v>
      </c>
      <c r="C40" s="255">
        <f>Invoer_periode_2!C205</f>
        <v>1</v>
      </c>
      <c r="D40" s="255">
        <f>Invoer_periode_2!D205</f>
        <v>120</v>
      </c>
      <c r="E40" s="255">
        <f>Invoer_periode_2!E205</f>
        <v>120</v>
      </c>
      <c r="F40" s="255">
        <f>Invoer_periode_2!F205</f>
        <v>22</v>
      </c>
      <c r="G40" s="256">
        <f>Invoer_periode_2!G205</f>
        <v>5.4545454545454541</v>
      </c>
      <c r="H40" s="255">
        <f>Invoer_periode_2!H205</f>
        <v>34</v>
      </c>
      <c r="I40" s="467">
        <f>Invoer_periode_2!I205</f>
        <v>1</v>
      </c>
      <c r="J40" s="262">
        <f>Invoer_periode_2!J205</f>
        <v>10</v>
      </c>
      <c r="K40" s="275">
        <f>Invoer_periode_2!K205</f>
        <v>1</v>
      </c>
      <c r="L40" s="275">
        <f>Invoer_periode_2!L205</f>
        <v>0</v>
      </c>
      <c r="M40" s="275">
        <f>Invoer_periode_2!M205</f>
        <v>0</v>
      </c>
      <c r="N40" s="263">
        <f>Invoer_periode_2!N205</f>
        <v>0</v>
      </c>
    </row>
    <row r="41" spans="1:14" ht="14.25" customHeight="1">
      <c r="A41" s="457">
        <f>Invoer_periode_2!A206</f>
        <v>45258</v>
      </c>
      <c r="B41" s="504" t="str">
        <f>Invoer_periode_2!B206</f>
        <v>Huinink Jan</v>
      </c>
      <c r="C41" s="263">
        <f>Invoer_periode_2!C206</f>
        <v>1</v>
      </c>
      <c r="D41" s="263">
        <f>Invoer_periode_2!D206</f>
        <v>120</v>
      </c>
      <c r="E41" s="263">
        <f>Invoer_periode_2!E206</f>
        <v>90</v>
      </c>
      <c r="F41" s="263">
        <f>Invoer_periode_2!F206</f>
        <v>28</v>
      </c>
      <c r="G41" s="266">
        <f>Invoer_periode_2!G206</f>
        <v>3.2142857142857144</v>
      </c>
      <c r="H41" s="263">
        <f>Invoer_periode_2!H206</f>
        <v>16</v>
      </c>
      <c r="I41" s="468">
        <f>Invoer_periode_2!I206</f>
        <v>0.75</v>
      </c>
      <c r="J41" s="268">
        <f>Invoer_periode_2!J206</f>
        <v>7</v>
      </c>
      <c r="K41" s="263">
        <f>Invoer_periode_2!K206</f>
        <v>0</v>
      </c>
      <c r="L41" s="263">
        <f>Invoer_periode_2!L206</f>
        <v>1</v>
      </c>
      <c r="M41" s="263">
        <f>Invoer_periode_2!M206</f>
        <v>0</v>
      </c>
      <c r="N41" s="263">
        <f>Invoer_periode_2!N206</f>
        <v>0</v>
      </c>
    </row>
    <row r="42" spans="1:14" ht="14.25" customHeight="1">
      <c r="A42" s="456">
        <f>Invoer_periode_2!A207</f>
        <v>45237</v>
      </c>
      <c r="B42" s="504" t="str">
        <f>Invoer_periode_2!B207</f>
        <v>Koppele Theo</v>
      </c>
      <c r="C42" s="249">
        <f>Invoer_periode_2!C207</f>
        <v>1</v>
      </c>
      <c r="D42" s="249">
        <f>Invoer_periode_2!D207</f>
        <v>120</v>
      </c>
      <c r="E42" s="249">
        <f>Invoer_periode_2!E207</f>
        <v>120</v>
      </c>
      <c r="F42" s="249">
        <f>Invoer_periode_2!F207</f>
        <v>23</v>
      </c>
      <c r="G42" s="251">
        <f>Invoer_periode_2!G207</f>
        <v>5.2173913043478262</v>
      </c>
      <c r="H42" s="249">
        <f>Invoer_periode_2!H207</f>
        <v>23</v>
      </c>
      <c r="I42" s="458">
        <f>Invoer_periode_2!I207</f>
        <v>1</v>
      </c>
      <c r="J42" s="253">
        <f>Invoer_periode_2!J207</f>
        <v>10</v>
      </c>
      <c r="K42" s="249">
        <f>Invoer_periode_2!K207</f>
        <v>1</v>
      </c>
      <c r="L42" s="249">
        <f>Invoer_periode_2!L207</f>
        <v>0</v>
      </c>
      <c r="M42" s="249">
        <f>Invoer_periode_2!M207</f>
        <v>0</v>
      </c>
      <c r="N42" s="249">
        <f>Invoer_periode_2!N207</f>
        <v>0</v>
      </c>
    </row>
    <row r="43" spans="1:14" ht="14.25" customHeight="1">
      <c r="A43" s="457">
        <f>Invoer_periode_2!A208</f>
        <v>45251</v>
      </c>
      <c r="B43" s="504" t="str">
        <f>Invoer_periode_2!B208</f>
        <v>Melgers Willy</v>
      </c>
      <c r="C43" s="263">
        <f>Invoer_periode_2!C208</f>
        <v>1</v>
      </c>
      <c r="D43" s="263">
        <f>Invoer_periode_2!D208</f>
        <v>120</v>
      </c>
      <c r="E43" s="263">
        <f>Invoer_periode_2!E208</f>
        <v>120</v>
      </c>
      <c r="F43" s="263">
        <f>Invoer_periode_2!F208</f>
        <v>19</v>
      </c>
      <c r="G43" s="266">
        <f>Invoer_periode_2!G208</f>
        <v>6.3157894736842106</v>
      </c>
      <c r="H43" s="263">
        <f>Invoer_periode_2!H208</f>
        <v>30</v>
      </c>
      <c r="I43" s="267">
        <f>Invoer_periode_2!I208</f>
        <v>1</v>
      </c>
      <c r="J43" s="268">
        <f>Invoer_periode_2!J208</f>
        <v>10</v>
      </c>
      <c r="K43" s="263">
        <f>Invoer_periode_2!K208</f>
        <v>0</v>
      </c>
      <c r="L43" s="263">
        <f>Invoer_periode_2!L208</f>
        <v>1</v>
      </c>
      <c r="M43" s="263">
        <f>Invoer_periode_2!M208</f>
        <v>0</v>
      </c>
      <c r="N43" s="263">
        <f>Invoer_periode_2!N208</f>
        <v>0</v>
      </c>
    </row>
    <row r="44" spans="1:14" ht="14.25" customHeight="1">
      <c r="A44" s="455">
        <f>Invoer_periode_2!A209</f>
        <v>45244</v>
      </c>
      <c r="B44" s="504" t="str">
        <f>Invoer_periode_2!B209</f>
        <v>Piepers Arnold</v>
      </c>
      <c r="C44" s="263">
        <f>Invoer_periode_2!C209</f>
        <v>1</v>
      </c>
      <c r="D44" s="263">
        <f>Invoer_periode_2!D209</f>
        <v>120</v>
      </c>
      <c r="E44" s="263">
        <f>Invoer_periode_2!E209</f>
        <v>120</v>
      </c>
      <c r="F44" s="263">
        <f>Invoer_periode_2!F209</f>
        <v>19</v>
      </c>
      <c r="G44" s="266">
        <f>Invoer_periode_2!G209</f>
        <v>6.3157894736842106</v>
      </c>
      <c r="H44" s="263">
        <f>Invoer_periode_2!H209</f>
        <v>53</v>
      </c>
      <c r="I44" s="267">
        <f>Invoer_periode_2!I209</f>
        <v>1</v>
      </c>
      <c r="J44" s="268">
        <f>Invoer_periode_2!J209</f>
        <v>10</v>
      </c>
      <c r="K44" s="263">
        <f>Invoer_periode_2!K209</f>
        <v>1</v>
      </c>
      <c r="L44" s="263">
        <f>Invoer_periode_2!L209</f>
        <v>0</v>
      </c>
      <c r="M44" s="263">
        <f>Invoer_periode_2!M209</f>
        <v>0</v>
      </c>
      <c r="N44" s="263">
        <f>Invoer_periode_2!N209</f>
        <v>0</v>
      </c>
    </row>
    <row r="45" spans="1:14" s="264" customFormat="1" ht="14.25" customHeight="1">
      <c r="A45" s="457"/>
      <c r="B45" s="276" t="s">
        <v>134</v>
      </c>
      <c r="C45" s="263">
        <f>Invoer_periode_2!C210</f>
        <v>13</v>
      </c>
      <c r="D45" s="263">
        <f>Invoer_periode_2!D210</f>
        <v>1560</v>
      </c>
      <c r="E45" s="263">
        <f>Invoer_periode_2!E210</f>
        <v>1430</v>
      </c>
      <c r="F45" s="263">
        <f>Invoer_periode_2!F210</f>
        <v>300</v>
      </c>
      <c r="G45" s="266">
        <f>Invoer_periode_2!G210</f>
        <v>4.7666666666666666</v>
      </c>
      <c r="H45" s="263">
        <f>Invoer_periode_2!H210</f>
        <v>53</v>
      </c>
      <c r="I45" s="267">
        <f>Invoer_periode_2!I210</f>
        <v>0.91666666666666663</v>
      </c>
      <c r="J45" s="268">
        <f>Invoer_periode_2!J210</f>
        <v>117</v>
      </c>
      <c r="K45" s="263">
        <f>Invoer_periode_2!K210</f>
        <v>8</v>
      </c>
      <c r="L45" s="263">
        <f>Invoer_periode_2!L210</f>
        <v>5</v>
      </c>
      <c r="M45" s="263">
        <f>Invoer_periode_2!M210</f>
        <v>0</v>
      </c>
      <c r="N45" s="263">
        <f>Invoer_periode_2!N210</f>
        <v>120</v>
      </c>
    </row>
    <row r="46" spans="1:14" s="264" customFormat="1" ht="14.25" customHeight="1">
      <c r="A46" s="457"/>
      <c r="B46" s="276"/>
      <c r="C46" s="263"/>
      <c r="D46" s="263"/>
      <c r="E46" s="263"/>
      <c r="F46" s="263"/>
      <c r="G46" s="266"/>
      <c r="H46" s="263"/>
      <c r="I46" s="267"/>
      <c r="J46" s="268"/>
      <c r="K46" s="263"/>
      <c r="L46" s="263"/>
      <c r="M46" s="263"/>
      <c r="N46" s="263"/>
    </row>
    <row r="47" spans="1:14" ht="14.25" customHeight="1">
      <c r="B47" s="503" t="str">
        <f>Invoer_periode_3!B191</f>
        <v>Periode 3</v>
      </c>
      <c r="C47" s="249" t="str">
        <f>IF(ISBLANK(Invoer_periode_3!C191),"",Invoer_periode_3!C191)</f>
        <v/>
      </c>
      <c r="D47" s="249">
        <f>Invoer_periode_3!D191</f>
        <v>0</v>
      </c>
      <c r="E47" s="249" t="str">
        <f>IF(ISBLANK(Invoer_periode_3!E191),"",Invoer_periode_3!E191)</f>
        <v/>
      </c>
      <c r="F47" s="249" t="str">
        <f>IF(ISBLANK(Invoer_periode_3!F191),"",Invoer_periode_3!F191)</f>
        <v/>
      </c>
      <c r="G47" s="251">
        <f>Invoer_periode_3!G191</f>
        <v>0</v>
      </c>
      <c r="H47" s="249" t="str">
        <f>IF(ISBLANK(Invoer_periode_3!H191),"",Invoer_periode_3!H191)</f>
        <v/>
      </c>
      <c r="I47" s="277">
        <f>Invoer_periode_3!I191</f>
        <v>0</v>
      </c>
      <c r="J47" s="253">
        <f>Invoer_periode_3!J191</f>
        <v>0</v>
      </c>
      <c r="K47" s="249">
        <f>Invoer_periode_3!K191</f>
        <v>0</v>
      </c>
      <c r="L47" s="249">
        <f>Invoer_periode_3!L191</f>
        <v>0</v>
      </c>
      <c r="M47" s="249">
        <f>Invoer_periode_3!M191</f>
        <v>0</v>
      </c>
      <c r="N47" s="249">
        <f>Invoer_periode_3!N191</f>
        <v>0</v>
      </c>
    </row>
    <row r="48" spans="1:14" ht="14.25" customHeight="1">
      <c r="B48" s="250" t="str">
        <f>Invoer_periode_3!B192</f>
        <v>Naam</v>
      </c>
      <c r="C48" s="249" t="str">
        <f>IF(ISBLANK(Invoer_periode_3!C192),"",Invoer_periode_3!C192)</f>
        <v>Aantal</v>
      </c>
      <c r="D48" s="249" t="str">
        <f>Invoer_periode_3!D192</f>
        <v>Te maken</v>
      </c>
      <c r="E48" s="249" t="str">
        <f>IF(ISBLANK(Invoer_periode_3!E192),"",Invoer_periode_3!E192)</f>
        <v>Aantal</v>
      </c>
      <c r="F48" s="249" t="str">
        <f>IF(ISBLANK(Invoer_periode_3!F192),"",Invoer_periode_3!F192)</f>
        <v xml:space="preserve">Aantal  </v>
      </c>
      <c r="G48" s="251" t="str">
        <f>Invoer_periode_3!G192</f>
        <v xml:space="preserve">Week       </v>
      </c>
      <c r="H48" s="249" t="str">
        <f>IF(ISBLANK(Invoer_periode_3!H192),"",Invoer_periode_3!H192)</f>
        <v>Hoogste</v>
      </c>
      <c r="I48" s="277" t="str">
        <f>Invoer_periode_3!I192</f>
        <v>%</v>
      </c>
      <c r="J48" s="253">
        <f>Invoer_periode_3!J192</f>
        <v>10</v>
      </c>
      <c r="K48" s="249" t="str">
        <f>Invoer_periode_3!K192</f>
        <v>W</v>
      </c>
      <c r="L48" s="249" t="str">
        <f>Invoer_periode_3!L192</f>
        <v>V</v>
      </c>
      <c r="M48" s="249" t="str">
        <f>Invoer_periode_3!M192</f>
        <v>R</v>
      </c>
      <c r="N48" s="249" t="str">
        <f>Invoer_periode_3!N192</f>
        <v>Nieuwe</v>
      </c>
    </row>
    <row r="49" spans="1:14" ht="14.25" customHeight="1">
      <c r="A49" s="456" t="str">
        <f>IF(ISBLANK(Invoer_periode_3!A193),"",Invoer_periode_3!A193)</f>
        <v>Datum</v>
      </c>
      <c r="B49" s="503" t="str">
        <f>Invoer_periode_3!B193</f>
        <v>Jos Stortelder</v>
      </c>
      <c r="C49" s="249" t="str">
        <f>IF(ISBLANK(Invoer_periode_3!C193),"",Invoer_periode_3!C193)</f>
        <v>Wedstrijden</v>
      </c>
      <c r="D49" s="249" t="str">
        <f>Invoer_periode_3!D193</f>
        <v>Car.boles</v>
      </c>
      <c r="E49" s="249" t="str">
        <f>IF(ISBLANK(Invoer_periode_3!E193),"",Invoer_periode_3!E193)</f>
        <v>Car.boles</v>
      </c>
      <c r="F49" s="249" t="str">
        <f>IF(ISBLANK(Invoer_periode_3!F193),"",Invoer_periode_3!F193)</f>
        <v>Beurten</v>
      </c>
      <c r="G49" s="251" t="str">
        <f>Invoer_periode_3!G193</f>
        <v>Moyenne</v>
      </c>
      <c r="H49" s="249" t="str">
        <f>IF(ISBLANK(Invoer_periode_3!H193),"",Invoer_periode_3!H193)</f>
        <v>H Score</v>
      </c>
      <c r="I49" s="277" t="str">
        <f>Invoer_periode_3!I193</f>
        <v>Car.boles</v>
      </c>
      <c r="J49" s="253" t="str">
        <f>Invoer_periode_3!J193</f>
        <v>Punten</v>
      </c>
      <c r="K49" s="249">
        <f>Invoer_periode_3!K193</f>
        <v>0</v>
      </c>
      <c r="L49" s="249">
        <f>Invoer_periode_3!L193</f>
        <v>0</v>
      </c>
      <c r="M49" s="249">
        <f>Invoer_periode_3!M193</f>
        <v>0</v>
      </c>
      <c r="N49" s="249" t="str">
        <f>Invoer_periode_3!N193</f>
        <v>Caramb</v>
      </c>
    </row>
    <row r="50" spans="1:14" ht="14.25" customHeight="1">
      <c r="A50" s="456" t="str">
        <f>IF(ISBLANK(Invoer_periode_3!A194),"",Invoer_periode_3!A194)</f>
        <v/>
      </c>
      <c r="B50" s="250" t="str">
        <f>Invoer_periode_3!B194</f>
        <v>Rots Jan</v>
      </c>
      <c r="C50" s="249" t="str">
        <f>IF(ISBLANK(Invoer_periode_3!C194),"",Invoer_periode_3!C194)</f>
        <v/>
      </c>
      <c r="D50" s="249" t="str">
        <f>Invoer_periode_3!D194</f>
        <v/>
      </c>
      <c r="E50" s="249" t="str">
        <f>IF(ISBLANK(Invoer_periode_3!E194),"",Invoer_periode_3!E194)</f>
        <v/>
      </c>
      <c r="F50" s="249" t="str">
        <f>IF(ISBLANK(Invoer_periode_3!F194),"",Invoer_periode_3!F194)</f>
        <v/>
      </c>
      <c r="G50" s="251" t="str">
        <f>Invoer_periode_3!G194</f>
        <v/>
      </c>
      <c r="H50" s="249" t="str">
        <f>IF(ISBLANK(Invoer_periode_3!H194),"",Invoer_periode_3!H194)</f>
        <v/>
      </c>
      <c r="I50" s="277" t="str">
        <f>Invoer_periode_3!I194</f>
        <v/>
      </c>
      <c r="J50" s="253" t="str">
        <f>Invoer_periode_3!J194</f>
        <v/>
      </c>
      <c r="K50" s="249" t="str">
        <f>Invoer_periode_3!K194</f>
        <v/>
      </c>
      <c r="L50" s="249" t="str">
        <f>Invoer_periode_3!L194</f>
        <v/>
      </c>
      <c r="M50" s="249" t="str">
        <f>Invoer_periode_3!M194</f>
        <v/>
      </c>
      <c r="N50" s="249">
        <f>Invoer_periode_3!N194</f>
        <v>0</v>
      </c>
    </row>
    <row r="51" spans="1:14" ht="14.25" customHeight="1">
      <c r="A51" s="456">
        <f>IF(ISBLANK(Invoer_periode_3!A195),"",Invoer_periode_3!A195)</f>
        <v>45279</v>
      </c>
      <c r="B51" s="250" t="str">
        <f>Invoer_periode_3!B195</f>
        <v>Rouwhorst Bennie</v>
      </c>
      <c r="C51" s="249">
        <f>IF(ISBLANK(Invoer_periode_3!C195),"",Invoer_periode_3!C195)</f>
        <v>1</v>
      </c>
      <c r="D51" s="249">
        <f>Invoer_periode_3!D195</f>
        <v>120</v>
      </c>
      <c r="E51" s="249">
        <f>IF(ISBLANK(Invoer_periode_3!E195),"",Invoer_periode_3!E195)</f>
        <v>120</v>
      </c>
      <c r="F51" s="249">
        <f>IF(ISBLANK(Invoer_periode_3!F195),"",Invoer_periode_3!F195)</f>
        <v>12</v>
      </c>
      <c r="G51" s="251">
        <f>Invoer_periode_3!G195</f>
        <v>10</v>
      </c>
      <c r="H51" s="249">
        <f>IF(ISBLANK(Invoer_periode_3!H195),"",Invoer_periode_3!H195)</f>
        <v>30</v>
      </c>
      <c r="I51" s="260">
        <f>Invoer_periode_3!I195</f>
        <v>1</v>
      </c>
      <c r="J51" s="252">
        <f>Invoer_periode_3!J195</f>
        <v>10</v>
      </c>
      <c r="K51" s="249">
        <f>Invoer_periode_3!K195</f>
        <v>1</v>
      </c>
      <c r="L51" s="249">
        <f>Invoer_periode_3!L195</f>
        <v>0</v>
      </c>
      <c r="M51" s="249">
        <f>Invoer_periode_3!M195</f>
        <v>0</v>
      </c>
      <c r="N51" s="249">
        <f>Invoer_periode_3!N195</f>
        <v>0</v>
      </c>
    </row>
    <row r="52" spans="1:14" s="254" customFormat="1" ht="14.25" customHeight="1">
      <c r="A52" s="456">
        <f>IF(ISBLANK(Invoer_periode_3!A196),"",Invoer_periode_3!A196)</f>
        <v>45279</v>
      </c>
      <c r="B52" s="250" t="str">
        <f>Invoer_periode_3!B196</f>
        <v>Wittenbernds B</v>
      </c>
      <c r="C52" s="249">
        <f>IF(ISBLANK(Invoer_periode_3!C196),"",Invoer_periode_3!C196)</f>
        <v>1</v>
      </c>
      <c r="D52" s="249">
        <f>Invoer_periode_3!D196</f>
        <v>120</v>
      </c>
      <c r="E52" s="249">
        <f>IF(ISBLANK(Invoer_periode_3!E196),"",Invoer_periode_3!E196)</f>
        <v>120</v>
      </c>
      <c r="F52" s="249">
        <f>IF(ISBLANK(Invoer_periode_3!F196),"",Invoer_periode_3!F196)</f>
        <v>20</v>
      </c>
      <c r="G52" s="251">
        <f>Invoer_periode_3!G196</f>
        <v>6</v>
      </c>
      <c r="H52" s="249">
        <f>IF(ISBLANK(Invoer_periode_3!H196),"",Invoer_periode_3!H196)</f>
        <v>15</v>
      </c>
      <c r="I52" s="277">
        <f>Invoer_periode_3!I196</f>
        <v>1</v>
      </c>
      <c r="J52" s="253">
        <f>Invoer_periode_3!J196</f>
        <v>10</v>
      </c>
      <c r="K52" s="249">
        <f>Invoer_periode_3!K196</f>
        <v>1</v>
      </c>
      <c r="L52" s="249">
        <f>Invoer_periode_3!L196</f>
        <v>0</v>
      </c>
      <c r="M52" s="249">
        <f>Invoer_periode_3!M196</f>
        <v>0</v>
      </c>
      <c r="N52" s="249">
        <f>Invoer_periode_3!N196</f>
        <v>0</v>
      </c>
    </row>
    <row r="53" spans="1:14" ht="14.25" customHeight="1">
      <c r="A53" s="456">
        <f>IF(ISBLANK(Invoer_periode_3!A197),"",Invoer_periode_3!A197)</f>
        <v>45230</v>
      </c>
      <c r="B53" s="250" t="str">
        <f>Invoer_periode_3!B197</f>
        <v>Spieker Leo</v>
      </c>
      <c r="C53" s="249">
        <f>IF(ISBLANK(Invoer_periode_3!C197),"",Invoer_periode_3!C197)</f>
        <v>1</v>
      </c>
      <c r="D53" s="249">
        <f>Invoer_periode_3!D197</f>
        <v>120</v>
      </c>
      <c r="E53" s="249">
        <f>IF(ISBLANK(Invoer_periode_3!E197),"",Invoer_periode_3!E197)</f>
        <v>82</v>
      </c>
      <c r="F53" s="249">
        <f>IF(ISBLANK(Invoer_periode_3!F197),"",Invoer_periode_3!F197)</f>
        <v>11</v>
      </c>
      <c r="G53" s="251">
        <f>Invoer_periode_3!G197</f>
        <v>7.4545454545454541</v>
      </c>
      <c r="H53" s="249">
        <f>IF(ISBLANK(Invoer_periode_3!H197),"",Invoer_periode_3!H197)</f>
        <v>38</v>
      </c>
      <c r="I53" s="277">
        <f>Invoer_periode_3!I197</f>
        <v>0.68333333333333335</v>
      </c>
      <c r="J53" s="253">
        <f>Invoer_periode_3!J197</f>
        <v>6</v>
      </c>
      <c r="K53" s="249">
        <f>Invoer_periode_3!K197</f>
        <v>0</v>
      </c>
      <c r="L53" s="249">
        <f>Invoer_periode_3!L197</f>
        <v>1</v>
      </c>
      <c r="M53" s="249">
        <f>Invoer_periode_3!M197</f>
        <v>0</v>
      </c>
      <c r="N53" s="249">
        <f>Invoer_periode_3!N197</f>
        <v>0</v>
      </c>
    </row>
    <row r="54" spans="1:14" ht="14.25" customHeight="1">
      <c r="A54" s="456">
        <f>IF(ISBLANK(Invoer_periode_3!A198),"",Invoer_periode_3!A198)</f>
        <v>45272</v>
      </c>
      <c r="B54" s="250" t="str">
        <f>Invoer_periode_3!B198</f>
        <v>v.Schie Leo</v>
      </c>
      <c r="C54" s="249">
        <f>IF(ISBLANK(Invoer_periode_3!C198),"",Invoer_periode_3!C198)</f>
        <v>1</v>
      </c>
      <c r="D54" s="249">
        <f>Invoer_periode_3!D198</f>
        <v>120</v>
      </c>
      <c r="E54" s="249">
        <f>IF(ISBLANK(Invoer_periode_3!E198),"",Invoer_periode_3!E198)</f>
        <v>86</v>
      </c>
      <c r="F54" s="249">
        <f>IF(ISBLANK(Invoer_periode_3!F198),"",Invoer_periode_3!F198)</f>
        <v>18</v>
      </c>
      <c r="G54" s="251">
        <f>Invoer_periode_3!G198</f>
        <v>4.7777777777777777</v>
      </c>
      <c r="H54" s="249">
        <f>IF(ISBLANK(Invoer_periode_3!H198),"",Invoer_periode_3!H198)</f>
        <v>24</v>
      </c>
      <c r="I54" s="277">
        <f>Invoer_periode_3!I198</f>
        <v>0.71666666666666667</v>
      </c>
      <c r="J54" s="253">
        <f>Invoer_periode_3!J198</f>
        <v>7</v>
      </c>
      <c r="K54" s="249">
        <f>Invoer_periode_3!K198</f>
        <v>0</v>
      </c>
      <c r="L54" s="249">
        <f>Invoer_periode_3!L198</f>
        <v>1</v>
      </c>
      <c r="M54" s="249">
        <f>Invoer_periode_3!M198</f>
        <v>0</v>
      </c>
      <c r="N54" s="249">
        <f>Invoer_periode_3!N198</f>
        <v>0</v>
      </c>
    </row>
    <row r="55" spans="1:14" ht="14.25" customHeight="1">
      <c r="A55" s="456">
        <f>IF(ISBLANK(Invoer_periode_3!A199),"",Invoer_periode_3!A199)</f>
        <v>45307</v>
      </c>
      <c r="B55" s="250" t="str">
        <f>Invoer_periode_3!B199</f>
        <v>Wolterink Harrie</v>
      </c>
      <c r="C55" s="249">
        <f>IF(ISBLANK(Invoer_periode_3!C199),"",Invoer_periode_3!C199)</f>
        <v>1</v>
      </c>
      <c r="D55" s="249">
        <f>Invoer_periode_3!D199</f>
        <v>120</v>
      </c>
      <c r="E55" s="249">
        <f>IF(ISBLANK(Invoer_periode_3!E199),"",Invoer_periode_3!E199)</f>
        <v>99</v>
      </c>
      <c r="F55" s="249">
        <f>IF(ISBLANK(Invoer_periode_3!F199),"",Invoer_periode_3!F199)</f>
        <v>15</v>
      </c>
      <c r="G55" s="251">
        <f>Invoer_periode_3!G199</f>
        <v>6.6</v>
      </c>
      <c r="H55" s="249">
        <f>IF(ISBLANK(Invoer_periode_3!H199),"",Invoer_periode_3!H199)</f>
        <v>22</v>
      </c>
      <c r="I55" s="277">
        <f>Invoer_periode_3!I199</f>
        <v>0.82499999999999996</v>
      </c>
      <c r="J55" s="253">
        <f>Invoer_periode_3!J199</f>
        <v>8</v>
      </c>
      <c r="K55" s="249">
        <f>Invoer_periode_3!K199</f>
        <v>0</v>
      </c>
      <c r="L55" s="249">
        <f>Invoer_periode_3!L199</f>
        <v>1</v>
      </c>
      <c r="M55" s="249">
        <f>Invoer_periode_3!M199</f>
        <v>0</v>
      </c>
      <c r="N55" s="249">
        <f>Invoer_periode_3!N199</f>
        <v>0</v>
      </c>
    </row>
    <row r="56" spans="1:14" ht="14.25" customHeight="1">
      <c r="A56" s="456" t="str">
        <f>IF(ISBLANK(Invoer_periode_3!A200),"",Invoer_periode_3!A200)</f>
        <v/>
      </c>
      <c r="B56" s="250" t="str">
        <f>Invoer_periode_3!B200</f>
        <v>Vermue Jack</v>
      </c>
      <c r="C56" s="249" t="str">
        <f>IF(ISBLANK(Invoer_periode_3!C200),"",Invoer_periode_3!C200)</f>
        <v/>
      </c>
      <c r="D56" s="249">
        <f>Invoer_periode_3!D200</f>
        <v>0</v>
      </c>
      <c r="E56" s="249" t="str">
        <f>IF(ISBLANK(Invoer_periode_3!E200),"",Invoer_periode_3!E200)</f>
        <v/>
      </c>
      <c r="F56" s="249" t="str">
        <f>IF(ISBLANK(Invoer_periode_3!F200),"",Invoer_periode_3!F200)</f>
        <v/>
      </c>
      <c r="G56" s="249">
        <f>Invoer_periode_3!G200</f>
        <v>0</v>
      </c>
      <c r="H56" s="249" t="str">
        <f>IF(ISBLANK(Invoer_periode_3!H200),"",Invoer_periode_3!H200)</f>
        <v/>
      </c>
      <c r="I56" s="249">
        <f>Invoer_periode_3!I200</f>
        <v>0</v>
      </c>
      <c r="J56" s="249">
        <f>Invoer_periode_3!J200</f>
        <v>0</v>
      </c>
      <c r="K56" s="249" t="str">
        <f>Invoer_periode_3!K200</f>
        <v/>
      </c>
      <c r="L56" s="249" t="str">
        <f>Invoer_periode_3!L200</f>
        <v/>
      </c>
      <c r="M56" s="249" t="str">
        <f>Invoer_periode_3!M200</f>
        <v/>
      </c>
      <c r="N56" s="249">
        <f>Invoer_periode_3!N200</f>
        <v>0</v>
      </c>
    </row>
    <row r="57" spans="1:14" ht="14.25" customHeight="1">
      <c r="A57" s="456">
        <f>IF(ISBLANK(Invoer_periode_3!A201),"",Invoer_periode_3!A201)</f>
        <v>45314</v>
      </c>
      <c r="B57" s="250" t="str">
        <f>Invoer_periode_3!B201</f>
        <v>Slot Guus</v>
      </c>
      <c r="C57" s="249">
        <f>IF(ISBLANK(Invoer_periode_3!C201),"",Invoer_periode_3!C201)</f>
        <v>1</v>
      </c>
      <c r="D57" s="249">
        <f>Invoer_periode_3!D201</f>
        <v>120</v>
      </c>
      <c r="E57" s="249">
        <f>IF(ISBLANK(Invoer_periode_3!E201),"",Invoer_periode_3!E201)</f>
        <v>120</v>
      </c>
      <c r="F57" s="249">
        <f>IF(ISBLANK(Invoer_periode_3!F201),"",Invoer_periode_3!F201)</f>
        <v>20</v>
      </c>
      <c r="G57" s="251">
        <f>Invoer_periode_3!G201</f>
        <v>6</v>
      </c>
      <c r="H57" s="249">
        <f>IF(ISBLANK(Invoer_periode_3!H201),"",Invoer_periode_3!H201)</f>
        <v>18</v>
      </c>
      <c r="I57" s="277">
        <f>Invoer_periode_3!I201</f>
        <v>1</v>
      </c>
      <c r="J57" s="253">
        <f>Invoer_periode_3!J201</f>
        <v>10</v>
      </c>
      <c r="K57" s="249">
        <f>Invoer_periode_3!K201</f>
        <v>1</v>
      </c>
      <c r="L57" s="249">
        <f>Invoer_periode_3!L201</f>
        <v>0</v>
      </c>
      <c r="M57" s="249">
        <f>Invoer_periode_3!M201</f>
        <v>0</v>
      </c>
      <c r="N57" s="249">
        <f>Invoer_periode_3!N201</f>
        <v>0</v>
      </c>
    </row>
    <row r="58" spans="1:14" ht="14.25" customHeight="1">
      <c r="A58" s="456" t="str">
        <f>IF(ISBLANK(Invoer_periode_3!A202),"",Invoer_periode_3!A202)</f>
        <v/>
      </c>
      <c r="B58" s="250" t="str">
        <f>Invoer_periode_3!B202</f>
        <v>Bennie Beerten Z</v>
      </c>
      <c r="C58" s="249" t="str">
        <f>IF(ISBLANK(Invoer_periode_3!C202),"",Invoer_periode_3!C202)</f>
        <v/>
      </c>
      <c r="D58" s="249" t="str">
        <f>Invoer_periode_3!D202</f>
        <v/>
      </c>
      <c r="E58" s="249" t="str">
        <f>IF(ISBLANK(Invoer_periode_3!E202),"",Invoer_periode_3!E202)</f>
        <v/>
      </c>
      <c r="F58" s="249" t="str">
        <f>IF(ISBLANK(Invoer_periode_3!F202),"",Invoer_periode_3!F202)</f>
        <v/>
      </c>
      <c r="G58" s="249" t="str">
        <f>Invoer_periode_3!G202</f>
        <v/>
      </c>
      <c r="H58" s="249" t="str">
        <f>IF(ISBLANK(Invoer_periode_3!H202),"",Invoer_periode_3!H202)</f>
        <v/>
      </c>
      <c r="I58" s="249" t="str">
        <f>Invoer_periode_3!I202</f>
        <v/>
      </c>
      <c r="J58" s="249" t="str">
        <f>Invoer_periode_3!J202</f>
        <v/>
      </c>
      <c r="K58" s="249" t="str">
        <f>Invoer_periode_3!K202</f>
        <v/>
      </c>
      <c r="L58" s="249" t="str">
        <f>Invoer_periode_3!L202</f>
        <v/>
      </c>
      <c r="M58" s="249" t="str">
        <f>Invoer_periode_3!M202</f>
        <v/>
      </c>
      <c r="N58" s="249">
        <f>Invoer_periode_3!N202</f>
        <v>0</v>
      </c>
    </row>
    <row r="59" spans="1:14" ht="14.25" customHeight="1">
      <c r="A59" s="456" t="str">
        <f>IF(ISBLANK(Invoer_periode_3!A203),"",Invoer_periode_3!A203)</f>
        <v/>
      </c>
      <c r="B59" s="250" t="str">
        <f>Invoer_periode_3!B203</f>
        <v>Cuppers Jan</v>
      </c>
      <c r="C59" s="249" t="str">
        <f>IF(ISBLANK(Invoer_periode_3!C203),"",Invoer_periode_3!C203)</f>
        <v/>
      </c>
      <c r="D59" s="249" t="str">
        <f>Invoer_periode_3!D203</f>
        <v/>
      </c>
      <c r="E59" s="249" t="str">
        <f>IF(ISBLANK(Invoer_periode_3!E203),"",Invoer_periode_3!E203)</f>
        <v/>
      </c>
      <c r="F59" s="249" t="str">
        <f>IF(ISBLANK(Invoer_periode_3!F203),"",Invoer_periode_3!F203)</f>
        <v/>
      </c>
      <c r="G59" s="251" t="str">
        <f>Invoer_periode_3!G203</f>
        <v/>
      </c>
      <c r="H59" s="249" t="str">
        <f>IF(ISBLANK(Invoer_periode_3!H203),"",Invoer_periode_3!H203)</f>
        <v/>
      </c>
      <c r="I59" s="277" t="str">
        <f>Invoer_periode_3!I203</f>
        <v/>
      </c>
      <c r="J59" s="253" t="str">
        <f>Invoer_periode_3!J203</f>
        <v/>
      </c>
      <c r="K59" s="249" t="str">
        <f>Invoer_periode_3!K203</f>
        <v/>
      </c>
      <c r="L59" s="249" t="str">
        <f>Invoer_periode_3!L203</f>
        <v/>
      </c>
      <c r="M59" s="249" t="str">
        <f>Invoer_periode_3!M203</f>
        <v/>
      </c>
      <c r="N59" s="249">
        <f>Invoer_periode_3!N203</f>
        <v>0</v>
      </c>
    </row>
    <row r="60" spans="1:14" ht="14.25" customHeight="1">
      <c r="A60" s="456">
        <f>IF(ISBLANK(Invoer_periode_3!A204),"",Invoer_periode_3!A204)</f>
        <v>45293</v>
      </c>
      <c r="B60" s="250" t="str">
        <f>Invoer_periode_3!B204</f>
        <v>BouwmeesterJohan</v>
      </c>
      <c r="C60" s="249">
        <f>IF(ISBLANK(Invoer_periode_3!C204),"",Invoer_periode_3!C204)</f>
        <v>1</v>
      </c>
      <c r="D60" s="249">
        <f>Invoer_periode_3!D204</f>
        <v>120</v>
      </c>
      <c r="E60" s="249">
        <f>IF(ISBLANK(Invoer_periode_3!E204),"",Invoer_periode_3!E204)</f>
        <v>120</v>
      </c>
      <c r="F60" s="249">
        <f>IF(ISBLANK(Invoer_periode_3!F204),"",Invoer_periode_3!F204)</f>
        <v>26</v>
      </c>
      <c r="G60" s="249">
        <f>Invoer_periode_3!G204</f>
        <v>4.615384615384615</v>
      </c>
      <c r="H60" s="249">
        <f>IF(ISBLANK(Invoer_periode_3!H204),"",Invoer_periode_3!H204)</f>
        <v>39</v>
      </c>
      <c r="I60" s="249">
        <f>Invoer_periode_3!I204</f>
        <v>1</v>
      </c>
      <c r="J60" s="249">
        <f>Invoer_periode_3!J204</f>
        <v>10</v>
      </c>
      <c r="K60" s="249">
        <f>Invoer_periode_3!K204</f>
        <v>1</v>
      </c>
      <c r="L60" s="249">
        <f>Invoer_periode_3!L204</f>
        <v>0</v>
      </c>
      <c r="M60" s="249">
        <f>Invoer_periode_3!M204</f>
        <v>0</v>
      </c>
      <c r="N60" s="249">
        <f>Invoer_periode_3!N204</f>
        <v>0</v>
      </c>
    </row>
    <row r="61" spans="1:14" ht="14.25" customHeight="1">
      <c r="A61" s="456">
        <f>IF(ISBLANK(Invoer_periode_3!A205),"",Invoer_periode_3!A205)</f>
        <v>45314</v>
      </c>
      <c r="B61" s="250" t="str">
        <f>Invoer_periode_3!B205</f>
        <v>Cattier Theo</v>
      </c>
      <c r="C61" s="249">
        <f>IF(ISBLANK(Invoer_periode_3!C205),"",Invoer_periode_3!C205)</f>
        <v>1</v>
      </c>
      <c r="D61" s="249">
        <f>Invoer_periode_3!D205</f>
        <v>120</v>
      </c>
      <c r="E61" s="249">
        <f>IF(ISBLANK(Invoer_periode_3!E205),"",Invoer_periode_3!E205)</f>
        <v>120</v>
      </c>
      <c r="F61" s="249">
        <f>IF(ISBLANK(Invoer_periode_3!F205),"",Invoer_periode_3!F205)</f>
        <v>19</v>
      </c>
      <c r="G61" s="251">
        <f>Invoer_periode_3!G205</f>
        <v>6.3157894736842106</v>
      </c>
      <c r="H61" s="249">
        <f>IF(ISBLANK(Invoer_periode_3!H205),"",Invoer_periode_3!H205)</f>
        <v>21</v>
      </c>
      <c r="I61" s="277">
        <f>Invoer_periode_3!I205</f>
        <v>1</v>
      </c>
      <c r="J61" s="253">
        <f>Invoer_periode_3!J205</f>
        <v>10</v>
      </c>
      <c r="K61" s="249">
        <f>Invoer_periode_3!K205</f>
        <v>1</v>
      </c>
      <c r="L61" s="249">
        <f>Invoer_periode_3!L205</f>
        <v>0</v>
      </c>
      <c r="M61" s="249">
        <f>Invoer_periode_3!M205</f>
        <v>0</v>
      </c>
      <c r="N61" s="249">
        <f>Invoer_periode_3!N205</f>
        <v>0</v>
      </c>
    </row>
    <row r="62" spans="1:14" ht="14.25" customHeight="1">
      <c r="A62" s="457">
        <f>Invoer_periode_3!A207</f>
        <v>45272</v>
      </c>
      <c r="B62" s="250" t="str">
        <f>Invoer_periode_3!B206</f>
        <v>Huinink Jan</v>
      </c>
      <c r="C62" s="263">
        <f>Invoer_periode_3!C207</f>
        <v>1</v>
      </c>
      <c r="D62" s="263">
        <f>Invoer_periode_3!D207</f>
        <v>120</v>
      </c>
      <c r="E62" s="263">
        <f>Invoer_periode_3!E207</f>
        <v>120</v>
      </c>
      <c r="F62" s="263">
        <f>Invoer_periode_3!F207</f>
        <v>23</v>
      </c>
      <c r="G62" s="266">
        <f>Invoer_periode_3!G207</f>
        <v>5.2173913043478262</v>
      </c>
      <c r="H62" s="263">
        <f>Invoer_periode_3!H207</f>
        <v>22</v>
      </c>
      <c r="I62" s="267">
        <f>Invoer_periode_3!I207</f>
        <v>1</v>
      </c>
      <c r="J62" s="268">
        <f>Invoer_periode_3!J207</f>
        <v>10</v>
      </c>
      <c r="K62" s="263">
        <f>Invoer_periode_3!K207</f>
        <v>1</v>
      </c>
      <c r="L62" s="263">
        <f>Invoer_periode_3!L207</f>
        <v>0</v>
      </c>
      <c r="M62" s="263">
        <f>Invoer_periode_3!M207</f>
        <v>0</v>
      </c>
      <c r="N62" s="263">
        <f>Invoer_periode_3!N207</f>
        <v>0</v>
      </c>
    </row>
    <row r="63" spans="1:14" ht="14.25" customHeight="1">
      <c r="B63" s="250" t="str">
        <f>Invoer_periode_3!B207</f>
        <v>Koppele Theo</v>
      </c>
      <c r="G63" s="251"/>
      <c r="I63" s="252"/>
      <c r="J63" s="253"/>
    </row>
    <row r="64" spans="1:14" ht="14.25" customHeight="1">
      <c r="A64" s="457" t="str">
        <f>Invoer_per__4!A188</f>
        <v/>
      </c>
      <c r="B64" s="250" t="str">
        <f>Invoer_periode_3!B208</f>
        <v>Melgers Willy</v>
      </c>
      <c r="G64" s="251"/>
      <c r="I64" s="252"/>
      <c r="J64" s="253"/>
    </row>
    <row r="65" spans="1:14" ht="14.25" customHeight="1">
      <c r="A65" s="248"/>
      <c r="B65" s="250" t="str">
        <f>Invoer_periode_3!B209</f>
        <v>Piepers Arnold</v>
      </c>
      <c r="C65" s="263"/>
      <c r="D65" s="263"/>
      <c r="E65" s="263"/>
      <c r="F65" s="263"/>
      <c r="G65" s="266"/>
      <c r="H65" s="263"/>
      <c r="I65" s="267"/>
      <c r="J65" s="268"/>
      <c r="K65" s="263"/>
      <c r="L65" s="263"/>
      <c r="M65" s="263"/>
      <c r="N65" s="263"/>
    </row>
    <row r="66" spans="1:14" ht="14.25" customHeight="1">
      <c r="A66" s="455" t="str">
        <f>Invoer_per__4!A189</f>
        <v>Pers. Gemid.</v>
      </c>
      <c r="B66" s="264"/>
      <c r="C66" s="263"/>
      <c r="D66" s="263"/>
      <c r="E66" s="263"/>
      <c r="F66" s="263"/>
      <c r="G66" s="266"/>
      <c r="H66" s="263"/>
      <c r="I66" s="267"/>
      <c r="J66" s="268"/>
      <c r="K66" s="263"/>
      <c r="L66" s="263"/>
      <c r="M66" s="263"/>
      <c r="N66" s="263"/>
    </row>
    <row r="67" spans="1:14" ht="14.25" customHeight="1">
      <c r="G67" s="251"/>
      <c r="I67" s="258"/>
    </row>
    <row r="68" spans="1:14" ht="14.25" customHeight="1">
      <c r="A68" s="456">
        <f>IF(ISBLANK(Invoer_per__4!A192),"",Invoer_per__4!A192)</f>
        <v>120</v>
      </c>
      <c r="B68" s="248" t="str">
        <f>Invoer_per__4!B192</f>
        <v>Naam</v>
      </c>
      <c r="C68" s="249" t="str">
        <f>IF(ISBLANK(Invoer_per__4!C192),"",Invoer_per__4!C192)</f>
        <v>Aantal</v>
      </c>
      <c r="D68" s="249" t="str">
        <f>Invoer_per__4!D192</f>
        <v>Te maken</v>
      </c>
      <c r="E68" s="249" t="str">
        <f>IF(ISBLANK(Invoer_per__4!E192),"",Invoer_per__4!E192)</f>
        <v>Aantal</v>
      </c>
      <c r="F68" s="249" t="str">
        <f>IF(ISBLANK(Invoer_per__4!F192),"",Invoer_per__4!F192)</f>
        <v xml:space="preserve">Aantal  </v>
      </c>
      <c r="G68" s="251" t="str">
        <f>Invoer_per__4!G192</f>
        <v xml:space="preserve">Week       </v>
      </c>
      <c r="H68" s="249" t="str">
        <f>IF(ISBLANK(Invoer_per__4!H192),"",Invoer_per__4!H192)</f>
        <v>Hoogste</v>
      </c>
      <c r="I68" s="258" t="str">
        <f>Invoer_per__4!I192</f>
        <v>%</v>
      </c>
      <c r="J68" s="252">
        <f>Invoer_per__4!J192</f>
        <v>10</v>
      </c>
      <c r="K68" s="249" t="str">
        <f>Invoer_per__4!K192</f>
        <v>W</v>
      </c>
      <c r="L68" s="249" t="str">
        <f>Invoer_per__4!L192</f>
        <v>V</v>
      </c>
      <c r="M68" s="249" t="str">
        <f>Invoer_per__4!M192</f>
        <v>R</v>
      </c>
      <c r="N68" s="249" t="str">
        <f>Invoer_per__4!N192</f>
        <v>Nieuwe</v>
      </c>
    </row>
    <row r="69" spans="1:14" ht="14.25" customHeight="1">
      <c r="A69" s="456" t="str">
        <f>IF(ISBLANK(Invoer_per__4!A193),"",Invoer_per__4!A193)</f>
        <v>Datum</v>
      </c>
      <c r="B69" s="502" t="str">
        <f>Invoer_per__4!B193</f>
        <v>Jos Stortelder</v>
      </c>
      <c r="C69" s="249" t="str">
        <f>IF(ISBLANK(Invoer_per__4!C193),"",Invoer_per__4!C193)</f>
        <v>Wedstrijden</v>
      </c>
      <c r="D69" s="249" t="str">
        <f>Invoer_per__4!D193</f>
        <v>Car.boles</v>
      </c>
      <c r="E69" s="249" t="str">
        <f>IF(ISBLANK(Invoer_per__4!E193),"",Invoer_per__4!E193)</f>
        <v>Car.boles</v>
      </c>
      <c r="F69" s="249" t="str">
        <f>IF(ISBLANK(Invoer_per__4!F193),"",Invoer_per__4!F193)</f>
        <v>Beurten</v>
      </c>
      <c r="G69" s="249" t="str">
        <f>Invoer_per__4!G193</f>
        <v>Moyenne</v>
      </c>
      <c r="H69" s="249" t="str">
        <f>IF(ISBLANK(Invoer_per__4!H193),"",Invoer_per__4!H193)</f>
        <v>H Score</v>
      </c>
      <c r="I69" s="249" t="str">
        <f>Invoer_per__4!I193</f>
        <v>Car.boles</v>
      </c>
      <c r="J69" s="249" t="str">
        <f>Invoer_per__4!J193</f>
        <v>Punten</v>
      </c>
      <c r="K69" s="249">
        <f>Invoer_per__4!K193</f>
        <v>0</v>
      </c>
      <c r="L69" s="249">
        <f>Invoer_per__4!L193</f>
        <v>0</v>
      </c>
      <c r="M69" s="249">
        <f>Invoer_per__4!M193</f>
        <v>0</v>
      </c>
      <c r="N69" s="249" t="str">
        <f>Invoer_per__4!N193</f>
        <v>Caramb</v>
      </c>
    </row>
    <row r="70" spans="1:14" s="264" customFormat="1" ht="14.25" customHeight="1">
      <c r="A70" s="457" t="str">
        <f>IF(ISBLANK(Invoer_per__4!A194),"",Invoer_per__4!A194)</f>
        <v/>
      </c>
      <c r="B70" s="248" t="str">
        <f>Invoer_per__4!B194</f>
        <v>Rots Jan</v>
      </c>
      <c r="C70" s="263" t="str">
        <f>IF(ISBLANK(Invoer_per__4!C194),"",Invoer_per__4!C194)</f>
        <v/>
      </c>
      <c r="D70" s="263" t="str">
        <f>Invoer_per__4!D194</f>
        <v/>
      </c>
      <c r="E70" s="263" t="str">
        <f>IF(ISBLANK(Invoer_per__4!E194),"",Invoer_per__4!E194)</f>
        <v/>
      </c>
      <c r="F70" s="263" t="str">
        <f>IF(ISBLANK(Invoer_per__4!F194),"",Invoer_per__4!F194)</f>
        <v/>
      </c>
      <c r="G70" s="263" t="str">
        <f>Invoer_per__4!G194</f>
        <v/>
      </c>
      <c r="H70" s="263" t="str">
        <f>IF(ISBLANK(Invoer_per__4!H194),"",Invoer_per__4!H194)</f>
        <v/>
      </c>
      <c r="I70" s="263" t="str">
        <f>Invoer_per__4!I194</f>
        <v/>
      </c>
      <c r="J70" s="263" t="str">
        <f>Invoer_per__4!J194</f>
        <v/>
      </c>
      <c r="K70" s="263" t="str">
        <f>Invoer_per__4!K194</f>
        <v/>
      </c>
      <c r="L70" s="263" t="str">
        <f>Invoer_per__4!L194</f>
        <v/>
      </c>
      <c r="M70" s="263" t="str">
        <f>Invoer_per__4!M194</f>
        <v/>
      </c>
      <c r="N70" s="263">
        <f>Invoer_per__4!N194</f>
        <v>0</v>
      </c>
    </row>
    <row r="71" spans="1:14" ht="14.25" customHeight="1">
      <c r="A71" s="456" t="str">
        <f>IF(ISBLANK(Invoer_per__4!A195),"",Invoer_per__4!A195)</f>
        <v/>
      </c>
      <c r="B71" s="248" t="str">
        <f>Invoer_per__4!B195</f>
        <v>Rouwhorst Bennie</v>
      </c>
      <c r="C71" s="249" t="str">
        <f>IF(ISBLANK(Invoer_per__4!C195),"",Invoer_per__4!C195)</f>
        <v/>
      </c>
      <c r="D71" s="249" t="str">
        <f>Invoer_per__4!D195</f>
        <v/>
      </c>
      <c r="E71" s="249" t="str">
        <f>IF(ISBLANK(Invoer_per__4!E195),"",Invoer_per__4!E195)</f>
        <v/>
      </c>
      <c r="F71" s="249" t="str">
        <f>IF(ISBLANK(Invoer_per__4!F195),"",Invoer_per__4!F195)</f>
        <v/>
      </c>
      <c r="G71" s="251" t="str">
        <f>Invoer_per__4!G195</f>
        <v/>
      </c>
      <c r="H71" s="249" t="str">
        <f>IF(ISBLANK(Invoer_per__4!H195),"",Invoer_per__4!H195)</f>
        <v/>
      </c>
      <c r="I71" s="260" t="str">
        <f>Invoer_per__4!I195</f>
        <v/>
      </c>
      <c r="J71" s="252" t="str">
        <f>Invoer_per__4!J195</f>
        <v/>
      </c>
      <c r="K71" s="249" t="str">
        <f>Invoer_per__4!K195</f>
        <v/>
      </c>
      <c r="L71" s="249" t="str">
        <f>Invoer_per__4!L195</f>
        <v/>
      </c>
      <c r="M71" s="249" t="str">
        <f>Invoer_per__4!M195</f>
        <v/>
      </c>
      <c r="N71" s="249">
        <f>Invoer_per__4!N195</f>
        <v>0</v>
      </c>
    </row>
    <row r="72" spans="1:14" ht="14.25" customHeight="1">
      <c r="A72" s="456" t="str">
        <f>IF(ISBLANK(Invoer_per__4!A196),"",Invoer_per__4!A196)</f>
        <v/>
      </c>
      <c r="B72" s="248" t="str">
        <f>Invoer_per__4!B196</f>
        <v>Wittenbernds B</v>
      </c>
      <c r="C72" s="249" t="str">
        <f>IF(ISBLANK(Invoer_per__4!C196),"",Invoer_per__4!C196)</f>
        <v/>
      </c>
      <c r="D72" s="249" t="str">
        <f>Invoer_per__4!D196</f>
        <v/>
      </c>
      <c r="E72" s="249" t="str">
        <f>IF(ISBLANK(Invoer_per__4!E196),"",Invoer_per__4!E196)</f>
        <v/>
      </c>
      <c r="F72" s="249" t="str">
        <f>IF(ISBLANK(Invoer_per__4!F196),"",Invoer_per__4!F196)</f>
        <v/>
      </c>
      <c r="G72" s="251" t="str">
        <f>Invoer_per__4!G196</f>
        <v/>
      </c>
      <c r="H72" s="249" t="str">
        <f>IF(ISBLANK(Invoer_per__4!H196),"",Invoer_per__4!H196)</f>
        <v/>
      </c>
      <c r="I72" s="258" t="str">
        <f>Invoer_per__4!I196</f>
        <v/>
      </c>
      <c r="J72" s="252" t="str">
        <f>Invoer_per__4!J196</f>
        <v/>
      </c>
      <c r="K72" s="249" t="str">
        <f>Invoer_per__4!K196</f>
        <v/>
      </c>
      <c r="L72" s="249" t="str">
        <f>Invoer_per__4!L196</f>
        <v/>
      </c>
      <c r="M72" s="249" t="str">
        <f>Invoer_per__4!M196</f>
        <v/>
      </c>
      <c r="N72" s="249">
        <f>Invoer_per__4!N196</f>
        <v>0</v>
      </c>
    </row>
    <row r="73" spans="1:14" ht="14.25" customHeight="1">
      <c r="A73" s="456" t="str">
        <f>IF(ISBLANK(Invoer_per__4!A197),"",Invoer_per__4!A197)</f>
        <v/>
      </c>
      <c r="B73" s="248" t="str">
        <f>Invoer_per__4!B197</f>
        <v>Spieker Leo</v>
      </c>
      <c r="C73" s="249" t="str">
        <f>IF(ISBLANK(Invoer_per__4!C197),"",Invoer_per__4!C197)</f>
        <v/>
      </c>
      <c r="D73" s="249" t="str">
        <f>Invoer_per__4!D197</f>
        <v/>
      </c>
      <c r="E73" s="249" t="str">
        <f>IF(ISBLANK(Invoer_per__4!E197),"",Invoer_per__4!E197)</f>
        <v/>
      </c>
      <c r="F73" s="249" t="str">
        <f>IF(ISBLANK(Invoer_per__4!F197),"",Invoer_per__4!F197)</f>
        <v/>
      </c>
      <c r="G73" s="251" t="str">
        <f>Invoer_per__4!G197</f>
        <v/>
      </c>
      <c r="H73" s="249" t="str">
        <f>IF(ISBLANK(Invoer_per__4!H197),"",Invoer_per__4!H197)</f>
        <v/>
      </c>
      <c r="I73" s="260" t="str">
        <f>Invoer_per__4!I197</f>
        <v/>
      </c>
      <c r="J73" s="252" t="str">
        <f>Invoer_per__4!J197</f>
        <v/>
      </c>
      <c r="K73" s="249" t="str">
        <f>Invoer_per__4!K197</f>
        <v/>
      </c>
      <c r="L73" s="249" t="str">
        <f>Invoer_per__4!L197</f>
        <v/>
      </c>
      <c r="M73" s="249" t="str">
        <f>Invoer_per__4!M197</f>
        <v/>
      </c>
      <c r="N73" s="249">
        <f>Invoer_per__4!N197</f>
        <v>0</v>
      </c>
    </row>
    <row r="74" spans="1:14" ht="14.25" customHeight="1">
      <c r="A74" s="456" t="str">
        <f>IF(ISBLANK(Invoer_per__4!A198),"",Invoer_per__4!A198)</f>
        <v/>
      </c>
      <c r="B74" s="248" t="str">
        <f>Invoer_per__4!B198</f>
        <v>v.Schie Leo</v>
      </c>
      <c r="C74" s="249" t="str">
        <f>IF(ISBLANK(Invoer_per__4!C198),"",Invoer_per__4!C198)</f>
        <v/>
      </c>
      <c r="D74" s="249" t="str">
        <f>Invoer_per__4!D198</f>
        <v/>
      </c>
      <c r="E74" s="249" t="str">
        <f>IF(ISBLANK(Invoer_per__4!E198),"",Invoer_per__4!E198)</f>
        <v/>
      </c>
      <c r="F74" s="249" t="str">
        <f>IF(ISBLANK(Invoer_per__4!F198),"",Invoer_per__4!F198)</f>
        <v/>
      </c>
      <c r="G74" s="251" t="str">
        <f>Invoer_per__4!G198</f>
        <v/>
      </c>
      <c r="H74" s="249" t="str">
        <f>IF(ISBLANK(Invoer_per__4!H198),"",Invoer_per__4!H198)</f>
        <v/>
      </c>
      <c r="I74" s="260" t="str">
        <f>Invoer_per__4!I198</f>
        <v/>
      </c>
      <c r="J74" s="252" t="str">
        <f>Invoer_per__4!J198</f>
        <v/>
      </c>
      <c r="K74" s="249" t="str">
        <f>Invoer_per__4!K198</f>
        <v/>
      </c>
      <c r="L74" s="249" t="str">
        <f>Invoer_per__4!L198</f>
        <v/>
      </c>
      <c r="M74" s="249" t="str">
        <f>Invoer_per__4!M198</f>
        <v/>
      </c>
      <c r="N74" s="249">
        <f>Invoer_per__4!N198</f>
        <v>0</v>
      </c>
    </row>
    <row r="75" spans="1:14" s="254" customFormat="1" ht="14.25" customHeight="1">
      <c r="A75" s="456" t="str">
        <f>IF(ISBLANK(Invoer_per__4!A199),"",Invoer_per__4!A199)</f>
        <v/>
      </c>
      <c r="B75" s="248" t="str">
        <f>Invoer_per__4!B199</f>
        <v>Wolterink Harrie</v>
      </c>
      <c r="C75" s="249" t="str">
        <f>IF(ISBLANK(Invoer_per__4!C199),"",Invoer_per__4!C199)</f>
        <v/>
      </c>
      <c r="D75" s="249" t="str">
        <f>Invoer_per__4!D199</f>
        <v/>
      </c>
      <c r="E75" s="249" t="str">
        <f>IF(ISBLANK(Invoer_per__4!E199),"",Invoer_per__4!E199)</f>
        <v/>
      </c>
      <c r="F75" s="249" t="str">
        <f>IF(ISBLANK(Invoer_per__4!F199),"",Invoer_per__4!F199)</f>
        <v/>
      </c>
      <c r="G75" s="249" t="str">
        <f>Invoer_per__4!G199</f>
        <v/>
      </c>
      <c r="H75" s="249" t="str">
        <f>IF(ISBLANK(Invoer_per__4!H199),"",Invoer_per__4!H199)</f>
        <v/>
      </c>
      <c r="I75" s="249" t="str">
        <f>Invoer_per__4!I199</f>
        <v/>
      </c>
      <c r="J75" s="249" t="str">
        <f>Invoer_per__4!J199</f>
        <v/>
      </c>
      <c r="K75" s="249" t="str">
        <f>Invoer_per__4!K199</f>
        <v/>
      </c>
      <c r="L75" s="249" t="str">
        <f>Invoer_per__4!L199</f>
        <v/>
      </c>
      <c r="M75" s="249" t="str">
        <f>Invoer_per__4!M199</f>
        <v/>
      </c>
      <c r="N75" s="249">
        <f>Invoer_per__4!N199</f>
        <v>0</v>
      </c>
    </row>
    <row r="76" spans="1:14" ht="14.25" customHeight="1">
      <c r="A76" s="456" t="str">
        <f>IF(ISBLANK(Invoer_per__4!A200),"",Invoer_per__4!A200)</f>
        <v/>
      </c>
      <c r="B76" s="248" t="str">
        <f>Invoer_per__4!B200</f>
        <v>Vermue Jack</v>
      </c>
      <c r="C76" s="249" t="str">
        <f>IF(ISBLANK(Invoer_per__4!C200),"",Invoer_per__4!C200)</f>
        <v/>
      </c>
      <c r="D76" s="249">
        <f>Invoer_per__4!D200</f>
        <v>0</v>
      </c>
      <c r="E76" s="249" t="str">
        <f>IF(ISBLANK(Invoer_per__4!E200),"",Invoer_per__4!E200)</f>
        <v/>
      </c>
      <c r="F76" s="249" t="str">
        <f>IF(ISBLANK(Invoer_per__4!F200),"",Invoer_per__4!F200)</f>
        <v/>
      </c>
      <c r="G76" s="249">
        <f>Invoer_per__4!G200</f>
        <v>0</v>
      </c>
      <c r="H76" s="249" t="str">
        <f>IF(ISBLANK(Invoer_per__4!H200),"",Invoer_per__4!H200)</f>
        <v/>
      </c>
      <c r="I76" s="249">
        <f>Invoer_per__4!I200</f>
        <v>0</v>
      </c>
      <c r="J76" s="249">
        <f>Invoer_per__4!J200</f>
        <v>0</v>
      </c>
      <c r="K76" s="249" t="str">
        <f>Invoer_per__4!K200</f>
        <v/>
      </c>
      <c r="L76" s="249" t="str">
        <f>Invoer_per__4!L200</f>
        <v/>
      </c>
      <c r="M76" s="249" t="str">
        <f>Invoer_per__4!M200</f>
        <v/>
      </c>
      <c r="N76" s="249">
        <f>Invoer_per__4!N200</f>
        <v>0</v>
      </c>
    </row>
    <row r="77" spans="1:14" ht="14.25" customHeight="1">
      <c r="A77" s="456" t="str">
        <f>IF(ISBLANK(Invoer_per__4!A201),"",Invoer_per__4!A201)</f>
        <v/>
      </c>
      <c r="B77" s="248" t="str">
        <f>Invoer_per__4!B201</f>
        <v>Slot Guus</v>
      </c>
      <c r="C77" s="249" t="str">
        <f>IF(ISBLANK(Invoer_per__4!C201),"",Invoer_per__4!C201)</f>
        <v/>
      </c>
      <c r="D77" s="249" t="str">
        <f>Invoer_per__4!D201</f>
        <v/>
      </c>
      <c r="E77" s="249" t="str">
        <f>IF(ISBLANK(Invoer_per__4!E201),"",Invoer_per__4!E201)</f>
        <v/>
      </c>
      <c r="F77" s="249" t="str">
        <f>IF(ISBLANK(Invoer_per__4!F201),"",Invoer_per__4!F201)</f>
        <v/>
      </c>
      <c r="G77" s="249" t="str">
        <f>Invoer_per__4!G201</f>
        <v/>
      </c>
      <c r="H77" s="249" t="str">
        <f>IF(ISBLANK(Invoer_per__4!H201),"",Invoer_per__4!H201)</f>
        <v/>
      </c>
      <c r="I77" s="249" t="str">
        <f>Invoer_per__4!I201</f>
        <v/>
      </c>
      <c r="J77" s="249" t="str">
        <f>Invoer_per__4!J201</f>
        <v/>
      </c>
      <c r="K77" s="249" t="str">
        <f>Invoer_per__4!K201</f>
        <v/>
      </c>
      <c r="L77" s="249" t="str">
        <f>Invoer_per__4!L201</f>
        <v/>
      </c>
      <c r="M77" s="249" t="str">
        <f>Invoer_per__4!M201</f>
        <v/>
      </c>
      <c r="N77" s="249">
        <f>Invoer_per__4!N201</f>
        <v>0</v>
      </c>
    </row>
    <row r="78" spans="1:14" ht="14.25" customHeight="1">
      <c r="A78" s="456" t="str">
        <f>IF(ISBLANK(Invoer_per__4!A202),"",Invoer_per__4!A202)</f>
        <v/>
      </c>
      <c r="B78" s="248" t="str">
        <f>Invoer_per__4!B202</f>
        <v>Bennie Beerten Z</v>
      </c>
      <c r="C78" s="249" t="str">
        <f>IF(ISBLANK(Invoer_per__4!C202),"",Invoer_per__4!C202)</f>
        <v/>
      </c>
      <c r="D78" s="249" t="str">
        <f>Invoer_per__4!D202</f>
        <v/>
      </c>
      <c r="E78" s="249" t="str">
        <f>IF(ISBLANK(Invoer_per__4!E202),"",Invoer_per__4!E202)</f>
        <v/>
      </c>
      <c r="F78" s="249" t="str">
        <f>IF(ISBLANK(Invoer_per__4!F202),"",Invoer_per__4!F202)</f>
        <v/>
      </c>
      <c r="G78" s="249" t="str">
        <f>Invoer_per__4!G202</f>
        <v/>
      </c>
      <c r="H78" s="249" t="str">
        <f>IF(ISBLANK(Invoer_per__4!H202),"",Invoer_per__4!H202)</f>
        <v/>
      </c>
      <c r="I78" s="249" t="str">
        <f>Invoer_per__4!I202</f>
        <v/>
      </c>
      <c r="J78" s="249" t="str">
        <f>Invoer_per__4!J202</f>
        <v/>
      </c>
      <c r="K78" s="249" t="str">
        <f>Invoer_per__4!K202</f>
        <v/>
      </c>
      <c r="L78" s="249" t="str">
        <f>Invoer_per__4!L202</f>
        <v/>
      </c>
      <c r="M78" s="249" t="str">
        <f>Invoer_per__4!M202</f>
        <v/>
      </c>
      <c r="N78" s="249">
        <f>Invoer_per__4!N202</f>
        <v>0</v>
      </c>
    </row>
    <row r="79" spans="1:14" ht="14.25" customHeight="1">
      <c r="A79" s="456" t="str">
        <f>IF(ISBLANK(Invoer_per__4!A203),"",Invoer_per__4!A203)</f>
        <v/>
      </c>
      <c r="B79" s="248" t="str">
        <f>Invoer_per__4!B203</f>
        <v>Cuppers Jan</v>
      </c>
      <c r="C79" s="249" t="str">
        <f>IF(ISBLANK(Invoer_per__4!C203),"",Invoer_per__4!C203)</f>
        <v/>
      </c>
      <c r="D79" s="249" t="str">
        <f>Invoer_per__4!D203</f>
        <v/>
      </c>
      <c r="E79" s="249" t="str">
        <f>IF(ISBLANK(Invoer_per__4!E203),"",Invoer_per__4!E203)</f>
        <v/>
      </c>
      <c r="F79" s="249" t="str">
        <f>IF(ISBLANK(Invoer_per__4!F203),"",Invoer_per__4!F203)</f>
        <v/>
      </c>
      <c r="G79" s="251" t="str">
        <f>Invoer_per__4!G203</f>
        <v/>
      </c>
      <c r="H79" s="249" t="str">
        <f>IF(ISBLANK(Invoer_per__4!H203),"",Invoer_per__4!H203)</f>
        <v/>
      </c>
      <c r="I79" s="258" t="str">
        <f>Invoer_per__4!I203</f>
        <v/>
      </c>
      <c r="J79" s="252" t="str">
        <f>Invoer_per__4!J203</f>
        <v/>
      </c>
      <c r="K79" s="249" t="str">
        <f>Invoer_per__4!K203</f>
        <v/>
      </c>
      <c r="L79" s="249" t="str">
        <f>Invoer_per__4!L203</f>
        <v/>
      </c>
      <c r="M79" s="249" t="str">
        <f>Invoer_per__4!M203</f>
        <v/>
      </c>
      <c r="N79" s="249">
        <f>Invoer_per__4!N203</f>
        <v>0</v>
      </c>
    </row>
    <row r="80" spans="1:14" ht="14.25" customHeight="1">
      <c r="A80" s="456" t="str">
        <f>IF(ISBLANK(Invoer_per__4!A204),"",Invoer_per__4!A204)</f>
        <v/>
      </c>
      <c r="B80" s="248" t="str">
        <f>Invoer_per__4!B204</f>
        <v>BouwmeesterJohan</v>
      </c>
      <c r="C80" s="249" t="str">
        <f>IF(ISBLANK(Invoer_per__4!C204),"",Invoer_per__4!C204)</f>
        <v/>
      </c>
      <c r="D80" s="249" t="str">
        <f>Invoer_per__4!D204</f>
        <v/>
      </c>
      <c r="E80" s="249" t="str">
        <f>IF(ISBLANK(Invoer_per__4!E204),"",Invoer_per__4!E204)</f>
        <v/>
      </c>
      <c r="F80" s="249" t="str">
        <f>IF(ISBLANK(Invoer_per__4!F204),"",Invoer_per__4!F204)</f>
        <v/>
      </c>
      <c r="G80" s="249" t="str">
        <f>Invoer_per__4!G204</f>
        <v/>
      </c>
      <c r="H80" s="249" t="str">
        <f>IF(ISBLANK(Invoer_per__4!H204),"",Invoer_per__4!H204)</f>
        <v/>
      </c>
      <c r="I80" s="249" t="str">
        <f>Invoer_per__4!I204</f>
        <v/>
      </c>
      <c r="J80" s="249" t="str">
        <f>Invoer_per__4!J204</f>
        <v/>
      </c>
      <c r="K80" s="249" t="str">
        <f>Invoer_per__4!K204</f>
        <v/>
      </c>
      <c r="L80" s="249" t="str">
        <f>Invoer_per__4!L204</f>
        <v/>
      </c>
      <c r="M80" s="249" t="str">
        <f>Invoer_per__4!M204</f>
        <v/>
      </c>
      <c r="N80" s="249">
        <f>Invoer_per__4!N204</f>
        <v>0</v>
      </c>
    </row>
    <row r="81" spans="1:14" ht="14.25" customHeight="1">
      <c r="A81" s="456" t="str">
        <f>IF(ISBLANK(Invoer_per__4!A205),"",Invoer_per__4!A205)</f>
        <v/>
      </c>
      <c r="B81" s="248" t="str">
        <f>Invoer_per__4!B205</f>
        <v>Cattier Theo</v>
      </c>
      <c r="C81" s="249" t="str">
        <f>IF(ISBLANK(Invoer_per__4!C205),"",Invoer_per__4!C205)</f>
        <v/>
      </c>
      <c r="D81" s="249" t="str">
        <f>Invoer_per__4!D205</f>
        <v/>
      </c>
      <c r="E81" s="249" t="str">
        <f>IF(ISBLANK(Invoer_per__4!E205),"",Invoer_per__4!E205)</f>
        <v/>
      </c>
      <c r="F81" s="249" t="str">
        <f>IF(ISBLANK(Invoer_per__4!F205),"",Invoer_per__4!F205)</f>
        <v/>
      </c>
      <c r="G81" s="249" t="str">
        <f>Invoer_per__4!G205</f>
        <v/>
      </c>
      <c r="H81" s="249" t="str">
        <f>IF(ISBLANK(Invoer_per__4!H205),"",Invoer_per__4!H205)</f>
        <v/>
      </c>
      <c r="I81" s="249" t="str">
        <f>Invoer_per__4!I205</f>
        <v/>
      </c>
      <c r="J81" s="249" t="str">
        <f>Invoer_per__4!J205</f>
        <v/>
      </c>
      <c r="K81" s="249" t="str">
        <f>Invoer_per__4!K205</f>
        <v/>
      </c>
      <c r="L81" s="249" t="str">
        <f>Invoer_per__4!L205</f>
        <v/>
      </c>
      <c r="M81" s="249" t="str">
        <f>Invoer_per__4!M205</f>
        <v/>
      </c>
      <c r="N81" s="249">
        <f>Invoer_per__4!N205</f>
        <v>0</v>
      </c>
    </row>
    <row r="82" spans="1:14" ht="14.25" customHeight="1">
      <c r="A82" s="457" t="str">
        <f>Invoer_per__4!A207</f>
        <v/>
      </c>
      <c r="B82" s="248" t="str">
        <f>Invoer_per__4!B206</f>
        <v>Huinink Jan</v>
      </c>
      <c r="C82" s="263" t="str">
        <f>Invoer_per__4!C207</f>
        <v/>
      </c>
      <c r="D82" s="263" t="str">
        <f>Invoer_per__4!D207</f>
        <v/>
      </c>
      <c r="E82" s="263">
        <f>Invoer_per__4!E207</f>
        <v>0</v>
      </c>
      <c r="F82" s="263" t="str">
        <f>Invoer_per__4!F207</f>
        <v/>
      </c>
      <c r="G82" s="266" t="str">
        <f>Invoer_per__4!G207</f>
        <v/>
      </c>
      <c r="H82" s="263">
        <f>Invoer_per__4!H207</f>
        <v>0</v>
      </c>
      <c r="I82" s="267" t="str">
        <f>Invoer_per__4!I207</f>
        <v/>
      </c>
      <c r="J82" s="268" t="str">
        <f>Invoer_per__4!J207</f>
        <v/>
      </c>
      <c r="K82" s="263" t="str">
        <f>Invoer_per__4!K207</f>
        <v/>
      </c>
      <c r="L82" s="263" t="str">
        <f>Invoer_per__4!L207</f>
        <v/>
      </c>
      <c r="M82" s="263" t="str">
        <f>Invoer_per__4!M207</f>
        <v/>
      </c>
      <c r="N82" s="263">
        <f>Invoer_per__4!N207</f>
        <v>0</v>
      </c>
    </row>
    <row r="83" spans="1:14" ht="12.75" customHeight="1">
      <c r="B83" s="248" t="str">
        <f>Invoer_per__4!B207</f>
        <v>Koppele Theo</v>
      </c>
      <c r="G83" s="251"/>
      <c r="I83" s="252"/>
      <c r="J83" s="253"/>
    </row>
    <row r="84" spans="1:14" ht="12.75" customHeight="1">
      <c r="B84" s="248" t="str">
        <f>Invoer_per__4!B208</f>
        <v>Melgers Willy</v>
      </c>
      <c r="G84" s="251"/>
      <c r="I84" s="252"/>
      <c r="J84" s="253"/>
    </row>
    <row r="85" spans="1:14" ht="36" customHeight="1">
      <c r="A85" s="1316" t="s">
        <v>0</v>
      </c>
      <c r="B85" s="1316"/>
      <c r="G85" s="251"/>
      <c r="I85" s="252"/>
      <c r="J85" s="253"/>
    </row>
    <row r="86" spans="1:14" ht="12.75" customHeight="1">
      <c r="G86" s="251"/>
      <c r="I86" s="252"/>
      <c r="J86" s="253"/>
    </row>
    <row r="87" spans="1:14" ht="12.75" customHeight="1">
      <c r="G87" s="251"/>
      <c r="I87" s="252"/>
      <c r="J87" s="253"/>
    </row>
    <row r="88" spans="1:14" ht="12.75" customHeight="1">
      <c r="G88" s="251"/>
      <c r="I88" s="252"/>
      <c r="J88" s="253"/>
    </row>
    <row r="89" spans="1:14" ht="12.75" customHeight="1">
      <c r="G89" s="251"/>
      <c r="I89" s="252"/>
      <c r="J89" s="253"/>
    </row>
    <row r="90" spans="1:14" ht="12.75" customHeight="1">
      <c r="G90" s="251"/>
      <c r="I90" s="252"/>
      <c r="J90" s="253"/>
    </row>
    <row r="91" spans="1:14" ht="12.75" customHeight="1">
      <c r="G91" s="251"/>
      <c r="I91" s="252"/>
      <c r="J91" s="253"/>
    </row>
    <row r="92" spans="1:14" ht="12.75" customHeight="1">
      <c r="G92" s="251"/>
      <c r="I92" s="252"/>
      <c r="J92" s="253"/>
    </row>
    <row r="93" spans="1:14" s="264" customFormat="1" ht="12.75" customHeight="1">
      <c r="A93" s="457"/>
      <c r="C93" s="263"/>
      <c r="D93" s="263"/>
      <c r="E93" s="263"/>
      <c r="F93" s="263"/>
      <c r="G93" s="266"/>
      <c r="H93" s="263"/>
      <c r="I93" s="267"/>
      <c r="J93" s="268"/>
      <c r="K93" s="263"/>
      <c r="L93" s="263"/>
      <c r="M93" s="263"/>
      <c r="N93" s="263"/>
    </row>
    <row r="94" spans="1:14" ht="12.75" customHeight="1">
      <c r="B94" s="264"/>
      <c r="C94" s="263"/>
      <c r="D94" s="263"/>
      <c r="E94" s="263"/>
      <c r="F94" s="263"/>
      <c r="G94" s="263"/>
      <c r="H94" s="263"/>
      <c r="I94" s="263"/>
      <c r="J94" s="267"/>
      <c r="K94" s="263"/>
      <c r="L94" s="263"/>
    </row>
  </sheetData>
  <mergeCells count="1">
    <mergeCell ref="A85:B85"/>
  </mergeCells>
  <hyperlinks>
    <hyperlink ref="A85" location="Hoofdmenu!A1" display="Hoofdmenu" xr:uid="{00000000-0004-0000-2500-000000000000}"/>
  </hyperlinks>
  <printOptions horizontalCentered="1" gridLines="1"/>
  <pageMargins left="0.39370078740157505" right="0.39370078740157505" top="1.082677165354331" bottom="1.082677165354331" header="0.68897637795275601" footer="0.68897637795275601"/>
  <pageSetup paperSize="0" scale="90" fitToWidth="0" fitToHeight="0" pageOrder="overThenDown" orientation="landscape" horizontalDpi="0" verticalDpi="0" copies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84"/>
  <sheetViews>
    <sheetView topLeftCell="A40" workbookViewId="0">
      <selection activeCell="A84" sqref="A84:B84"/>
    </sheetView>
  </sheetViews>
  <sheetFormatPr defaultRowHeight="12.75" customHeight="1"/>
  <cols>
    <col min="1" max="1" width="14.140625" style="456" customWidth="1"/>
    <col min="2" max="2" width="20.140625" style="248" customWidth="1"/>
    <col min="3" max="6" width="11.42578125" style="249" customWidth="1"/>
    <col min="7" max="7" width="11.42578125" style="251" customWidth="1"/>
    <col min="8" max="14" width="11.42578125" style="249" customWidth="1"/>
    <col min="15" max="64" width="11.42578125" style="248" customWidth="1"/>
    <col min="65" max="65" width="9.140625" style="248" customWidth="1"/>
    <col min="66" max="16384" width="9.140625" style="248"/>
  </cols>
  <sheetData>
    <row r="1" spans="1:14" ht="14.25" customHeight="1">
      <c r="A1" s="457" t="str">
        <f>Invoer_Periode1_!A317</f>
        <v>Car.Bol</v>
      </c>
      <c r="B1" s="264" t="str">
        <f>Invoer_Periode1_!B317</f>
        <v>Periode 1</v>
      </c>
      <c r="C1" s="263"/>
      <c r="D1" s="263"/>
      <c r="E1" s="263"/>
      <c r="F1" s="263"/>
      <c r="G1" s="266"/>
      <c r="H1" s="263"/>
      <c r="I1" s="263"/>
      <c r="J1" s="263"/>
      <c r="K1" s="263"/>
      <c r="L1" s="263"/>
      <c r="M1" s="263"/>
      <c r="N1" s="263"/>
    </row>
    <row r="2" spans="1:14" ht="14.25" customHeight="1">
      <c r="A2" s="457">
        <f>Invoer_Periode1_!A318</f>
        <v>90</v>
      </c>
      <c r="B2" s="264" t="str">
        <f>Invoer_Periode1_!B318</f>
        <v>Naam</v>
      </c>
      <c r="C2" s="263" t="str">
        <f>Invoer_Periode1_!C318</f>
        <v>Aantal</v>
      </c>
      <c r="D2" s="263" t="str">
        <f>Invoer_Periode1_!D318</f>
        <v>Te maken</v>
      </c>
      <c r="E2" s="263" t="str">
        <f>Invoer_Periode1_!E318</f>
        <v>Aantal</v>
      </c>
      <c r="F2" s="263" t="str">
        <f>Invoer_Periode1_!F318</f>
        <v xml:space="preserve">Aantal  </v>
      </c>
      <c r="G2" s="266" t="str">
        <f>Invoer_Periode1_!G318</f>
        <v xml:space="preserve">Week       </v>
      </c>
      <c r="H2" s="263" t="str">
        <f>Invoer_Periode1_!H318</f>
        <v>Hoogste</v>
      </c>
      <c r="I2" s="263" t="str">
        <f>Invoer_Periode1_!I318</f>
        <v>%</v>
      </c>
      <c r="J2" s="263">
        <f>Invoer_Periode1_!J318</f>
        <v>10</v>
      </c>
      <c r="K2" s="263" t="str">
        <f>Invoer_Periode1_!K318</f>
        <v>W</v>
      </c>
      <c r="L2" s="263" t="str">
        <f>Invoer_Periode1_!L318</f>
        <v>V</v>
      </c>
      <c r="M2" s="263" t="str">
        <f>Invoer_Periode1_!M318</f>
        <v>R</v>
      </c>
      <c r="N2" s="263" t="str">
        <f>Invoer_Periode1_!N318</f>
        <v>Nieuwe</v>
      </c>
    </row>
    <row r="3" spans="1:14" ht="14.25" customHeight="1">
      <c r="A3" s="457" t="str">
        <f>Invoer_Periode1_!A319</f>
        <v>Datum</v>
      </c>
      <c r="B3" s="264" t="str">
        <f>Invoer_Periode1_!B319</f>
        <v>Wolterink Harrie</v>
      </c>
      <c r="C3" s="263" t="str">
        <f>Invoer_Periode1_!C319</f>
        <v>Wedstrijden</v>
      </c>
      <c r="D3" s="263" t="str">
        <f>Invoer_Periode1_!D319</f>
        <v>Car.boles</v>
      </c>
      <c r="E3" s="263" t="str">
        <f>Invoer_Periode1_!E319</f>
        <v>Car.boles</v>
      </c>
      <c r="F3" s="263" t="str">
        <f>Invoer_Periode1_!F319</f>
        <v>Beurten</v>
      </c>
      <c r="G3" s="266" t="str">
        <f>Invoer_Periode1_!G319</f>
        <v>Moyenne</v>
      </c>
      <c r="H3" s="263" t="str">
        <f>Invoer_Periode1_!H319</f>
        <v>H Score</v>
      </c>
      <c r="I3" s="263" t="str">
        <f>Invoer_Periode1_!I319</f>
        <v>Car.boles</v>
      </c>
      <c r="J3" s="263" t="str">
        <f>Invoer_Periode1_!J319</f>
        <v>Punten</v>
      </c>
      <c r="K3" s="263">
        <f>Invoer_Periode1_!K319</f>
        <v>0</v>
      </c>
      <c r="L3" s="263">
        <f>Invoer_Periode1_!L319</f>
        <v>0</v>
      </c>
      <c r="M3" s="263">
        <f>Invoer_Periode1_!M319</f>
        <v>0</v>
      </c>
      <c r="N3" s="263" t="str">
        <f>Invoer_Periode1_!N319</f>
        <v>Caramb</v>
      </c>
    </row>
    <row r="4" spans="1:14" ht="14.25" customHeight="1">
      <c r="A4" s="457"/>
      <c r="B4" s="254" t="str">
        <f>Invoer_Periode1_!B320</f>
        <v>Vermue Jack</v>
      </c>
      <c r="C4" s="263"/>
      <c r="D4" s="263"/>
      <c r="E4" s="263"/>
      <c r="F4" s="263"/>
      <c r="G4" s="266"/>
      <c r="H4" s="263"/>
      <c r="I4" s="263"/>
      <c r="J4" s="263"/>
      <c r="K4" s="263"/>
      <c r="L4" s="263"/>
      <c r="M4" s="263"/>
      <c r="N4" s="263"/>
    </row>
    <row r="5" spans="1:14" ht="14.25" customHeight="1">
      <c r="A5" s="456">
        <f>Invoer_Periode1_!A321</f>
        <v>45216</v>
      </c>
      <c r="B5" s="248" t="str">
        <f>Invoer_Periode1_!B321</f>
        <v>Slot Guus</v>
      </c>
      <c r="C5" s="249">
        <f>Invoer_Periode1_!C321</f>
        <v>1</v>
      </c>
      <c r="D5" s="249">
        <f>Invoer_Periode1_!D321</f>
        <v>90</v>
      </c>
      <c r="E5" s="249">
        <f>Invoer_Periode1_!E321</f>
        <v>88</v>
      </c>
      <c r="F5" s="249">
        <f>Invoer_Periode1_!F321</f>
        <v>22</v>
      </c>
      <c r="G5" s="251">
        <f>Invoer_Periode1_!G321</f>
        <v>4</v>
      </c>
      <c r="H5" s="249">
        <f>Invoer_Periode1_!H321</f>
        <v>16</v>
      </c>
      <c r="I5" s="458">
        <f>Invoer_Periode1_!I321</f>
        <v>0.97777777777777775</v>
      </c>
      <c r="J5" s="249">
        <f>Invoer_Periode1_!J321</f>
        <v>9</v>
      </c>
      <c r="K5" s="249">
        <f>Invoer_Periode1_!K321</f>
        <v>0</v>
      </c>
      <c r="L5" s="249">
        <f>Invoer_Periode1_!L321</f>
        <v>1</v>
      </c>
      <c r="M5" s="249">
        <f>Invoer_Periode1_!M321</f>
        <v>0</v>
      </c>
      <c r="N5" s="249">
        <f>Invoer_Periode1_!N321</f>
        <v>0</v>
      </c>
    </row>
    <row r="6" spans="1:14" ht="14.25" customHeight="1">
      <c r="A6" s="456" t="str">
        <f>Invoer_Periode1_!A322</f>
        <v/>
      </c>
      <c r="B6" s="248" t="str">
        <f>Invoer_Periode1_!B322</f>
        <v>Bennie Beerten Z</v>
      </c>
      <c r="C6" s="249" t="str">
        <f>Invoer_Periode1_!C322</f>
        <v/>
      </c>
      <c r="D6" s="249" t="str">
        <f>Invoer_Periode1_!D322</f>
        <v/>
      </c>
      <c r="E6" s="249">
        <f>Invoer_Periode1_!E322</f>
        <v>0</v>
      </c>
      <c r="F6" s="249" t="str">
        <f>Invoer_Periode1_!F322</f>
        <v/>
      </c>
      <c r="G6" s="251" t="str">
        <f>Invoer_Periode1_!G322</f>
        <v/>
      </c>
      <c r="H6" s="249">
        <f>Invoer_Periode1_!H322</f>
        <v>0</v>
      </c>
      <c r="I6" s="458" t="str">
        <f>Invoer_Periode1_!I322</f>
        <v/>
      </c>
      <c r="J6" s="249" t="str">
        <f>Invoer_Periode1_!J322</f>
        <v/>
      </c>
      <c r="K6" s="249" t="str">
        <f>Invoer_Periode1_!K322</f>
        <v/>
      </c>
      <c r="L6" s="249" t="str">
        <f>Invoer_Periode1_!L322</f>
        <v/>
      </c>
      <c r="M6" s="249" t="str">
        <f>Invoer_Periode1_!M322</f>
        <v/>
      </c>
      <c r="N6" s="249">
        <f>Invoer_Periode1_!N322</f>
        <v>0</v>
      </c>
    </row>
    <row r="7" spans="1:14" ht="14.25" customHeight="1">
      <c r="A7" s="456" t="str">
        <f>Invoer_Periode1_!A323</f>
        <v/>
      </c>
      <c r="B7" s="248" t="str">
        <f>Invoer_Periode1_!B323</f>
        <v>Cuppers Jan</v>
      </c>
      <c r="C7" s="249" t="str">
        <f>Invoer_Periode1_!C323</f>
        <v/>
      </c>
      <c r="D7" s="249" t="str">
        <f>Invoer_Periode1_!D323</f>
        <v/>
      </c>
      <c r="E7" s="249">
        <f>Invoer_Periode1_!E323</f>
        <v>0</v>
      </c>
      <c r="F7" s="249" t="str">
        <f>Invoer_Periode1_!F323</f>
        <v/>
      </c>
      <c r="G7" s="251" t="str">
        <f>Invoer_Periode1_!G323</f>
        <v/>
      </c>
      <c r="H7" s="249">
        <f>Invoer_Periode1_!H323</f>
        <v>0</v>
      </c>
      <c r="I7" s="458" t="str">
        <f>Invoer_Periode1_!I323</f>
        <v/>
      </c>
      <c r="J7" s="249" t="str">
        <f>Invoer_Periode1_!J323</f>
        <v/>
      </c>
      <c r="K7" s="249" t="str">
        <f>Invoer_Periode1_!K323</f>
        <v/>
      </c>
      <c r="L7" s="249" t="str">
        <f>Invoer_Periode1_!L323</f>
        <v/>
      </c>
      <c r="M7" s="249" t="str">
        <f>Invoer_Periode1_!M323</f>
        <v/>
      </c>
      <c r="N7" s="249">
        <f>Invoer_Periode1_!N323</f>
        <v>0</v>
      </c>
    </row>
    <row r="8" spans="1:14" ht="14.25" customHeight="1">
      <c r="A8" s="456">
        <f>Invoer_Periode1_!A324</f>
        <v>45188</v>
      </c>
      <c r="B8" s="248" t="str">
        <f>Invoer_Periode1_!B324</f>
        <v>BouwmeesterJohan</v>
      </c>
      <c r="C8" s="249">
        <f>Invoer_Periode1_!C324</f>
        <v>1</v>
      </c>
      <c r="D8" s="249">
        <f>Invoer_Periode1_!D324</f>
        <v>90</v>
      </c>
      <c r="E8" s="249">
        <f>Invoer_Periode1_!E324</f>
        <v>90</v>
      </c>
      <c r="F8" s="249">
        <f>Invoer_Periode1_!F324</f>
        <v>28</v>
      </c>
      <c r="G8" s="251">
        <f>Invoer_Periode1_!G324</f>
        <v>3.2142857142857144</v>
      </c>
      <c r="H8" s="249">
        <f>Invoer_Periode1_!H324</f>
        <v>13</v>
      </c>
      <c r="I8" s="458">
        <f>Invoer_Periode1_!I324</f>
        <v>1</v>
      </c>
      <c r="J8" s="249">
        <f>Invoer_Periode1_!J324</f>
        <v>10</v>
      </c>
      <c r="K8" s="249">
        <f>Invoer_Periode1_!K324</f>
        <v>0</v>
      </c>
      <c r="L8" s="249">
        <f>Invoer_Periode1_!L324</f>
        <v>0</v>
      </c>
      <c r="M8" s="249">
        <f>Invoer_Periode1_!M324</f>
        <v>1</v>
      </c>
      <c r="N8" s="249">
        <f>Invoer_Periode1_!N324</f>
        <v>0</v>
      </c>
    </row>
    <row r="9" spans="1:14" ht="14.25" customHeight="1">
      <c r="A9" s="456">
        <f>Invoer_Periode1_!A325</f>
        <v>45209</v>
      </c>
      <c r="B9" s="248" t="str">
        <f>Invoer_Periode1_!B325</f>
        <v>Cattier Theo</v>
      </c>
      <c r="C9" s="249">
        <f>Invoer_Periode1_!C325</f>
        <v>1</v>
      </c>
      <c r="D9" s="249">
        <f>Invoer_Periode1_!D325</f>
        <v>90</v>
      </c>
      <c r="E9" s="249">
        <f>Invoer_Periode1_!E325</f>
        <v>78</v>
      </c>
      <c r="F9" s="249">
        <f>Invoer_Periode1_!F325</f>
        <v>30</v>
      </c>
      <c r="G9" s="251">
        <f>Invoer_Periode1_!G325</f>
        <v>2.6</v>
      </c>
      <c r="H9" s="249">
        <f>Invoer_Periode1_!H325</f>
        <v>11</v>
      </c>
      <c r="I9" s="458">
        <f>Invoer_Periode1_!I325</f>
        <v>0.8666666666666667</v>
      </c>
      <c r="J9" s="249">
        <f>Invoer_Periode1_!J325</f>
        <v>8</v>
      </c>
      <c r="K9" s="249">
        <f>Invoer_Periode1_!K325</f>
        <v>0</v>
      </c>
      <c r="L9" s="249">
        <f>Invoer_Periode1_!L325</f>
        <v>1</v>
      </c>
      <c r="M9" s="249">
        <f>Invoer_Periode1_!M325</f>
        <v>0</v>
      </c>
      <c r="N9" s="249">
        <f>Invoer_Periode1_!N325</f>
        <v>0</v>
      </c>
    </row>
    <row r="10" spans="1:14" ht="14.25" customHeight="1">
      <c r="A10" s="456">
        <f>Invoer_Periode1_!A326</f>
        <v>45195</v>
      </c>
      <c r="B10" s="248" t="str">
        <f>Invoer_Periode1_!B326</f>
        <v>Huinink Jan</v>
      </c>
      <c r="C10" s="249">
        <f>Invoer_Periode1_!C326</f>
        <v>1</v>
      </c>
      <c r="D10" s="249">
        <f>Invoer_Periode1_!D326</f>
        <v>90</v>
      </c>
      <c r="E10" s="249">
        <f>Invoer_Periode1_!E326</f>
        <v>65</v>
      </c>
      <c r="F10" s="249">
        <f>Invoer_Periode1_!F326</f>
        <v>22</v>
      </c>
      <c r="G10" s="251">
        <f>Invoer_Periode1_!G326</f>
        <v>2.9545454545454546</v>
      </c>
      <c r="H10" s="249">
        <f>Invoer_Periode1_!H326</f>
        <v>13</v>
      </c>
      <c r="I10" s="458">
        <f>Invoer_Periode1_!I326</f>
        <v>0.72222222222222221</v>
      </c>
      <c r="J10" s="249">
        <f>Invoer_Periode1_!J326</f>
        <v>7</v>
      </c>
      <c r="K10" s="249">
        <f>Invoer_Periode1_!K326</f>
        <v>0</v>
      </c>
      <c r="L10" s="249">
        <f>Invoer_Periode1_!L326</f>
        <v>1</v>
      </c>
      <c r="M10" s="249">
        <f>Invoer_Periode1_!M326</f>
        <v>0</v>
      </c>
      <c r="N10" s="249">
        <f>Invoer_Periode1_!N326</f>
        <v>0</v>
      </c>
    </row>
    <row r="11" spans="1:14" ht="14.25" customHeight="1">
      <c r="A11" s="456">
        <f>Invoer_Periode1_!A327</f>
        <v>45188</v>
      </c>
      <c r="B11" s="248" t="str">
        <f>Invoer_Periode1_!B327</f>
        <v>Koppele Theo</v>
      </c>
      <c r="C11" s="249">
        <f>Invoer_Periode1_!C327</f>
        <v>1</v>
      </c>
      <c r="D11" s="249">
        <f>Invoer_Periode1_!D327</f>
        <v>90</v>
      </c>
      <c r="E11" s="249">
        <f>Invoer_Periode1_!E327</f>
        <v>81</v>
      </c>
      <c r="F11" s="249">
        <f>Invoer_Periode1_!F327</f>
        <v>25</v>
      </c>
      <c r="G11" s="251">
        <f>Invoer_Periode1_!G327</f>
        <v>3.24</v>
      </c>
      <c r="H11" s="249">
        <f>Invoer_Periode1_!H327</f>
        <v>12</v>
      </c>
      <c r="I11" s="458">
        <f>Invoer_Periode1_!I327</f>
        <v>0.9</v>
      </c>
      <c r="J11" s="249">
        <f>Invoer_Periode1_!J327</f>
        <v>9</v>
      </c>
      <c r="K11" s="249">
        <f>Invoer_Periode1_!K327</f>
        <v>0</v>
      </c>
      <c r="L11" s="249">
        <f>Invoer_Periode1_!L327</f>
        <v>1</v>
      </c>
      <c r="M11" s="249">
        <f>Invoer_Periode1_!M327</f>
        <v>0</v>
      </c>
      <c r="N11" s="249">
        <f>Invoer_Periode1_!N327</f>
        <v>0</v>
      </c>
    </row>
    <row r="12" spans="1:14" ht="14.25" customHeight="1">
      <c r="A12" s="456">
        <f>Invoer_Periode1_!A328</f>
        <v>45195</v>
      </c>
      <c r="B12" s="248" t="str">
        <f>Invoer_Periode1_!B328</f>
        <v>Melgers Willy</v>
      </c>
      <c r="C12" s="249">
        <f>Invoer_Periode1_!C328</f>
        <v>1</v>
      </c>
      <c r="D12" s="249">
        <f>Invoer_Periode1_!D328</f>
        <v>90</v>
      </c>
      <c r="E12" s="249">
        <f>Invoer_Periode1_!E328</f>
        <v>56</v>
      </c>
      <c r="F12" s="249">
        <f>Invoer_Periode1_!F328</f>
        <v>21</v>
      </c>
      <c r="G12" s="251">
        <f>Invoer_Periode1_!G328</f>
        <v>2.6666666666666665</v>
      </c>
      <c r="H12" s="249">
        <f>Invoer_Periode1_!H328</f>
        <v>20</v>
      </c>
      <c r="I12" s="458">
        <f>Invoer_Periode1_!I328</f>
        <v>0.62222222222222223</v>
      </c>
      <c r="J12" s="249">
        <f>Invoer_Periode1_!J328</f>
        <v>6</v>
      </c>
      <c r="K12" s="249">
        <f>Invoer_Periode1_!K328</f>
        <v>0</v>
      </c>
      <c r="L12" s="249">
        <f>Invoer_Periode1_!L328</f>
        <v>1</v>
      </c>
      <c r="M12" s="249">
        <f>Invoer_Periode1_!M328</f>
        <v>0</v>
      </c>
      <c r="N12" s="249">
        <f>Invoer_Periode1_!N328</f>
        <v>0</v>
      </c>
    </row>
    <row r="13" spans="1:14" ht="14.25" customHeight="1">
      <c r="A13" s="456">
        <f>Invoer_Periode1_!A329</f>
        <v>45202</v>
      </c>
      <c r="B13" s="248" t="str">
        <f>Invoer_Periode1_!B329</f>
        <v>Piepers Arnold</v>
      </c>
      <c r="C13" s="249">
        <f>Invoer_Periode1_!C329</f>
        <v>1</v>
      </c>
      <c r="D13" s="249">
        <f>Invoer_Periode1_!D329</f>
        <v>90</v>
      </c>
      <c r="E13" s="249">
        <f>Invoer_Periode1_!E329</f>
        <v>88</v>
      </c>
      <c r="F13" s="249">
        <f>Invoer_Periode1_!F329</f>
        <v>24</v>
      </c>
      <c r="G13" s="251">
        <f>Invoer_Periode1_!G329</f>
        <v>3.6666666666666665</v>
      </c>
      <c r="H13" s="249">
        <f>Invoer_Periode1_!H329</f>
        <v>28</v>
      </c>
      <c r="I13" s="458">
        <f>Invoer_Periode1_!I329</f>
        <v>0.97777777777777775</v>
      </c>
      <c r="J13" s="249">
        <f>Invoer_Periode1_!J329</f>
        <v>9</v>
      </c>
      <c r="K13" s="249">
        <f>Invoer_Periode1_!K329</f>
        <v>0</v>
      </c>
      <c r="L13" s="249">
        <f>Invoer_Periode1_!L329</f>
        <v>1</v>
      </c>
      <c r="M13" s="249">
        <f>Invoer_Periode1_!M329</f>
        <v>0</v>
      </c>
      <c r="N13" s="249">
        <f>Invoer_Periode1_!N329</f>
        <v>0</v>
      </c>
    </row>
    <row r="14" spans="1:14" ht="14.25" customHeight="1">
      <c r="A14" s="456">
        <f>Invoer_Periode1_!A330</f>
        <v>45216</v>
      </c>
      <c r="B14" s="248" t="str">
        <f>Invoer_Periode1_!B330</f>
        <v>Jos Stortelder</v>
      </c>
      <c r="C14" s="249">
        <f>Invoer_Periode1_!C330</f>
        <v>1</v>
      </c>
      <c r="D14" s="249">
        <f>Invoer_Periode1_!D330</f>
        <v>90</v>
      </c>
      <c r="E14" s="249">
        <f>Invoer_Periode1_!E330</f>
        <v>90</v>
      </c>
      <c r="F14" s="249">
        <f>Invoer_Periode1_!F330</f>
        <v>19</v>
      </c>
      <c r="G14" s="251">
        <f>Invoer_Periode1_!G330</f>
        <v>4.7368421052631575</v>
      </c>
      <c r="H14" s="249">
        <f>Invoer_Periode1_!H330</f>
        <v>19</v>
      </c>
      <c r="I14" s="458">
        <f>Invoer_Periode1_!I330</f>
        <v>1</v>
      </c>
      <c r="J14" s="249">
        <f>Invoer_Periode1_!J330</f>
        <v>10</v>
      </c>
      <c r="K14" s="249">
        <f>Invoer_Periode1_!K330</f>
        <v>1</v>
      </c>
      <c r="L14" s="249">
        <f>Invoer_Periode1_!L330</f>
        <v>0</v>
      </c>
      <c r="M14" s="249">
        <f>Invoer_Periode1_!M330</f>
        <v>0</v>
      </c>
      <c r="N14" s="249">
        <f>Invoer_Periode1_!N330</f>
        <v>0</v>
      </c>
    </row>
    <row r="15" spans="1:14" ht="14.25" customHeight="1">
      <c r="A15" s="456" t="str">
        <f>Invoer_Periode1_!A331</f>
        <v/>
      </c>
      <c r="B15" s="248" t="str">
        <f>Invoer_Periode1_!B331</f>
        <v>Rots Jan</v>
      </c>
      <c r="C15" s="249" t="str">
        <f>Invoer_Periode1_!C331</f>
        <v/>
      </c>
      <c r="D15" s="249" t="str">
        <f>Invoer_Periode1_!D331</f>
        <v/>
      </c>
      <c r="E15" s="249">
        <f>Invoer_Periode1_!E331</f>
        <v>0</v>
      </c>
      <c r="F15" s="249" t="str">
        <f>Invoer_Periode1_!F331</f>
        <v/>
      </c>
      <c r="G15" s="251" t="str">
        <f>Invoer_Periode1_!G331</f>
        <v/>
      </c>
      <c r="H15" s="249">
        <f>Invoer_Periode1_!H331</f>
        <v>0</v>
      </c>
      <c r="I15" s="458" t="str">
        <f>Invoer_Periode1_!I331</f>
        <v/>
      </c>
      <c r="J15" s="249" t="str">
        <f>Invoer_Periode1_!J331</f>
        <v/>
      </c>
      <c r="K15" s="249" t="str">
        <f>Invoer_Periode1_!K331</f>
        <v/>
      </c>
      <c r="L15" s="249" t="str">
        <f>Invoer_Periode1_!L331</f>
        <v/>
      </c>
      <c r="M15" s="249" t="str">
        <f>Invoer_Periode1_!M331</f>
        <v/>
      </c>
      <c r="N15" s="249">
        <f>Invoer_Periode1_!N331</f>
        <v>0</v>
      </c>
    </row>
    <row r="16" spans="1:14" ht="14.25" customHeight="1">
      <c r="A16" s="456">
        <f>Invoer_Periode1_!A332</f>
        <v>45209</v>
      </c>
      <c r="B16" s="248" t="str">
        <f>Invoer_Periode1_!B332</f>
        <v>Rouwhorst Bennie</v>
      </c>
      <c r="C16" s="249">
        <f>Invoer_Periode1_!C332</f>
        <v>1</v>
      </c>
      <c r="D16" s="249">
        <f>Invoer_Periode1_!D332</f>
        <v>90</v>
      </c>
      <c r="E16" s="249">
        <f>Invoer_Periode1_!E332</f>
        <v>90</v>
      </c>
      <c r="F16" s="249">
        <f>Invoer_Periode1_!F332</f>
        <v>20</v>
      </c>
      <c r="G16" s="251">
        <f>Invoer_Periode1_!G332</f>
        <v>4.5</v>
      </c>
      <c r="H16" s="249">
        <f>Invoer_Periode1_!H332</f>
        <v>24</v>
      </c>
      <c r="I16" s="458">
        <f>Invoer_Periode1_!I332</f>
        <v>1</v>
      </c>
      <c r="J16" s="249">
        <f>Invoer_Periode1_!J332</f>
        <v>10</v>
      </c>
      <c r="K16" s="249">
        <f>Invoer_Periode1_!K332</f>
        <v>1</v>
      </c>
      <c r="L16" s="249">
        <f>Invoer_Periode1_!L332</f>
        <v>0</v>
      </c>
      <c r="M16" s="249">
        <f>Invoer_Periode1_!M332</f>
        <v>0</v>
      </c>
      <c r="N16" s="249">
        <f>Invoer_Periode1_!N332</f>
        <v>0</v>
      </c>
    </row>
    <row r="17" spans="1:15" ht="14.25" customHeight="1">
      <c r="A17" s="456">
        <f>Invoer_Periode1_!A333</f>
        <v>45174</v>
      </c>
      <c r="B17" s="248" t="str">
        <f>Invoer_Periode1_!B333</f>
        <v>Wittenbernds B</v>
      </c>
      <c r="C17" s="249">
        <f>Invoer_Periode1_!C333</f>
        <v>1</v>
      </c>
      <c r="D17" s="249">
        <f>Invoer_Periode1_!D333</f>
        <v>90</v>
      </c>
      <c r="E17" s="249">
        <f>Invoer_Periode1_!E333</f>
        <v>90</v>
      </c>
      <c r="F17" s="249">
        <f>Invoer_Periode1_!F333</f>
        <v>25</v>
      </c>
      <c r="G17" s="251">
        <f>Invoer_Periode1_!G333</f>
        <v>3.6</v>
      </c>
      <c r="H17" s="249">
        <f>Invoer_Periode1_!H333</f>
        <v>9</v>
      </c>
      <c r="I17" s="458">
        <f>Invoer_Periode1_!I333</f>
        <v>1</v>
      </c>
      <c r="J17" s="249">
        <f>Invoer_Periode1_!J333</f>
        <v>10</v>
      </c>
      <c r="K17" s="249">
        <f>Invoer_Periode1_!K333</f>
        <v>1</v>
      </c>
      <c r="L17" s="249">
        <f>Invoer_Periode1_!L333</f>
        <v>0</v>
      </c>
      <c r="M17" s="249">
        <f>Invoer_Periode1_!M333</f>
        <v>0</v>
      </c>
      <c r="N17" s="249">
        <f>Invoer_Periode1_!N333</f>
        <v>0</v>
      </c>
    </row>
    <row r="18" spans="1:15" ht="14.25" customHeight="1">
      <c r="A18" s="456">
        <f>Invoer_Periode1_!A334</f>
        <v>45223</v>
      </c>
      <c r="B18" s="248" t="str">
        <f>Invoer_Periode1_!B334</f>
        <v>Spieker Leo</v>
      </c>
      <c r="C18" s="249">
        <f>Invoer_Periode1_!C334</f>
        <v>1</v>
      </c>
      <c r="D18" s="249">
        <f>Invoer_Periode1_!D334</f>
        <v>90</v>
      </c>
      <c r="E18" s="249">
        <f>Invoer_Periode1_!E334</f>
        <v>90</v>
      </c>
      <c r="F18" s="249">
        <f>Invoer_Periode1_!F334</f>
        <v>24</v>
      </c>
      <c r="G18" s="251">
        <f>Invoer_Periode1_!G334</f>
        <v>3.75</v>
      </c>
      <c r="H18" s="249">
        <f>Invoer_Periode1_!H334</f>
        <v>23</v>
      </c>
      <c r="I18" s="458">
        <f>Invoer_Periode1_!I334</f>
        <v>1</v>
      </c>
      <c r="J18" s="249">
        <f>Invoer_Periode1_!J334</f>
        <v>10</v>
      </c>
      <c r="K18" s="249">
        <f>Invoer_Periode1_!K334</f>
        <v>1</v>
      </c>
      <c r="L18" s="249">
        <f>Invoer_Periode1_!L334</f>
        <v>0</v>
      </c>
      <c r="M18" s="249">
        <f>Invoer_Periode1_!M334</f>
        <v>0</v>
      </c>
      <c r="N18" s="249">
        <f>Invoer_Periode1_!N334</f>
        <v>0</v>
      </c>
    </row>
    <row r="19" spans="1:15" ht="14.25" customHeight="1">
      <c r="A19" s="456">
        <f>Invoer_Periode1_!A335</f>
        <v>45174</v>
      </c>
      <c r="B19" s="499" t="str">
        <f>Invoer_Periode1_!B335</f>
        <v>v.Schie Leo</v>
      </c>
      <c r="C19" s="485">
        <f>Invoer_Periode1_!C335</f>
        <v>1</v>
      </c>
      <c r="D19" s="485">
        <f>Invoer_Periode1_!D335</f>
        <v>90</v>
      </c>
      <c r="E19" s="485">
        <f>Invoer_Periode1_!E335</f>
        <v>86</v>
      </c>
      <c r="F19" s="485">
        <f>Invoer_Periode1_!F335</f>
        <v>35</v>
      </c>
      <c r="G19" s="486">
        <f>Invoer_Periode1_!G335</f>
        <v>2.4571428571428573</v>
      </c>
      <c r="H19" s="485">
        <f>Invoer_Periode1_!H335</f>
        <v>13</v>
      </c>
      <c r="I19" s="500">
        <f>Invoer_Periode1_!I335</f>
        <v>0.9555555555555556</v>
      </c>
      <c r="J19" s="485">
        <f>Invoer_Periode1_!J335</f>
        <v>9</v>
      </c>
      <c r="K19" s="485">
        <f>Invoer_Periode1_!K335</f>
        <v>0</v>
      </c>
      <c r="L19" s="485">
        <f>Invoer_Periode1_!L335</f>
        <v>1</v>
      </c>
      <c r="M19" s="485">
        <f>Invoer_Periode1_!M335</f>
        <v>0</v>
      </c>
      <c r="N19" s="485">
        <f>Invoer_Periode1_!N335</f>
        <v>0</v>
      </c>
    </row>
    <row r="20" spans="1:15" ht="14.25" customHeight="1">
      <c r="A20" s="498"/>
      <c r="B20" s="264">
        <f>Invoer_Periode1_!B336</f>
        <v>3.4</v>
      </c>
      <c r="C20" s="263">
        <f>Invoer_Periode1_!C336</f>
        <v>12</v>
      </c>
      <c r="D20" s="263">
        <f>Invoer_Periode1_!D336</f>
        <v>1080</v>
      </c>
      <c r="E20" s="263">
        <f>Invoer_Periode1_!E336</f>
        <v>992</v>
      </c>
      <c r="F20" s="263">
        <f>Invoer_Periode1_!F336</f>
        <v>295</v>
      </c>
      <c r="G20" s="266">
        <f>Invoer_Periode1_!G336</f>
        <v>3.4488457887142103</v>
      </c>
      <c r="H20" s="472">
        <f>Invoer_Periode1_!H336</f>
        <v>28</v>
      </c>
      <c r="I20" s="267">
        <f>Invoer_Periode1_!I336</f>
        <v>0.91851851851851851</v>
      </c>
      <c r="J20" s="263">
        <f>Invoer_Periode1_!J336</f>
        <v>107</v>
      </c>
      <c r="K20" s="263">
        <f>Invoer_Periode1_!K336</f>
        <v>4</v>
      </c>
      <c r="L20" s="263">
        <f>Invoer_Periode1_!L336</f>
        <v>7</v>
      </c>
      <c r="M20" s="263">
        <f>Invoer_Periode1_!M336</f>
        <v>1</v>
      </c>
      <c r="N20" s="263">
        <f>Invoer_Periode1_!N336</f>
        <v>90</v>
      </c>
      <c r="O20" s="482"/>
    </row>
    <row r="21" spans="1:15" ht="14.25" customHeight="1">
      <c r="B21" s="501"/>
      <c r="C21" s="490"/>
      <c r="D21" s="490"/>
      <c r="E21" s="490"/>
      <c r="F21" s="490"/>
      <c r="G21" s="491"/>
      <c r="H21" s="490"/>
      <c r="I21" s="490"/>
      <c r="J21" s="490"/>
      <c r="K21" s="490"/>
      <c r="L21" s="490"/>
      <c r="M21" s="490"/>
      <c r="N21" s="490"/>
    </row>
    <row r="22" spans="1:15" ht="12.75" customHeight="1">
      <c r="A22" s="456" t="str">
        <f>Invoer_periode_2!A317</f>
        <v>Car.Bol</v>
      </c>
      <c r="B22" s="502" t="str">
        <f>Invoer_periode_2!B317</f>
        <v>Periode 2</v>
      </c>
      <c r="C22" s="249">
        <f>Invoer_periode_2!C317</f>
        <v>0</v>
      </c>
      <c r="D22" s="249">
        <f>Invoer_periode_2!D317</f>
        <v>0</v>
      </c>
      <c r="E22" s="249">
        <f>Invoer_periode_2!E317</f>
        <v>0</v>
      </c>
      <c r="F22" s="249">
        <f>Invoer_periode_2!F317</f>
        <v>0</v>
      </c>
      <c r="G22" s="251">
        <f>Invoer_periode_2!G317</f>
        <v>0</v>
      </c>
      <c r="H22" s="249">
        <f>Invoer_periode_2!H317</f>
        <v>0</v>
      </c>
      <c r="I22" s="249">
        <f>Invoer_periode_2!I317</f>
        <v>0</v>
      </c>
      <c r="J22" s="249">
        <f>Invoer_periode_2!J317</f>
        <v>0</v>
      </c>
      <c r="K22" s="249">
        <f>Invoer_periode_2!K317</f>
        <v>0</v>
      </c>
      <c r="L22" s="249">
        <f>Invoer_periode_2!L317</f>
        <v>0</v>
      </c>
      <c r="M22" s="249">
        <f>Invoer_periode_2!M317</f>
        <v>0</v>
      </c>
      <c r="N22" s="249">
        <f>Invoer_periode_2!N317</f>
        <v>0</v>
      </c>
    </row>
    <row r="23" spans="1:15" ht="12.75" customHeight="1">
      <c r="A23" s="279"/>
      <c r="B23" s="502" t="str">
        <f>Invoer_periode_2!B318</f>
        <v>Naam</v>
      </c>
      <c r="C23" s="477" t="str">
        <f>Invoer_periode_2!C318</f>
        <v>Aantal</v>
      </c>
      <c r="D23" s="477" t="str">
        <f>Invoer_periode_2!D318</f>
        <v>Te maken</v>
      </c>
      <c r="E23" s="477" t="str">
        <f>Invoer_periode_2!E318</f>
        <v>Aantal</v>
      </c>
      <c r="F23" s="477" t="str">
        <f>Invoer_periode_2!F318</f>
        <v xml:space="preserve">Aantal  </v>
      </c>
      <c r="G23" s="478" t="str">
        <f>Invoer_periode_2!G318</f>
        <v xml:space="preserve">Week       </v>
      </c>
      <c r="H23" s="477" t="str">
        <f>Invoer_periode_2!H318</f>
        <v>Hoogste</v>
      </c>
      <c r="I23" s="477" t="str">
        <f>Invoer_periode_2!I318</f>
        <v>%</v>
      </c>
      <c r="J23" s="477">
        <f>Invoer_periode_2!J318</f>
        <v>10</v>
      </c>
      <c r="K23" s="477" t="str">
        <f>Invoer_periode_2!K318</f>
        <v>W</v>
      </c>
      <c r="L23" s="477" t="str">
        <f>Invoer_periode_2!L318</f>
        <v>V</v>
      </c>
      <c r="M23" s="477" t="str">
        <f>Invoer_periode_2!M318</f>
        <v>R</v>
      </c>
      <c r="N23" s="477" t="str">
        <f>Invoer_periode_2!N318</f>
        <v>Nieuwe</v>
      </c>
    </row>
    <row r="24" spans="1:15" ht="12.75" customHeight="1">
      <c r="A24" s="456" t="str">
        <f>Invoer_periode_2!A319</f>
        <v>Datum</v>
      </c>
      <c r="B24" s="502" t="str">
        <f>Invoer_periode_2!B319</f>
        <v>Wolterink Harrie</v>
      </c>
      <c r="C24" s="477" t="str">
        <f>Invoer_periode_2!C319</f>
        <v>Wedstrijden</v>
      </c>
      <c r="D24" s="477" t="str">
        <f>Invoer_periode_2!D319</f>
        <v>Car.boles</v>
      </c>
      <c r="E24" s="477" t="str">
        <f>Invoer_periode_2!E319</f>
        <v>Car.boles</v>
      </c>
      <c r="F24" s="477" t="str">
        <f>Invoer_periode_2!F319</f>
        <v>Beurten</v>
      </c>
      <c r="G24" s="478" t="str">
        <f>Invoer_periode_2!G319</f>
        <v>Moyenne</v>
      </c>
      <c r="H24" s="477" t="str">
        <f>Invoer_periode_2!H319</f>
        <v>H Score</v>
      </c>
      <c r="I24" s="477" t="str">
        <f>Invoer_periode_2!I319</f>
        <v>Car.boles</v>
      </c>
      <c r="J24" s="477" t="str">
        <f>Invoer_periode_2!J319</f>
        <v>Punten</v>
      </c>
      <c r="K24" s="477">
        <f>Invoer_periode_2!K319</f>
        <v>0</v>
      </c>
      <c r="L24" s="477">
        <f>Invoer_periode_2!L319</f>
        <v>0</v>
      </c>
      <c r="M24" s="477">
        <f>Invoer_periode_2!M319</f>
        <v>0</v>
      </c>
      <c r="N24" s="477" t="str">
        <f>Invoer_periode_2!N319</f>
        <v>Caramb</v>
      </c>
    </row>
    <row r="25" spans="1:15" ht="15.75" customHeight="1">
      <c r="A25" s="456">
        <f>Invoer_periode_2!A320</f>
        <v>45265</v>
      </c>
      <c r="B25" s="502">
        <f>Invoer_periode_2!B320</f>
        <v>45115</v>
      </c>
      <c r="C25" s="249">
        <f>Invoer_periode_2!C320</f>
        <v>1</v>
      </c>
      <c r="D25" s="249">
        <f>Invoer_periode_2!D320</f>
        <v>90</v>
      </c>
      <c r="E25" s="249">
        <f>Invoer_periode_2!E320</f>
        <v>90</v>
      </c>
      <c r="F25" s="249">
        <f>Invoer_periode_2!F320</f>
        <v>20</v>
      </c>
      <c r="G25" s="251">
        <f>Invoer_periode_2!G320</f>
        <v>4.5</v>
      </c>
      <c r="H25" s="249">
        <f>Invoer_periode_2!H320</f>
        <v>15</v>
      </c>
      <c r="I25" s="458">
        <f>Invoer_periode_2!I320</f>
        <v>1</v>
      </c>
      <c r="J25" s="249">
        <f>Invoer_periode_2!J320</f>
        <v>10</v>
      </c>
      <c r="K25" s="249">
        <f>Invoer_periode_2!K320</f>
        <v>1</v>
      </c>
      <c r="L25" s="249">
        <f>Invoer_periode_2!L320</f>
        <v>0</v>
      </c>
      <c r="M25" s="249">
        <f>Invoer_periode_2!M320</f>
        <v>0</v>
      </c>
      <c r="N25" s="249">
        <f>Invoer_periode_2!N320</f>
        <v>0</v>
      </c>
    </row>
    <row r="26" spans="1:15" ht="12.75" customHeight="1">
      <c r="A26" s="456">
        <f>Invoer_periode_2!A321</f>
        <v>45237</v>
      </c>
      <c r="B26" s="248" t="str">
        <f>Invoer_periode_2!B321</f>
        <v>Slot Guus</v>
      </c>
      <c r="C26" s="249">
        <f>Invoer_periode_2!C321</f>
        <v>1</v>
      </c>
      <c r="D26" s="249">
        <f>Invoer_periode_2!D321</f>
        <v>90</v>
      </c>
      <c r="E26" s="249">
        <f>Invoer_periode_2!E321</f>
        <v>68</v>
      </c>
      <c r="F26" s="249">
        <f>Invoer_periode_2!F321</f>
        <v>15</v>
      </c>
      <c r="G26" s="251">
        <f>Invoer_periode_2!G321</f>
        <v>4.5333333333333332</v>
      </c>
      <c r="H26" s="249">
        <f>Invoer_periode_2!H321</f>
        <v>22</v>
      </c>
      <c r="I26" s="458">
        <f>Invoer_periode_2!I321</f>
        <v>0.75555555555555554</v>
      </c>
      <c r="J26" s="249">
        <f>Invoer_periode_2!J321</f>
        <v>7</v>
      </c>
      <c r="K26" s="249">
        <f>Invoer_periode_2!K321</f>
        <v>0</v>
      </c>
      <c r="L26" s="249">
        <f>Invoer_periode_2!L321</f>
        <v>1</v>
      </c>
      <c r="M26" s="249">
        <f>Invoer_periode_2!M321</f>
        <v>0</v>
      </c>
      <c r="N26" s="249">
        <f>Invoer_periode_2!N321</f>
        <v>0</v>
      </c>
    </row>
    <row r="27" spans="1:15" ht="12.75" customHeight="1">
      <c r="A27" s="456" t="str">
        <f>Invoer_periode_2!A322</f>
        <v/>
      </c>
      <c r="B27" s="248" t="str">
        <f>Invoer_periode_2!B322</f>
        <v>Bennie Beerten Z</v>
      </c>
      <c r="C27" s="249" t="str">
        <f>Invoer_periode_2!C322</f>
        <v/>
      </c>
      <c r="D27" s="249" t="str">
        <f>Invoer_periode_2!D322</f>
        <v/>
      </c>
      <c r="E27" s="249">
        <f>Invoer_periode_2!E322</f>
        <v>0</v>
      </c>
      <c r="F27" s="249" t="str">
        <f>Invoer_periode_2!F322</f>
        <v/>
      </c>
      <c r="G27" s="251" t="str">
        <f>Invoer_periode_2!G322</f>
        <v/>
      </c>
      <c r="H27" s="249">
        <f>Invoer_periode_2!H322</f>
        <v>0</v>
      </c>
      <c r="I27" s="458" t="str">
        <f>Invoer_periode_2!I322</f>
        <v/>
      </c>
      <c r="J27" s="249" t="str">
        <f>Invoer_periode_2!J322</f>
        <v/>
      </c>
      <c r="K27" s="249" t="str">
        <f>Invoer_periode_2!K322</f>
        <v/>
      </c>
      <c r="L27" s="249" t="str">
        <f>Invoer_periode_2!L322</f>
        <v/>
      </c>
      <c r="M27" s="249" t="str">
        <f>Invoer_periode_2!M322</f>
        <v/>
      </c>
      <c r="N27" s="249">
        <f>Invoer_periode_2!N322</f>
        <v>0</v>
      </c>
    </row>
    <row r="28" spans="1:15" ht="12.75" customHeight="1">
      <c r="A28" s="456" t="str">
        <f>Invoer_periode_2!A323</f>
        <v/>
      </c>
      <c r="B28" s="248" t="str">
        <f>Invoer_periode_2!B323</f>
        <v>Cuppers Jan</v>
      </c>
      <c r="C28" s="249" t="str">
        <f>Invoer_periode_2!C323</f>
        <v/>
      </c>
      <c r="D28" s="249" t="str">
        <f>Invoer_periode_2!D323</f>
        <v/>
      </c>
      <c r="E28" s="249">
        <f>Invoer_periode_2!E323</f>
        <v>0</v>
      </c>
      <c r="F28" s="249" t="str">
        <f>Invoer_periode_2!F323</f>
        <v/>
      </c>
      <c r="G28" s="251" t="str">
        <f>Invoer_periode_2!G323</f>
        <v/>
      </c>
      <c r="H28" s="249">
        <f>Invoer_periode_2!H323</f>
        <v>0</v>
      </c>
      <c r="I28" s="458" t="str">
        <f>Invoer_periode_2!I323</f>
        <v/>
      </c>
      <c r="J28" s="249" t="str">
        <f>Invoer_periode_2!J323</f>
        <v/>
      </c>
      <c r="K28" s="249" t="str">
        <f>Invoer_periode_2!K323</f>
        <v/>
      </c>
      <c r="L28" s="249" t="str">
        <f>Invoer_periode_2!L323</f>
        <v/>
      </c>
      <c r="M28" s="249" t="str">
        <f>Invoer_periode_2!M323</f>
        <v/>
      </c>
      <c r="N28" s="249">
        <f>Invoer_periode_2!N323</f>
        <v>0</v>
      </c>
    </row>
    <row r="29" spans="1:15" ht="12.75" customHeight="1">
      <c r="A29" s="456">
        <f>Invoer_periode_2!A324</f>
        <v>45237</v>
      </c>
      <c r="B29" s="248" t="str">
        <f>Invoer_periode_2!B324</f>
        <v>BouwmeesterJohan</v>
      </c>
      <c r="C29" s="249">
        <f>Invoer_periode_2!C324</f>
        <v>1</v>
      </c>
      <c r="D29" s="249">
        <f>Invoer_periode_2!D324</f>
        <v>90</v>
      </c>
      <c r="E29" s="249">
        <f>Invoer_periode_2!E324</f>
        <v>90</v>
      </c>
      <c r="F29" s="249">
        <f>Invoer_periode_2!F324</f>
        <v>20</v>
      </c>
      <c r="G29" s="251">
        <f>Invoer_periode_2!G324</f>
        <v>4.5</v>
      </c>
      <c r="H29" s="249">
        <f>Invoer_periode_2!H324</f>
        <v>10</v>
      </c>
      <c r="I29" s="458">
        <f>Invoer_periode_2!I324</f>
        <v>1</v>
      </c>
      <c r="J29" s="249">
        <f>Invoer_periode_2!J324</f>
        <v>10</v>
      </c>
      <c r="K29" s="249">
        <f>Invoer_periode_2!K324</f>
        <v>1</v>
      </c>
      <c r="L29" s="249">
        <f>Invoer_periode_2!L324</f>
        <v>0</v>
      </c>
      <c r="M29" s="249">
        <f>Invoer_periode_2!M324</f>
        <v>0</v>
      </c>
      <c r="N29" s="249">
        <f>Invoer_periode_2!N324</f>
        <v>0</v>
      </c>
    </row>
    <row r="30" spans="1:15" ht="12.75" customHeight="1">
      <c r="A30" s="456">
        <f>Invoer_periode_2!A325</f>
        <v>45251</v>
      </c>
      <c r="B30" s="248" t="str">
        <f>Invoer_periode_2!B325</f>
        <v>Cattier Theo</v>
      </c>
      <c r="C30" s="249">
        <f>Invoer_periode_2!C325</f>
        <v>1</v>
      </c>
      <c r="D30" s="249">
        <f>Invoer_periode_2!D325</f>
        <v>90</v>
      </c>
      <c r="E30" s="249">
        <f>Invoer_periode_2!E325</f>
        <v>73</v>
      </c>
      <c r="F30" s="249">
        <f>Invoer_periode_2!F325</f>
        <v>30</v>
      </c>
      <c r="G30" s="251">
        <f>Invoer_periode_2!G325</f>
        <v>2.4333333333333331</v>
      </c>
      <c r="H30" s="249">
        <f>Invoer_periode_2!H325</f>
        <v>7</v>
      </c>
      <c r="I30" s="458">
        <f>Invoer_periode_2!I325</f>
        <v>0.81111111111111112</v>
      </c>
      <c r="J30" s="249">
        <f>Invoer_periode_2!J325</f>
        <v>8</v>
      </c>
      <c r="K30" s="249">
        <f>Invoer_periode_2!K325</f>
        <v>0</v>
      </c>
      <c r="L30" s="249">
        <f>Invoer_periode_2!L325</f>
        <v>1</v>
      </c>
      <c r="M30" s="249">
        <f>Invoer_periode_2!M325</f>
        <v>0</v>
      </c>
      <c r="N30" s="249">
        <f>Invoer_periode_2!N325</f>
        <v>0</v>
      </c>
    </row>
    <row r="31" spans="1:15" ht="12.75" customHeight="1">
      <c r="A31" s="456" t="str">
        <f>Invoer_periode_2!A326</f>
        <v>24-10=2023</v>
      </c>
      <c r="B31" s="248" t="str">
        <f>Invoer_periode_2!B326</f>
        <v>Huinink Jan</v>
      </c>
      <c r="C31" s="249">
        <f>Invoer_periode_2!C326</f>
        <v>1</v>
      </c>
      <c r="D31" s="249">
        <f>Invoer_periode_2!D326</f>
        <v>90</v>
      </c>
      <c r="E31" s="249">
        <f>Invoer_periode_2!E326</f>
        <v>90</v>
      </c>
      <c r="F31" s="249">
        <f>Invoer_periode_2!F326</f>
        <v>27</v>
      </c>
      <c r="G31" s="251">
        <f>Invoer_periode_2!G326</f>
        <v>3.3333333333333335</v>
      </c>
      <c r="H31" s="249">
        <f>Invoer_periode_2!H326</f>
        <v>14</v>
      </c>
      <c r="I31" s="458">
        <f>Invoer_periode_2!I326</f>
        <v>1</v>
      </c>
      <c r="J31" s="249">
        <f>Invoer_periode_2!J326</f>
        <v>10</v>
      </c>
      <c r="K31" s="249">
        <f>Invoer_periode_2!K326</f>
        <v>1</v>
      </c>
      <c r="L31" s="249">
        <f>Invoer_periode_2!L326</f>
        <v>0</v>
      </c>
      <c r="M31" s="249">
        <f>Invoer_periode_2!M326</f>
        <v>0</v>
      </c>
      <c r="N31" s="249">
        <f>Invoer_periode_2!N326</f>
        <v>0</v>
      </c>
    </row>
    <row r="32" spans="1:15" ht="12.75" customHeight="1">
      <c r="A32" s="456">
        <f>Invoer_periode_2!A327</f>
        <v>45244</v>
      </c>
      <c r="B32" s="248" t="str">
        <f>Invoer_periode_2!B327</f>
        <v>Koppele Theo</v>
      </c>
      <c r="C32" s="249">
        <f>Invoer_periode_2!C327</f>
        <v>1</v>
      </c>
      <c r="D32" s="249">
        <f>Invoer_periode_2!D327</f>
        <v>90</v>
      </c>
      <c r="E32" s="249">
        <f>Invoer_periode_2!E327</f>
        <v>90</v>
      </c>
      <c r="F32" s="249">
        <f>Invoer_periode_2!F327</f>
        <v>21</v>
      </c>
      <c r="G32" s="251">
        <f>Invoer_periode_2!G327</f>
        <v>4.2857142857142856</v>
      </c>
      <c r="H32" s="249">
        <f>Invoer_periode_2!H327</f>
        <v>12</v>
      </c>
      <c r="I32" s="458">
        <f>Invoer_periode_2!I327</f>
        <v>1</v>
      </c>
      <c r="J32" s="249">
        <f>Invoer_periode_2!J327</f>
        <v>10</v>
      </c>
      <c r="K32" s="249">
        <f>Invoer_periode_2!K327</f>
        <v>1</v>
      </c>
      <c r="L32" s="249">
        <f>Invoer_periode_2!L327</f>
        <v>0</v>
      </c>
      <c r="M32" s="249">
        <f>Invoer_periode_2!M327</f>
        <v>0</v>
      </c>
      <c r="N32" s="249">
        <f>Invoer_periode_2!N327</f>
        <v>0</v>
      </c>
    </row>
    <row r="33" spans="1:14" ht="12.75" customHeight="1">
      <c r="A33" s="456">
        <f>Invoer_periode_2!A328</f>
        <v>45265</v>
      </c>
      <c r="B33" s="248" t="str">
        <f>Invoer_periode_2!B328</f>
        <v>Melgers Willy</v>
      </c>
      <c r="C33" s="249">
        <f>Invoer_periode_2!C328</f>
        <v>1</v>
      </c>
      <c r="D33" s="249">
        <f>Invoer_periode_2!D328</f>
        <v>90</v>
      </c>
      <c r="E33" s="249">
        <f>Invoer_periode_2!E328</f>
        <v>74</v>
      </c>
      <c r="F33" s="249">
        <f>Invoer_periode_2!F328</f>
        <v>24</v>
      </c>
      <c r="G33" s="251">
        <f>Invoer_periode_2!G328</f>
        <v>3.0833333333333335</v>
      </c>
      <c r="H33" s="249">
        <f>Invoer_periode_2!H328</f>
        <v>12</v>
      </c>
      <c r="I33" s="458">
        <f>Invoer_periode_2!I328</f>
        <v>0.82222222222222219</v>
      </c>
      <c r="J33" s="249">
        <f>Invoer_periode_2!J328</f>
        <v>8</v>
      </c>
      <c r="K33" s="249">
        <f>Invoer_periode_2!K328</f>
        <v>0</v>
      </c>
      <c r="L33" s="249">
        <f>Invoer_periode_2!L328</f>
        <v>1</v>
      </c>
      <c r="M33" s="249">
        <f>Invoer_periode_2!M328</f>
        <v>0</v>
      </c>
      <c r="N33" s="249">
        <f>Invoer_periode_2!N328</f>
        <v>0</v>
      </c>
    </row>
    <row r="34" spans="1:14" ht="12.75" customHeight="1">
      <c r="A34" s="456">
        <f>Invoer_periode_2!A329</f>
        <v>45230</v>
      </c>
      <c r="B34" s="248" t="str">
        <f>Invoer_periode_2!B329</f>
        <v>Piepers Arnold</v>
      </c>
      <c r="C34" s="249">
        <f>Invoer_periode_2!C329</f>
        <v>1</v>
      </c>
      <c r="D34" s="249">
        <f>Invoer_periode_2!D329</f>
        <v>90</v>
      </c>
      <c r="E34" s="249">
        <f>Invoer_periode_2!E329</f>
        <v>90</v>
      </c>
      <c r="F34" s="249">
        <f>Invoer_periode_2!F329</f>
        <v>31</v>
      </c>
      <c r="G34" s="251">
        <f>Invoer_periode_2!G329</f>
        <v>2.903225806451613</v>
      </c>
      <c r="H34" s="249">
        <f>Invoer_periode_2!H329</f>
        <v>16</v>
      </c>
      <c r="I34" s="458">
        <f>Invoer_periode_2!I329</f>
        <v>1</v>
      </c>
      <c r="J34" s="249">
        <f>Invoer_periode_2!J329</f>
        <v>10</v>
      </c>
      <c r="K34" s="249">
        <f>Invoer_periode_2!K329</f>
        <v>1</v>
      </c>
      <c r="L34" s="249">
        <f>Invoer_periode_2!L329</f>
        <v>0</v>
      </c>
      <c r="M34" s="249">
        <f>Invoer_periode_2!M329</f>
        <v>0</v>
      </c>
      <c r="N34" s="249">
        <f>Invoer_periode_2!N329</f>
        <v>0</v>
      </c>
    </row>
    <row r="35" spans="1:14" ht="12.75" customHeight="1">
      <c r="A35" s="456" t="str">
        <f>Invoer_periode_2!A330</f>
        <v>21-11-202320</v>
      </c>
      <c r="B35" s="248" t="str">
        <f>Invoer_periode_2!B330</f>
        <v>Jos Stortelder</v>
      </c>
      <c r="C35" s="249">
        <f>Invoer_periode_2!C330</f>
        <v>1</v>
      </c>
      <c r="D35" s="249">
        <f>Invoer_periode_2!D330</f>
        <v>90</v>
      </c>
      <c r="E35" s="249">
        <f>Invoer_periode_2!E330</f>
        <v>80</v>
      </c>
      <c r="F35" s="249">
        <f>Invoer_periode_2!F330</f>
        <v>21</v>
      </c>
      <c r="G35" s="251">
        <f>Invoer_periode_2!G330</f>
        <v>3.8095238095238093</v>
      </c>
      <c r="H35" s="249">
        <f>Invoer_periode_2!H330</f>
        <v>19</v>
      </c>
      <c r="I35" s="458">
        <f>Invoer_periode_2!I330</f>
        <v>0.88888888888888884</v>
      </c>
      <c r="J35" s="249">
        <f>Invoer_periode_2!J330</f>
        <v>8</v>
      </c>
      <c r="K35" s="249">
        <f>Invoer_periode_2!K330</f>
        <v>0</v>
      </c>
      <c r="L35" s="249">
        <f>Invoer_periode_2!L330</f>
        <v>1</v>
      </c>
      <c r="M35" s="249">
        <f>Invoer_periode_2!M330</f>
        <v>0</v>
      </c>
      <c r="N35" s="249">
        <f>Invoer_periode_2!N330</f>
        <v>0</v>
      </c>
    </row>
    <row r="36" spans="1:14" ht="12.75" customHeight="1">
      <c r="A36" s="456" t="str">
        <f>Invoer_periode_2!A331</f>
        <v/>
      </c>
      <c r="B36" s="248" t="str">
        <f>Invoer_periode_2!B331</f>
        <v>Rots Jan</v>
      </c>
      <c r="C36" s="249" t="str">
        <f>Invoer_periode_2!C331</f>
        <v/>
      </c>
      <c r="D36" s="249" t="str">
        <f>Invoer_periode_2!D331</f>
        <v/>
      </c>
      <c r="E36" s="249">
        <f>Invoer_periode_2!E331</f>
        <v>0</v>
      </c>
      <c r="F36" s="249" t="str">
        <f>Invoer_periode_2!F331</f>
        <v/>
      </c>
      <c r="G36" s="251" t="str">
        <f>Invoer_periode_2!G331</f>
        <v/>
      </c>
      <c r="H36" s="249">
        <f>Invoer_periode_2!H331</f>
        <v>0</v>
      </c>
      <c r="I36" s="458" t="str">
        <f>Invoer_periode_2!I331</f>
        <v/>
      </c>
      <c r="J36" s="249" t="str">
        <f>Invoer_periode_2!J331</f>
        <v/>
      </c>
      <c r="K36" s="249" t="str">
        <f>Invoer_periode_2!K331</f>
        <v/>
      </c>
      <c r="L36" s="249" t="str">
        <f>Invoer_periode_2!L331</f>
        <v/>
      </c>
      <c r="M36" s="249" t="str">
        <f>Invoer_periode_2!M331</f>
        <v/>
      </c>
      <c r="N36" s="249">
        <f>Invoer_periode_2!N331</f>
        <v>0</v>
      </c>
    </row>
    <row r="37" spans="1:14" ht="12.75" customHeight="1">
      <c r="A37" s="459">
        <f>Invoer_periode_2!A332</f>
        <v>45258</v>
      </c>
      <c r="B37" s="248" t="str">
        <f>Invoer_periode_2!B332</f>
        <v>Rouwhorst Bennie</v>
      </c>
      <c r="C37" s="263">
        <f>Invoer_periode_2!C332</f>
        <v>1</v>
      </c>
      <c r="D37" s="263">
        <f>Invoer_periode_2!D332</f>
        <v>90</v>
      </c>
      <c r="E37" s="255">
        <f>Invoer_periode_2!E332</f>
        <v>90</v>
      </c>
      <c r="F37" s="263">
        <f>Invoer_periode_2!F332</f>
        <v>33</v>
      </c>
      <c r="G37" s="256">
        <f>Invoer_periode_2!G332</f>
        <v>2.7272727272727271</v>
      </c>
      <c r="H37" s="263">
        <f>Invoer_periode_2!H332</f>
        <v>24</v>
      </c>
      <c r="I37" s="468">
        <f>Invoer_periode_2!I332</f>
        <v>1</v>
      </c>
      <c r="J37" s="263">
        <f>Invoer_periode_2!J332</f>
        <v>10</v>
      </c>
      <c r="K37" s="263">
        <f>Invoer_periode_2!K332</f>
        <v>1</v>
      </c>
      <c r="L37" s="263">
        <f>Invoer_periode_2!L332</f>
        <v>0</v>
      </c>
      <c r="M37" s="263">
        <f>Invoer_periode_2!M332</f>
        <v>0</v>
      </c>
      <c r="N37" s="263">
        <f>Invoer_periode_2!N332</f>
        <v>0</v>
      </c>
    </row>
    <row r="38" spans="1:14" ht="12.75" customHeight="1">
      <c r="B38" s="248" t="str">
        <f>Invoer_periode_2!B333</f>
        <v>Wittenbernds B</v>
      </c>
    </row>
    <row r="39" spans="1:14" ht="12.75" customHeight="1">
      <c r="A39" s="457">
        <f>Invoer_periode_3!A314</f>
        <v>45314</v>
      </c>
      <c r="B39" s="248" t="str">
        <f>Invoer_periode_2!B334</f>
        <v>Spieker Leo</v>
      </c>
      <c r="C39" s="263"/>
      <c r="D39" s="263"/>
      <c r="E39" s="263"/>
      <c r="F39" s="263"/>
      <c r="G39" s="266"/>
      <c r="H39" s="263"/>
      <c r="I39" s="263"/>
      <c r="J39" s="263"/>
      <c r="K39" s="263"/>
      <c r="L39" s="263"/>
      <c r="M39" s="263"/>
      <c r="N39" s="263"/>
    </row>
    <row r="40" spans="1:14" ht="12.75" customHeight="1">
      <c r="A40" s="457" t="str">
        <f>Invoer_periode_3!A315</f>
        <v>Pers. Gemid.</v>
      </c>
      <c r="B40" s="264"/>
      <c r="C40" s="263">
        <f>Invoer_periode_3!C315</f>
        <v>11</v>
      </c>
      <c r="D40" s="263">
        <f>Invoer_periode_3!D315</f>
        <v>825</v>
      </c>
      <c r="E40" s="263">
        <f>Invoer_periode_3!E315</f>
        <v>755</v>
      </c>
      <c r="F40" s="263">
        <f>Invoer_periode_3!F315</f>
        <v>268</v>
      </c>
      <c r="G40" s="266">
        <f>Invoer_periode_3!G315</f>
        <v>2.8171641791044775</v>
      </c>
      <c r="H40" s="263">
        <f>Invoer_periode_3!H315</f>
        <v>25</v>
      </c>
      <c r="I40" s="263">
        <f>Invoer_periode_3!I315</f>
        <v>0.91515151515151516</v>
      </c>
      <c r="J40" s="263">
        <f>Invoer_periode_3!J315</f>
        <v>89</v>
      </c>
      <c r="K40" s="263">
        <f>Invoer_periode_3!K315</f>
        <v>6</v>
      </c>
      <c r="L40" s="263">
        <f>Invoer_periode_3!L315</f>
        <v>5</v>
      </c>
      <c r="M40" s="263">
        <f>Invoer_periode_3!M315</f>
        <v>0</v>
      </c>
      <c r="N40" s="263">
        <f>Invoer_periode_3!N315</f>
        <v>80</v>
      </c>
    </row>
    <row r="41" spans="1:14" ht="12.75" customHeight="1">
      <c r="A41" s="457"/>
      <c r="B41" s="264">
        <f>Invoer_periode_3!B316</f>
        <v>0</v>
      </c>
      <c r="C41" s="263">
        <f>Invoer_periode_3!C316</f>
        <v>0</v>
      </c>
      <c r="D41" s="263">
        <f>Invoer_periode_3!D316</f>
        <v>0</v>
      </c>
      <c r="E41" s="263">
        <f>Invoer_periode_3!E316</f>
        <v>0</v>
      </c>
      <c r="F41" s="263">
        <f>Invoer_periode_3!F316</f>
        <v>0</v>
      </c>
      <c r="G41" s="266">
        <f>Invoer_periode_3!G316</f>
        <v>0</v>
      </c>
      <c r="H41" s="263">
        <f>Invoer_periode_3!H316</f>
        <v>0</v>
      </c>
      <c r="I41" s="263">
        <f>Invoer_periode_3!I316</f>
        <v>0</v>
      </c>
      <c r="J41" s="263">
        <f>Invoer_periode_3!J316</f>
        <v>0</v>
      </c>
      <c r="K41" s="263">
        <f>Invoer_periode_3!K316</f>
        <v>0</v>
      </c>
      <c r="L41" s="263">
        <f>Invoer_periode_3!L316</f>
        <v>0</v>
      </c>
      <c r="M41" s="263">
        <f>Invoer_periode_3!M316</f>
        <v>0</v>
      </c>
      <c r="N41" s="263">
        <f>Invoer_periode_3!N316</f>
        <v>0</v>
      </c>
    </row>
    <row r="42" spans="1:14" ht="15" customHeight="1">
      <c r="A42" s="456" t="str">
        <f>Invoer_periode_3!A317</f>
        <v>Car.Bol</v>
      </c>
      <c r="B42" s="502" t="str">
        <f>Invoer_periode_3!B317</f>
        <v>Periode 3</v>
      </c>
      <c r="C42" s="249">
        <f>Invoer_periode_3!C317</f>
        <v>0</v>
      </c>
      <c r="D42" s="249">
        <f>Invoer_periode_3!D317</f>
        <v>0</v>
      </c>
      <c r="E42" s="249">
        <f>Invoer_periode_3!E317</f>
        <v>0</v>
      </c>
      <c r="F42" s="249">
        <f>Invoer_periode_3!F317</f>
        <v>0</v>
      </c>
      <c r="G42" s="251">
        <f>Invoer_periode_3!G317</f>
        <v>0</v>
      </c>
      <c r="H42" s="249">
        <f>Invoer_periode_3!H317</f>
        <v>0</v>
      </c>
      <c r="I42" s="249">
        <f>Invoer_periode_3!I317</f>
        <v>0</v>
      </c>
      <c r="J42" s="249">
        <f>Invoer_periode_3!J317</f>
        <v>0</v>
      </c>
      <c r="K42" s="249">
        <f>Invoer_periode_3!K317</f>
        <v>0</v>
      </c>
      <c r="L42" s="249">
        <f>Invoer_periode_3!L317</f>
        <v>0</v>
      </c>
      <c r="M42" s="249">
        <f>Invoer_periode_3!M317</f>
        <v>0</v>
      </c>
      <c r="N42" s="249">
        <f>Invoer_periode_3!N317</f>
        <v>0</v>
      </c>
    </row>
    <row r="43" spans="1:14" ht="15" customHeight="1">
      <c r="A43" s="456">
        <f>Invoer_periode_3!A318</f>
        <v>90</v>
      </c>
      <c r="B43" s="248" t="str">
        <f>Invoer_periode_3!B318</f>
        <v>Naam</v>
      </c>
      <c r="C43" s="249" t="str">
        <f>Invoer_periode_3!C318</f>
        <v>Aantal</v>
      </c>
      <c r="D43" s="249" t="str">
        <f>Invoer_periode_3!D318</f>
        <v>Te maken</v>
      </c>
      <c r="E43" s="249" t="str">
        <f>Invoer_periode_3!E318</f>
        <v>Aantal</v>
      </c>
      <c r="F43" s="249" t="str">
        <f>Invoer_periode_3!F318</f>
        <v xml:space="preserve">Aantal  </v>
      </c>
      <c r="G43" s="251" t="str">
        <f>Invoer_periode_3!G318</f>
        <v xml:space="preserve">Week       </v>
      </c>
      <c r="H43" s="249" t="str">
        <f>Invoer_periode_3!H318</f>
        <v>Hoogste</v>
      </c>
      <c r="I43" s="249" t="str">
        <f>Invoer_periode_3!I318</f>
        <v>%</v>
      </c>
      <c r="J43" s="249">
        <f>Invoer_periode_3!J318</f>
        <v>10</v>
      </c>
      <c r="K43" s="249" t="str">
        <f>Invoer_periode_3!K318</f>
        <v>W</v>
      </c>
      <c r="L43" s="249" t="str">
        <f>Invoer_periode_3!L318</f>
        <v>V</v>
      </c>
      <c r="M43" s="249" t="str">
        <f>Invoer_periode_3!M318</f>
        <v>R</v>
      </c>
      <c r="N43" s="249" t="str">
        <f>Invoer_periode_3!N318</f>
        <v>Nieuwe</v>
      </c>
    </row>
    <row r="44" spans="1:14" ht="15" customHeight="1">
      <c r="A44" s="456" t="str">
        <f>Invoer_periode_3!A319</f>
        <v>Datum</v>
      </c>
      <c r="B44" s="502" t="str">
        <f>Invoer_periode_3!B319</f>
        <v>Wolterink Harrie</v>
      </c>
      <c r="C44" s="249" t="str">
        <f>Invoer_periode_3!C319</f>
        <v>Wedstrijden</v>
      </c>
      <c r="D44" s="249" t="str">
        <f>Invoer_periode_3!D319</f>
        <v>Car.boles</v>
      </c>
      <c r="E44" s="249" t="str">
        <f>Invoer_periode_3!E319</f>
        <v>Car.boles</v>
      </c>
      <c r="F44" s="249" t="str">
        <f>Invoer_periode_3!F319</f>
        <v>Beurten</v>
      </c>
      <c r="G44" s="251" t="str">
        <f>Invoer_periode_3!G319</f>
        <v>Moyenne</v>
      </c>
      <c r="H44" s="249" t="str">
        <f>Invoer_periode_3!H319</f>
        <v>H Score</v>
      </c>
      <c r="I44" s="249" t="str">
        <f>Invoer_periode_3!I319</f>
        <v>Car.boles</v>
      </c>
      <c r="J44" s="249" t="str">
        <f>Invoer_periode_3!J319</f>
        <v>Punten</v>
      </c>
      <c r="K44" s="249">
        <f>Invoer_periode_3!K319</f>
        <v>0</v>
      </c>
      <c r="L44" s="249">
        <f>Invoer_periode_3!L319</f>
        <v>0</v>
      </c>
      <c r="M44" s="249">
        <f>Invoer_periode_3!M319</f>
        <v>0</v>
      </c>
      <c r="N44" s="249" t="str">
        <f>Invoer_periode_3!N319</f>
        <v>Caramb</v>
      </c>
    </row>
    <row r="45" spans="1:14" ht="15" customHeight="1">
      <c r="A45" s="456">
        <f>Invoer_periode_3!A320</f>
        <v>45279</v>
      </c>
      <c r="B45" s="248" t="str">
        <f>Invoer_periode_3!B320</f>
        <v>Vermue Jack</v>
      </c>
      <c r="C45" s="249">
        <f>Invoer_periode_3!C320</f>
        <v>1</v>
      </c>
      <c r="D45" s="249">
        <f>Invoer_periode_3!D320</f>
        <v>90</v>
      </c>
      <c r="E45" s="249">
        <f>Invoer_periode_3!E320</f>
        <v>90</v>
      </c>
      <c r="F45" s="249">
        <f>Invoer_periode_3!F320</f>
        <v>29</v>
      </c>
      <c r="G45" s="251">
        <f>Invoer_periode_3!G320</f>
        <v>3.103448275862069</v>
      </c>
      <c r="H45" s="249">
        <f>Invoer_periode_3!H320</f>
        <v>13</v>
      </c>
      <c r="I45" s="249">
        <f>Invoer_periode_3!I320</f>
        <v>1</v>
      </c>
      <c r="J45" s="249">
        <f>Invoer_periode_3!J320</f>
        <v>10</v>
      </c>
      <c r="K45" s="249">
        <f>Invoer_periode_3!K320</f>
        <v>1</v>
      </c>
      <c r="L45" s="249">
        <f>Invoer_periode_3!L320</f>
        <v>0</v>
      </c>
      <c r="M45" s="249">
        <f>Invoer_periode_3!M320</f>
        <v>0</v>
      </c>
      <c r="N45" s="249">
        <f>Invoer_periode_3!N320</f>
        <v>0</v>
      </c>
    </row>
    <row r="46" spans="1:14" ht="15" customHeight="1">
      <c r="A46" s="456" t="str">
        <f>Invoer_periode_3!A321</f>
        <v/>
      </c>
      <c r="B46" s="248" t="str">
        <f>Invoer_periode_3!B321</f>
        <v>Slot Guus</v>
      </c>
      <c r="C46" s="249" t="str">
        <f>Invoer_periode_3!C321</f>
        <v/>
      </c>
      <c r="D46" s="249" t="str">
        <f>Invoer_periode_3!D321</f>
        <v/>
      </c>
      <c r="E46" s="249">
        <f>Invoer_periode_3!E321</f>
        <v>0</v>
      </c>
      <c r="F46" s="249" t="str">
        <f>Invoer_periode_3!F321</f>
        <v/>
      </c>
      <c r="G46" s="251" t="str">
        <f>Invoer_periode_3!G321</f>
        <v/>
      </c>
      <c r="H46" s="249">
        <f>Invoer_periode_3!H321</f>
        <v>0</v>
      </c>
      <c r="I46" s="249" t="str">
        <f>Invoer_periode_3!I321</f>
        <v/>
      </c>
      <c r="J46" s="249" t="str">
        <f>Invoer_periode_3!J321</f>
        <v/>
      </c>
      <c r="K46" s="249" t="str">
        <f>Invoer_periode_3!K321</f>
        <v/>
      </c>
      <c r="L46" s="249" t="str">
        <f>Invoer_periode_3!L321</f>
        <v/>
      </c>
      <c r="M46" s="249" t="str">
        <f>Invoer_periode_3!M321</f>
        <v/>
      </c>
      <c r="N46" s="249">
        <f>Invoer_periode_3!N321</f>
        <v>0</v>
      </c>
    </row>
    <row r="47" spans="1:14" ht="15" customHeight="1">
      <c r="A47" s="456" t="str">
        <f>Invoer_periode_3!A322</f>
        <v/>
      </c>
      <c r="B47" s="248" t="str">
        <f>Invoer_periode_3!B322</f>
        <v>Bennie Beerten Z</v>
      </c>
      <c r="C47" s="249" t="str">
        <f>Invoer_periode_3!C322</f>
        <v/>
      </c>
      <c r="D47" s="249" t="str">
        <f>Invoer_periode_3!D322</f>
        <v/>
      </c>
      <c r="E47" s="249">
        <f>Invoer_periode_3!E322</f>
        <v>0</v>
      </c>
      <c r="F47" s="249" t="str">
        <f>Invoer_periode_3!F322</f>
        <v/>
      </c>
      <c r="G47" s="251" t="str">
        <f>Invoer_periode_3!G322</f>
        <v/>
      </c>
      <c r="H47" s="249">
        <f>Invoer_periode_3!H322</f>
        <v>0</v>
      </c>
      <c r="I47" s="249" t="str">
        <f>Invoer_periode_3!I322</f>
        <v/>
      </c>
      <c r="J47" s="249" t="str">
        <f>Invoer_periode_3!J322</f>
        <v/>
      </c>
      <c r="K47" s="249" t="str">
        <f>Invoer_periode_3!K322</f>
        <v/>
      </c>
      <c r="L47" s="249" t="str">
        <f>Invoer_periode_3!L322</f>
        <v/>
      </c>
      <c r="M47" s="249" t="str">
        <f>Invoer_periode_3!M322</f>
        <v/>
      </c>
      <c r="N47" s="249">
        <f>Invoer_periode_3!N322</f>
        <v>0</v>
      </c>
    </row>
    <row r="48" spans="1:14" ht="15" customHeight="1">
      <c r="A48" s="456" t="str">
        <f>Invoer_periode_3!A323</f>
        <v/>
      </c>
      <c r="B48" s="248" t="str">
        <f>Invoer_periode_3!B323</f>
        <v>Cuppers Jan</v>
      </c>
      <c r="C48" s="249" t="str">
        <f>Invoer_periode_3!C323</f>
        <v/>
      </c>
      <c r="D48" s="249" t="str">
        <f>Invoer_periode_3!D323</f>
        <v/>
      </c>
      <c r="E48" s="249">
        <f>Invoer_periode_3!E323</f>
        <v>0</v>
      </c>
      <c r="F48" s="249" t="str">
        <f>Invoer_periode_3!F323</f>
        <v/>
      </c>
      <c r="G48" s="251" t="str">
        <f>Invoer_periode_3!G323</f>
        <v/>
      </c>
      <c r="H48" s="249">
        <f>Invoer_periode_3!H323</f>
        <v>0</v>
      </c>
      <c r="I48" s="249" t="str">
        <f>Invoer_periode_3!I323</f>
        <v/>
      </c>
      <c r="J48" s="249" t="str">
        <f>Invoer_periode_3!J323</f>
        <v/>
      </c>
      <c r="K48" s="249" t="str">
        <f>Invoer_periode_3!K323</f>
        <v/>
      </c>
      <c r="L48" s="249" t="str">
        <f>Invoer_periode_3!L323</f>
        <v/>
      </c>
      <c r="M48" s="249" t="str">
        <f>Invoer_periode_3!M323</f>
        <v/>
      </c>
      <c r="N48" s="249">
        <f>Invoer_periode_3!N323</f>
        <v>0</v>
      </c>
    </row>
    <row r="49" spans="1:14" ht="15" customHeight="1">
      <c r="A49" s="456">
        <f>Invoer_periode_3!A324</f>
        <v>45279</v>
      </c>
      <c r="B49" s="248" t="str">
        <f>Invoer_periode_3!B324</f>
        <v>BouwmeesterJohan</v>
      </c>
      <c r="C49" s="249">
        <f>Invoer_periode_3!C324</f>
        <v>1</v>
      </c>
      <c r="D49" s="249">
        <f>Invoer_periode_3!D324</f>
        <v>90</v>
      </c>
      <c r="E49" s="249">
        <f>Invoer_periode_3!E324</f>
        <v>81</v>
      </c>
      <c r="F49" s="249">
        <f>Invoer_periode_3!F324</f>
        <v>27</v>
      </c>
      <c r="G49" s="251">
        <f>Invoer_periode_3!G324</f>
        <v>3</v>
      </c>
      <c r="H49" s="249">
        <f>Invoer_periode_3!H324</f>
        <v>18</v>
      </c>
      <c r="I49" s="249">
        <f>Invoer_periode_3!I324</f>
        <v>0.9</v>
      </c>
      <c r="J49" s="249">
        <f>Invoer_periode_3!J324</f>
        <v>9</v>
      </c>
      <c r="K49" s="249">
        <f>Invoer_periode_3!K324</f>
        <v>0</v>
      </c>
      <c r="L49" s="249">
        <f>Invoer_periode_3!L324</f>
        <v>1</v>
      </c>
      <c r="M49" s="249">
        <f>Invoer_periode_3!M324</f>
        <v>0</v>
      </c>
      <c r="N49" s="249">
        <f>Invoer_periode_3!N324</f>
        <v>0</v>
      </c>
    </row>
    <row r="50" spans="1:14" ht="15" customHeight="1">
      <c r="A50" s="456">
        <f>Invoer_periode_3!A325</f>
        <v>45300</v>
      </c>
      <c r="B50" s="248" t="str">
        <f>Invoer_periode_3!B325</f>
        <v>Cattier Theo</v>
      </c>
      <c r="C50" s="249">
        <f>Invoer_periode_3!C325</f>
        <v>1</v>
      </c>
      <c r="D50" s="249">
        <f>Invoer_periode_3!D325</f>
        <v>90</v>
      </c>
      <c r="E50" s="249">
        <f>Invoer_periode_3!E325</f>
        <v>90</v>
      </c>
      <c r="F50" s="249">
        <f>Invoer_periode_3!F325</f>
        <v>28</v>
      </c>
      <c r="G50" s="251">
        <f>Invoer_periode_3!G325</f>
        <v>3.2142857142857144</v>
      </c>
      <c r="H50" s="249">
        <f>Invoer_periode_3!H325</f>
        <v>14</v>
      </c>
      <c r="I50" s="249">
        <f>Invoer_periode_3!I325</f>
        <v>1</v>
      </c>
      <c r="J50" s="249">
        <f>Invoer_periode_3!J325</f>
        <v>10</v>
      </c>
      <c r="K50" s="249">
        <f>Invoer_periode_3!K325</f>
        <v>1</v>
      </c>
      <c r="L50" s="249">
        <f>Invoer_periode_3!L325</f>
        <v>0</v>
      </c>
      <c r="M50" s="249">
        <f>Invoer_periode_3!M325</f>
        <v>0</v>
      </c>
      <c r="N50" s="249">
        <f>Invoer_periode_3!N325</f>
        <v>0</v>
      </c>
    </row>
    <row r="51" spans="1:14" ht="15" customHeight="1">
      <c r="A51" s="456" t="str">
        <f>Invoer_periode_3!A326</f>
        <v/>
      </c>
      <c r="B51" s="248" t="str">
        <f>Invoer_periode_3!B326</f>
        <v>Huinink Jan</v>
      </c>
      <c r="C51" s="249" t="str">
        <f>Invoer_periode_3!C326</f>
        <v/>
      </c>
      <c r="D51" s="249" t="str">
        <f>Invoer_periode_3!D326</f>
        <v/>
      </c>
      <c r="E51" s="249">
        <f>Invoer_periode_3!E326</f>
        <v>0</v>
      </c>
      <c r="F51" s="249" t="str">
        <f>Invoer_periode_3!F326</f>
        <v/>
      </c>
      <c r="G51" s="251" t="str">
        <f>Invoer_periode_3!G326</f>
        <v/>
      </c>
      <c r="H51" s="249">
        <f>Invoer_periode_3!H326</f>
        <v>0</v>
      </c>
      <c r="I51" s="249" t="str">
        <f>Invoer_periode_3!I326</f>
        <v/>
      </c>
      <c r="J51" s="249" t="str">
        <f>Invoer_periode_3!J326</f>
        <v/>
      </c>
      <c r="K51" s="249" t="str">
        <f>Invoer_periode_3!K326</f>
        <v/>
      </c>
      <c r="L51" s="249" t="str">
        <f>Invoer_periode_3!L326</f>
        <v/>
      </c>
      <c r="M51" s="249" t="str">
        <f>Invoer_periode_3!M326</f>
        <v/>
      </c>
      <c r="N51" s="249">
        <f>Invoer_periode_3!N326</f>
        <v>0</v>
      </c>
    </row>
    <row r="52" spans="1:14" ht="15" customHeight="1">
      <c r="A52" s="456">
        <f>Invoer_periode_3!A327</f>
        <v>45272</v>
      </c>
      <c r="B52" s="248" t="str">
        <f>Invoer_periode_3!B327</f>
        <v>Koppele Theo</v>
      </c>
      <c r="C52" s="249">
        <f>Invoer_periode_3!C327</f>
        <v>1</v>
      </c>
      <c r="D52" s="249">
        <f>Invoer_periode_3!D327</f>
        <v>90</v>
      </c>
      <c r="E52" s="249">
        <f>Invoer_periode_3!E327</f>
        <v>90</v>
      </c>
      <c r="F52" s="249">
        <f>Invoer_periode_3!F327</f>
        <v>28</v>
      </c>
      <c r="G52" s="251">
        <f>Invoer_periode_3!G327</f>
        <v>3.2142857142857144</v>
      </c>
      <c r="H52" s="249">
        <f>Invoer_periode_3!H327</f>
        <v>19</v>
      </c>
      <c r="I52" s="249">
        <f>Invoer_periode_3!I327</f>
        <v>1</v>
      </c>
      <c r="J52" s="249">
        <f>Invoer_periode_3!J327</f>
        <v>10</v>
      </c>
      <c r="K52" s="249">
        <f>Invoer_periode_3!K327</f>
        <v>1</v>
      </c>
      <c r="L52" s="249">
        <f>Invoer_periode_3!L327</f>
        <v>0</v>
      </c>
      <c r="M52" s="249">
        <f>Invoer_periode_3!M327</f>
        <v>0</v>
      </c>
      <c r="N52" s="249">
        <f>Invoer_periode_3!N327</f>
        <v>0</v>
      </c>
    </row>
    <row r="53" spans="1:14" ht="15" customHeight="1">
      <c r="A53" s="456" t="str">
        <f>Invoer_periode_3!A328</f>
        <v/>
      </c>
      <c r="B53" s="248" t="str">
        <f>Invoer_periode_3!B328</f>
        <v>Melgers Willy</v>
      </c>
      <c r="C53" s="249" t="str">
        <f>Invoer_periode_3!C328</f>
        <v/>
      </c>
      <c r="D53" s="249" t="str">
        <f>Invoer_periode_3!D328</f>
        <v/>
      </c>
      <c r="E53" s="249">
        <f>Invoer_periode_3!E328</f>
        <v>0</v>
      </c>
      <c r="F53" s="249" t="str">
        <f>Invoer_periode_3!F328</f>
        <v/>
      </c>
      <c r="G53" s="251" t="str">
        <f>Invoer_periode_3!G328</f>
        <v/>
      </c>
      <c r="H53" s="249">
        <f>Invoer_periode_3!H328</f>
        <v>0</v>
      </c>
      <c r="I53" s="249" t="str">
        <f>Invoer_periode_3!I328</f>
        <v/>
      </c>
      <c r="J53" s="249" t="str">
        <f>Invoer_periode_3!J328</f>
        <v/>
      </c>
      <c r="K53" s="249" t="str">
        <f>Invoer_periode_3!K328</f>
        <v/>
      </c>
      <c r="L53" s="249" t="str">
        <f>Invoer_periode_3!L328</f>
        <v/>
      </c>
      <c r="M53" s="249" t="str">
        <f>Invoer_periode_3!M328</f>
        <v/>
      </c>
      <c r="N53" s="249">
        <f>Invoer_periode_3!N328</f>
        <v>0</v>
      </c>
    </row>
    <row r="54" spans="1:14" ht="15" customHeight="1">
      <c r="A54" s="456">
        <f>Invoer_periode_3!A329</f>
        <v>45300</v>
      </c>
      <c r="B54" s="248" t="str">
        <f>Invoer_periode_3!B329</f>
        <v>Piepers Arnold</v>
      </c>
      <c r="C54" s="249">
        <f>Invoer_periode_3!C329</f>
        <v>1</v>
      </c>
      <c r="D54" s="249">
        <f>Invoer_periode_3!D329</f>
        <v>90</v>
      </c>
      <c r="E54" s="249">
        <f>Invoer_periode_3!E329</f>
        <v>82</v>
      </c>
      <c r="F54" s="249">
        <f>Invoer_periode_3!F329</f>
        <v>25</v>
      </c>
      <c r="G54" s="251">
        <f>Invoer_periode_3!G329</f>
        <v>3.28</v>
      </c>
      <c r="H54" s="249">
        <f>Invoer_periode_3!H329</f>
        <v>14</v>
      </c>
      <c r="I54" s="249">
        <f>Invoer_periode_3!I329</f>
        <v>0.91111111111111109</v>
      </c>
      <c r="J54" s="249">
        <f>Invoer_periode_3!J329</f>
        <v>9</v>
      </c>
      <c r="K54" s="249">
        <f>Invoer_periode_3!K329</f>
        <v>0</v>
      </c>
      <c r="L54" s="249">
        <f>Invoer_periode_3!L329</f>
        <v>1</v>
      </c>
      <c r="M54" s="249">
        <f>Invoer_periode_3!M329</f>
        <v>0</v>
      </c>
      <c r="N54" s="249">
        <f>Invoer_periode_3!N329</f>
        <v>0</v>
      </c>
    </row>
    <row r="55" spans="1:14" ht="15" customHeight="1">
      <c r="A55" s="456">
        <f>Invoer_periode_3!A330</f>
        <v>45307</v>
      </c>
      <c r="B55" s="248" t="str">
        <f>Invoer_periode_3!B330</f>
        <v>Jos Stortelder</v>
      </c>
      <c r="C55" s="249">
        <f>Invoer_periode_3!C330</f>
        <v>1</v>
      </c>
      <c r="D55" s="249">
        <f>Invoer_periode_3!D330</f>
        <v>90</v>
      </c>
      <c r="E55" s="249">
        <f>Invoer_periode_3!E330</f>
        <v>90</v>
      </c>
      <c r="F55" s="249">
        <f>Invoer_periode_3!F330</f>
        <v>15</v>
      </c>
      <c r="G55" s="251">
        <f>Invoer_periode_3!G330</f>
        <v>6</v>
      </c>
      <c r="H55" s="249">
        <f>Invoer_periode_3!H330</f>
        <v>24</v>
      </c>
      <c r="I55" s="249">
        <f>Invoer_periode_3!I330</f>
        <v>1</v>
      </c>
      <c r="J55" s="249">
        <f>Invoer_periode_3!J330</f>
        <v>10</v>
      </c>
      <c r="K55" s="249">
        <f>Invoer_periode_3!K330</f>
        <v>1</v>
      </c>
      <c r="L55" s="249">
        <f>Invoer_periode_3!L330</f>
        <v>0</v>
      </c>
      <c r="M55" s="249">
        <f>Invoer_periode_3!M330</f>
        <v>0</v>
      </c>
      <c r="N55" s="249">
        <f>Invoer_periode_3!N330</f>
        <v>0</v>
      </c>
    </row>
    <row r="56" spans="1:14" ht="15" customHeight="1">
      <c r="A56" s="456" t="str">
        <f>Invoer_periode_3!A331</f>
        <v/>
      </c>
      <c r="B56" s="248" t="str">
        <f>Invoer_periode_3!B331</f>
        <v>Rots Jan</v>
      </c>
      <c r="C56" s="249" t="str">
        <f>Invoer_periode_3!C331</f>
        <v/>
      </c>
      <c r="D56" s="249" t="str">
        <f>Invoer_periode_3!D331</f>
        <v/>
      </c>
      <c r="E56" s="249">
        <f>Invoer_periode_3!E331</f>
        <v>0</v>
      </c>
      <c r="F56" s="249" t="str">
        <f>Invoer_periode_3!F331</f>
        <v/>
      </c>
      <c r="G56" s="251" t="str">
        <f>Invoer_periode_3!G331</f>
        <v/>
      </c>
      <c r="H56" s="249">
        <f>Invoer_periode_3!H331</f>
        <v>0</v>
      </c>
      <c r="I56" s="249" t="str">
        <f>Invoer_periode_3!I331</f>
        <v/>
      </c>
      <c r="J56" s="249" t="str">
        <f>Invoer_periode_3!J331</f>
        <v/>
      </c>
      <c r="K56" s="249" t="str">
        <f>Invoer_periode_3!K331</f>
        <v/>
      </c>
      <c r="L56" s="249" t="str">
        <f>Invoer_periode_3!L331</f>
        <v/>
      </c>
      <c r="M56" s="249" t="str">
        <f>Invoer_periode_3!M331</f>
        <v/>
      </c>
      <c r="N56" s="249">
        <f>Invoer_periode_3!N331</f>
        <v>0</v>
      </c>
    </row>
    <row r="57" spans="1:14" ht="15" customHeight="1">
      <c r="A57" s="456" t="str">
        <f>Invoer_periode_3!A332</f>
        <v>23-1-20233</v>
      </c>
      <c r="B57" s="248" t="str">
        <f>Invoer_periode_3!B332</f>
        <v>Rouwhorst Bennie</v>
      </c>
      <c r="C57" s="249">
        <f>Invoer_periode_3!C332</f>
        <v>1</v>
      </c>
      <c r="D57" s="249">
        <f>Invoer_periode_3!D332</f>
        <v>90</v>
      </c>
      <c r="E57" s="249">
        <f>Invoer_periode_3!E332</f>
        <v>90</v>
      </c>
      <c r="F57" s="249">
        <f>Invoer_periode_3!F332</f>
        <v>33</v>
      </c>
      <c r="G57" s="251">
        <f>Invoer_periode_3!G332</f>
        <v>2.7272727272727271</v>
      </c>
      <c r="H57" s="249">
        <f>Invoer_periode_3!H332</f>
        <v>27</v>
      </c>
      <c r="I57" s="249">
        <f>Invoer_periode_3!I332</f>
        <v>1</v>
      </c>
      <c r="J57" s="249">
        <f>Invoer_periode_3!J332</f>
        <v>10</v>
      </c>
      <c r="K57" s="249">
        <f>Invoer_periode_3!K332</f>
        <v>1</v>
      </c>
      <c r="L57" s="249">
        <f>Invoer_periode_3!L332</f>
        <v>0</v>
      </c>
      <c r="M57" s="249">
        <f>Invoer_periode_3!M332</f>
        <v>0</v>
      </c>
      <c r="N57" s="249">
        <f>Invoer_periode_3!N332</f>
        <v>0</v>
      </c>
    </row>
    <row r="58" spans="1:14" ht="12.75" customHeight="1">
      <c r="B58" s="248" t="str">
        <f>Invoer_periode_3!B333</f>
        <v>Wittenbernds B</v>
      </c>
    </row>
    <row r="59" spans="1:14" ht="15" customHeight="1">
      <c r="A59" s="457" t="str">
        <f>Invoer_per__4!A314</f>
        <v/>
      </c>
      <c r="B59" s="248" t="str">
        <f>Invoer_periode_3!B334</f>
        <v>Spieker Leo</v>
      </c>
      <c r="C59" s="263"/>
      <c r="D59" s="263"/>
      <c r="E59" s="263"/>
      <c r="F59" s="263"/>
      <c r="G59" s="266"/>
      <c r="H59" s="263"/>
      <c r="I59" s="263"/>
      <c r="J59" s="263"/>
      <c r="K59" s="263"/>
      <c r="L59" s="263"/>
      <c r="M59" s="263"/>
      <c r="N59" s="263"/>
    </row>
    <row r="60" spans="1:14" ht="15" customHeight="1">
      <c r="A60" s="457"/>
      <c r="B60" s="248" t="str">
        <f>Invoer_periode_3!B335</f>
        <v>v.Schie Leo</v>
      </c>
      <c r="C60" s="263"/>
      <c r="D60" s="263"/>
      <c r="E60" s="263"/>
      <c r="F60" s="263"/>
      <c r="G60" s="266"/>
      <c r="H60" s="263"/>
      <c r="I60" s="263"/>
      <c r="J60" s="263"/>
      <c r="K60" s="263"/>
      <c r="L60" s="263"/>
      <c r="M60" s="263"/>
      <c r="N60" s="263"/>
    </row>
    <row r="61" spans="1:14" ht="15" customHeight="1">
      <c r="A61" s="457"/>
      <c r="B61" s="264" t="s">
        <v>134</v>
      </c>
      <c r="C61" s="263">
        <f>Invoer_per__4!C315</f>
        <v>0</v>
      </c>
      <c r="D61" s="263">
        <f>Invoer_per__4!D315</f>
        <v>0</v>
      </c>
      <c r="E61" s="263">
        <f>Invoer_per__4!E315</f>
        <v>0</v>
      </c>
      <c r="F61" s="263">
        <f>Invoer_per__4!F315</f>
        <v>0</v>
      </c>
      <c r="G61" s="266" t="e">
        <f>Invoer_per__4!G315</f>
        <v>#DIV/0!</v>
      </c>
      <c r="H61" s="263">
        <f>Invoer_per__4!H315</f>
        <v>0</v>
      </c>
      <c r="I61" s="263" t="e">
        <f>Invoer_per__4!I315</f>
        <v>#DIV/0!</v>
      </c>
      <c r="J61" s="263">
        <f>Invoer_per__4!J315</f>
        <v>0</v>
      </c>
      <c r="K61" s="263">
        <f>Invoer_per__4!K315</f>
        <v>0</v>
      </c>
      <c r="L61" s="263">
        <f>Invoer_per__4!L315</f>
        <v>0</v>
      </c>
      <c r="M61" s="263">
        <f>Invoer_per__4!M315</f>
        <v>0</v>
      </c>
      <c r="N61" s="263" t="e">
        <f>Invoer_per__4!N315</f>
        <v>#DIV/0!</v>
      </c>
    </row>
    <row r="62" spans="1:14" ht="15" customHeight="1">
      <c r="A62" s="457"/>
      <c r="B62" s="264"/>
      <c r="C62" s="263"/>
      <c r="D62" s="263"/>
      <c r="E62" s="263"/>
      <c r="F62" s="263"/>
      <c r="G62" s="266"/>
      <c r="H62" s="263"/>
      <c r="I62" s="263"/>
      <c r="J62" s="263"/>
      <c r="K62" s="263"/>
      <c r="L62" s="263"/>
      <c r="M62" s="263"/>
      <c r="N62" s="263"/>
    </row>
    <row r="63" spans="1:14" ht="15" customHeight="1">
      <c r="B63" s="502"/>
      <c r="I63" s="258"/>
    </row>
    <row r="64" spans="1:14" ht="15" customHeight="1">
      <c r="B64" s="248" t="str">
        <f>Invoer_per__4!B318</f>
        <v>Naam</v>
      </c>
      <c r="C64" s="249" t="str">
        <f>Invoer_per__4!C318</f>
        <v>Aantal</v>
      </c>
      <c r="D64" s="249" t="str">
        <f>Invoer_per__4!D318</f>
        <v>Te maken</v>
      </c>
      <c r="E64" s="249" t="str">
        <f>Invoer_per__4!E318</f>
        <v>Aantal</v>
      </c>
      <c r="F64" s="249" t="str">
        <f>Invoer_per__4!F318</f>
        <v xml:space="preserve">Aantal  </v>
      </c>
      <c r="G64" s="251" t="str">
        <f>Invoer_per__4!G318</f>
        <v xml:space="preserve">Week       </v>
      </c>
      <c r="H64" s="249" t="str">
        <f>Invoer_per__4!H318</f>
        <v>Hoogste</v>
      </c>
      <c r="I64" s="258" t="str">
        <f>Invoer_per__4!I318</f>
        <v>%</v>
      </c>
      <c r="J64" s="249">
        <f>Invoer_per__4!J318</f>
        <v>10</v>
      </c>
      <c r="K64" s="249" t="str">
        <f>Invoer_per__4!K318</f>
        <v>W</v>
      </c>
      <c r="L64" s="249" t="str">
        <f>Invoer_per__4!L318</f>
        <v>V</v>
      </c>
      <c r="M64" s="249" t="str">
        <f>Invoer_per__4!M318</f>
        <v>R</v>
      </c>
      <c r="N64" s="249" t="str">
        <f>Invoer_per__4!N318</f>
        <v>Nieuwe</v>
      </c>
    </row>
    <row r="65" spans="1:14" ht="15" customHeight="1">
      <c r="A65" s="456" t="str">
        <f>Invoer_per__4!A319</f>
        <v>Datum</v>
      </c>
      <c r="B65" s="502" t="str">
        <f>Invoer_per__4!B319</f>
        <v>Wolterink Harrie</v>
      </c>
      <c r="C65" s="249" t="str">
        <f>Invoer_per__4!C319</f>
        <v>Wedstrijden</v>
      </c>
      <c r="D65" s="249" t="str">
        <f>Invoer_per__4!D319</f>
        <v>Car.boles</v>
      </c>
      <c r="E65" s="249" t="str">
        <f>Invoer_per__4!E319</f>
        <v>Car.boles</v>
      </c>
      <c r="F65" s="249" t="str">
        <f>Invoer_per__4!F319</f>
        <v>Beurten</v>
      </c>
      <c r="G65" s="251" t="str">
        <f>Invoer_per__4!G319</f>
        <v>Moyenne</v>
      </c>
      <c r="H65" s="249" t="str">
        <f>Invoer_per__4!H319</f>
        <v>H Score</v>
      </c>
      <c r="I65" s="249" t="str">
        <f>Invoer_per__4!I319</f>
        <v>Car.boles</v>
      </c>
      <c r="J65" s="249" t="str">
        <f>Invoer_per__4!J319</f>
        <v>Punten</v>
      </c>
      <c r="K65" s="249">
        <f>Invoer_per__4!K319</f>
        <v>0</v>
      </c>
      <c r="L65" s="249">
        <f>Invoer_per__4!L319</f>
        <v>0</v>
      </c>
      <c r="M65" s="249">
        <f>Invoer_per__4!M319</f>
        <v>0</v>
      </c>
      <c r="N65" s="249" t="str">
        <f>Invoer_per__4!N319</f>
        <v>Caramb</v>
      </c>
    </row>
    <row r="66" spans="1:14" ht="15" customHeight="1">
      <c r="A66" s="456">
        <f>Invoer_per__4!A320</f>
        <v>0</v>
      </c>
      <c r="B66" s="248" t="str">
        <f>Invoer_per__4!B320</f>
        <v>Vermue Jack</v>
      </c>
      <c r="C66" s="249">
        <f>Invoer_per__4!C320</f>
        <v>0</v>
      </c>
      <c r="D66" s="249" t="str">
        <f>Invoer_per__4!D320</f>
        <v/>
      </c>
      <c r="E66" s="249">
        <f>Invoer_per__4!E320</f>
        <v>0</v>
      </c>
      <c r="F66" s="249">
        <f>Invoer_per__4!F320</f>
        <v>0</v>
      </c>
      <c r="G66" s="251" t="str">
        <f>Invoer_per__4!G320</f>
        <v/>
      </c>
      <c r="H66" s="249">
        <f>Invoer_per__4!H320</f>
        <v>0</v>
      </c>
      <c r="I66" s="249" t="str">
        <f>Invoer_per__4!I320</f>
        <v/>
      </c>
      <c r="J66" s="249" t="str">
        <f>Invoer_per__4!J320</f>
        <v/>
      </c>
      <c r="K66" s="249" t="str">
        <f>Invoer_per__4!K320</f>
        <v/>
      </c>
      <c r="L66" s="249" t="str">
        <f>Invoer_per__4!L320</f>
        <v/>
      </c>
      <c r="M66" s="249" t="str">
        <f>Invoer_per__4!M320</f>
        <v/>
      </c>
      <c r="N66" s="249">
        <f>Invoer_per__4!N320</f>
        <v>0</v>
      </c>
    </row>
    <row r="67" spans="1:14" ht="15" customHeight="1">
      <c r="A67" s="456" t="str">
        <f>Invoer_per__4!A321</f>
        <v/>
      </c>
      <c r="B67" s="248" t="str">
        <f>Invoer_per__4!B321</f>
        <v>Slot Guus</v>
      </c>
      <c r="C67" s="249" t="str">
        <f>Invoer_per__4!C321</f>
        <v/>
      </c>
      <c r="D67" s="249" t="str">
        <f>Invoer_per__4!D321</f>
        <v/>
      </c>
      <c r="E67" s="249">
        <f>Invoer_per__4!E321</f>
        <v>0</v>
      </c>
      <c r="F67" s="249" t="str">
        <f>Invoer_per__4!F321</f>
        <v/>
      </c>
      <c r="G67" s="251" t="str">
        <f>Invoer_per__4!G321</f>
        <v/>
      </c>
      <c r="H67" s="249">
        <f>Invoer_per__4!H321</f>
        <v>0</v>
      </c>
      <c r="I67" s="258" t="str">
        <f>Invoer_per__4!I321</f>
        <v/>
      </c>
      <c r="J67" s="249" t="str">
        <f>Invoer_per__4!J321</f>
        <v/>
      </c>
      <c r="K67" s="249" t="str">
        <f>Invoer_per__4!K321</f>
        <v/>
      </c>
      <c r="L67" s="249" t="str">
        <f>Invoer_per__4!L321</f>
        <v/>
      </c>
      <c r="M67" s="249" t="str">
        <f>Invoer_per__4!M321</f>
        <v/>
      </c>
      <c r="N67" s="249">
        <f>Invoer_per__4!N321</f>
        <v>0</v>
      </c>
    </row>
    <row r="68" spans="1:14" ht="15" customHeight="1">
      <c r="A68" s="456" t="str">
        <f>Invoer_per__4!A322</f>
        <v/>
      </c>
      <c r="B68" s="248" t="str">
        <f>Invoer_per__4!B322</f>
        <v>Bennie Beerten Z</v>
      </c>
      <c r="C68" s="249" t="str">
        <f>Invoer_per__4!C322</f>
        <v/>
      </c>
      <c r="D68" s="249" t="str">
        <f>Invoer_per__4!D322</f>
        <v/>
      </c>
      <c r="E68" s="249">
        <f>Invoer_per__4!E322</f>
        <v>0</v>
      </c>
      <c r="F68" s="249" t="str">
        <f>Invoer_per__4!F322</f>
        <v/>
      </c>
      <c r="G68" s="251" t="str">
        <f>Invoer_per__4!G322</f>
        <v/>
      </c>
      <c r="H68" s="249">
        <f>Invoer_per__4!H322</f>
        <v>0</v>
      </c>
      <c r="I68" s="249" t="str">
        <f>Invoer_per__4!I322</f>
        <v/>
      </c>
      <c r="J68" s="249" t="str">
        <f>Invoer_per__4!J322</f>
        <v/>
      </c>
      <c r="K68" s="249" t="str">
        <f>Invoer_per__4!K322</f>
        <v/>
      </c>
      <c r="L68" s="249" t="str">
        <f>Invoer_per__4!L322</f>
        <v/>
      </c>
      <c r="M68" s="249" t="str">
        <f>Invoer_per__4!M322</f>
        <v/>
      </c>
      <c r="N68" s="249">
        <f>Invoer_per__4!N322</f>
        <v>0</v>
      </c>
    </row>
    <row r="69" spans="1:14" ht="15" customHeight="1">
      <c r="A69" s="456" t="str">
        <f>Invoer_per__4!A323</f>
        <v/>
      </c>
      <c r="B69" s="248" t="str">
        <f>Invoer_per__4!B323</f>
        <v>Cuppers Jan</v>
      </c>
      <c r="C69" s="249" t="str">
        <f>Invoer_per__4!C323</f>
        <v/>
      </c>
      <c r="D69" s="249" t="str">
        <f>Invoer_per__4!D323</f>
        <v/>
      </c>
      <c r="E69" s="249">
        <f>Invoer_per__4!E323</f>
        <v>0</v>
      </c>
      <c r="F69" s="249" t="str">
        <f>Invoer_per__4!F323</f>
        <v/>
      </c>
      <c r="G69" s="251" t="str">
        <f>Invoer_per__4!G323</f>
        <v/>
      </c>
      <c r="H69" s="249">
        <f>Invoer_per__4!H323</f>
        <v>0</v>
      </c>
      <c r="I69" s="258" t="str">
        <f>Invoer_per__4!I323</f>
        <v/>
      </c>
      <c r="J69" s="249" t="str">
        <f>Invoer_per__4!J323</f>
        <v/>
      </c>
      <c r="K69" s="249" t="str">
        <f>Invoer_per__4!K323</f>
        <v/>
      </c>
      <c r="L69" s="249" t="str">
        <f>Invoer_per__4!L323</f>
        <v/>
      </c>
      <c r="M69" s="249" t="str">
        <f>Invoer_per__4!M323</f>
        <v/>
      </c>
      <c r="N69" s="249">
        <f>Invoer_per__4!N323</f>
        <v>0</v>
      </c>
    </row>
    <row r="70" spans="1:14" ht="15" customHeight="1">
      <c r="A70" s="456" t="str">
        <f>Invoer_per__4!A324</f>
        <v/>
      </c>
      <c r="B70" s="248" t="str">
        <f>Invoer_per__4!B324</f>
        <v>BouwmeesterJohan</v>
      </c>
      <c r="C70" s="249" t="str">
        <f>Invoer_per__4!C324</f>
        <v/>
      </c>
      <c r="D70" s="249" t="str">
        <f>Invoer_per__4!D324</f>
        <v/>
      </c>
      <c r="E70" s="249">
        <f>Invoer_per__4!E324</f>
        <v>0</v>
      </c>
      <c r="F70" s="249" t="str">
        <f>Invoer_per__4!F324</f>
        <v/>
      </c>
      <c r="G70" s="251" t="str">
        <f>Invoer_per__4!G324</f>
        <v/>
      </c>
      <c r="H70" s="249">
        <f>Invoer_per__4!H324</f>
        <v>0</v>
      </c>
      <c r="I70" s="260" t="str">
        <f>Invoer_per__4!I324</f>
        <v/>
      </c>
      <c r="J70" s="249" t="str">
        <f>Invoer_per__4!J324</f>
        <v/>
      </c>
      <c r="K70" s="249" t="str">
        <f>Invoer_per__4!K324</f>
        <v/>
      </c>
      <c r="L70" s="249" t="str">
        <f>Invoer_per__4!L324</f>
        <v/>
      </c>
      <c r="M70" s="249" t="str">
        <f>Invoer_per__4!M324</f>
        <v/>
      </c>
      <c r="N70" s="249">
        <f>Invoer_per__4!N324</f>
        <v>0</v>
      </c>
    </row>
    <row r="71" spans="1:14" ht="15" customHeight="1">
      <c r="A71" s="456" t="str">
        <f>Invoer_per__4!A325</f>
        <v/>
      </c>
      <c r="B71" s="248" t="str">
        <f>Invoer_per__4!B325</f>
        <v>Cattier Theo</v>
      </c>
      <c r="C71" s="249" t="str">
        <f>Invoer_per__4!C325</f>
        <v/>
      </c>
      <c r="D71" s="249" t="str">
        <f>Invoer_per__4!D325</f>
        <v/>
      </c>
      <c r="E71" s="249">
        <f>Invoer_per__4!E325</f>
        <v>0</v>
      </c>
      <c r="F71" s="249" t="str">
        <f>Invoer_per__4!F325</f>
        <v/>
      </c>
      <c r="G71" s="251" t="str">
        <f>Invoer_per__4!G325</f>
        <v/>
      </c>
      <c r="H71" s="249">
        <f>Invoer_per__4!H325</f>
        <v>0</v>
      </c>
      <c r="I71" s="258" t="str">
        <f>Invoer_per__4!I325</f>
        <v/>
      </c>
      <c r="J71" s="249" t="str">
        <f>Invoer_per__4!J325</f>
        <v/>
      </c>
      <c r="K71" s="249" t="str">
        <f>Invoer_per__4!K325</f>
        <v/>
      </c>
      <c r="L71" s="249" t="str">
        <f>Invoer_per__4!L325</f>
        <v/>
      </c>
      <c r="M71" s="249" t="str">
        <f>Invoer_per__4!M325</f>
        <v/>
      </c>
      <c r="N71" s="249">
        <f>Invoer_per__4!N325</f>
        <v>0</v>
      </c>
    </row>
    <row r="72" spans="1:14" ht="15" customHeight="1">
      <c r="A72" s="456" t="str">
        <f>Invoer_per__4!A326</f>
        <v/>
      </c>
      <c r="B72" s="248" t="str">
        <f>Invoer_per__4!B326</f>
        <v>Huinink Jan</v>
      </c>
      <c r="C72" s="249" t="str">
        <f>Invoer_per__4!C326</f>
        <v/>
      </c>
      <c r="D72" s="249" t="str">
        <f>Invoer_per__4!D326</f>
        <v/>
      </c>
      <c r="E72" s="249">
        <f>Invoer_per__4!E326</f>
        <v>0</v>
      </c>
      <c r="F72" s="249" t="str">
        <f>Invoer_per__4!F326</f>
        <v/>
      </c>
      <c r="G72" s="251" t="str">
        <f>Invoer_per__4!G326</f>
        <v/>
      </c>
      <c r="H72" s="249">
        <f>Invoer_per__4!H326</f>
        <v>0</v>
      </c>
      <c r="I72" s="258" t="str">
        <f>Invoer_per__4!I326</f>
        <v/>
      </c>
      <c r="J72" s="249" t="str">
        <f>Invoer_per__4!J326</f>
        <v/>
      </c>
      <c r="K72" s="249" t="str">
        <f>Invoer_per__4!K326</f>
        <v/>
      </c>
      <c r="L72" s="249" t="str">
        <f>Invoer_per__4!L326</f>
        <v/>
      </c>
      <c r="M72" s="249" t="str">
        <f>Invoer_per__4!M326</f>
        <v/>
      </c>
      <c r="N72" s="249">
        <f>Invoer_per__4!N326</f>
        <v>0</v>
      </c>
    </row>
    <row r="73" spans="1:14" ht="15" customHeight="1">
      <c r="A73" s="456">
        <f>Invoer_per__4!A327</f>
        <v>45314</v>
      </c>
      <c r="B73" s="248" t="str">
        <f>Invoer_per__4!B327</f>
        <v>Koppele Theo</v>
      </c>
      <c r="C73" s="249">
        <f>Invoer_per__4!C327</f>
        <v>1</v>
      </c>
      <c r="D73" s="249">
        <f>Invoer_per__4!D327</f>
        <v>100</v>
      </c>
      <c r="E73" s="249">
        <f>Invoer_per__4!E327</f>
        <v>90</v>
      </c>
      <c r="F73" s="249">
        <f>Invoer_per__4!F327</f>
        <v>16</v>
      </c>
      <c r="G73" s="251">
        <f>Invoer_per__4!G327</f>
        <v>5.625</v>
      </c>
      <c r="H73" s="249">
        <f>Invoer_per__4!H327</f>
        <v>24</v>
      </c>
      <c r="I73" s="260">
        <f>Invoer_per__4!I327</f>
        <v>0.9</v>
      </c>
      <c r="J73" s="249">
        <f>Invoer_per__4!J327</f>
        <v>9</v>
      </c>
      <c r="K73" s="249">
        <f>Invoer_per__4!K327</f>
        <v>1</v>
      </c>
      <c r="L73" s="249">
        <f>Invoer_per__4!L327</f>
        <v>0</v>
      </c>
      <c r="M73" s="249">
        <f>Invoer_per__4!M327</f>
        <v>0</v>
      </c>
      <c r="N73" s="249">
        <f>Invoer_per__4!N327</f>
        <v>0</v>
      </c>
    </row>
    <row r="74" spans="1:14" ht="15" customHeight="1">
      <c r="A74" s="456" t="str">
        <f>Invoer_per__4!A328</f>
        <v/>
      </c>
      <c r="B74" s="248" t="str">
        <f>Invoer_per__4!B328</f>
        <v>Melgers Willy</v>
      </c>
      <c r="C74" s="249" t="str">
        <f>Invoer_per__4!C328</f>
        <v/>
      </c>
      <c r="D74" s="249" t="str">
        <f>Invoer_per__4!D328</f>
        <v/>
      </c>
      <c r="E74" s="249">
        <f>Invoer_per__4!E328</f>
        <v>0</v>
      </c>
      <c r="F74" s="249" t="str">
        <f>Invoer_per__4!F328</f>
        <v/>
      </c>
      <c r="G74" s="251" t="str">
        <f>Invoer_per__4!G328</f>
        <v/>
      </c>
      <c r="H74" s="249">
        <f>Invoer_per__4!H328</f>
        <v>0</v>
      </c>
      <c r="I74" s="258" t="str">
        <f>Invoer_per__4!I328</f>
        <v/>
      </c>
      <c r="J74" s="249" t="str">
        <f>Invoer_per__4!J328</f>
        <v/>
      </c>
      <c r="K74" s="249" t="str">
        <f>Invoer_per__4!K328</f>
        <v/>
      </c>
      <c r="L74" s="249" t="str">
        <f>Invoer_per__4!L328</f>
        <v/>
      </c>
      <c r="M74" s="249" t="str">
        <f>Invoer_per__4!M328</f>
        <v/>
      </c>
      <c r="N74" s="249">
        <f>Invoer_per__4!N328</f>
        <v>0</v>
      </c>
    </row>
    <row r="75" spans="1:14" ht="15" customHeight="1">
      <c r="A75" s="456" t="str">
        <f>Invoer_per__4!A329</f>
        <v/>
      </c>
      <c r="B75" s="248" t="str">
        <f>Invoer_per__4!B329</f>
        <v>Piepers Arnold</v>
      </c>
      <c r="C75" s="249" t="str">
        <f>Invoer_per__4!C329</f>
        <v/>
      </c>
      <c r="D75" s="249" t="str">
        <f>Invoer_per__4!D329</f>
        <v/>
      </c>
      <c r="E75" s="249">
        <f>Invoer_per__4!E329</f>
        <v>0</v>
      </c>
      <c r="F75" s="249" t="str">
        <f>Invoer_per__4!F329</f>
        <v/>
      </c>
      <c r="G75" s="251" t="str">
        <f>Invoer_per__4!G329</f>
        <v/>
      </c>
      <c r="H75" s="249">
        <f>Invoer_per__4!H329</f>
        <v>0</v>
      </c>
      <c r="I75" s="249" t="str">
        <f>Invoer_per__4!I329</f>
        <v/>
      </c>
      <c r="J75" s="249" t="str">
        <f>Invoer_per__4!J329</f>
        <v/>
      </c>
      <c r="K75" s="249" t="str">
        <f>Invoer_per__4!K329</f>
        <v/>
      </c>
      <c r="L75" s="249" t="str">
        <f>Invoer_per__4!L329</f>
        <v/>
      </c>
      <c r="M75" s="249" t="str">
        <f>Invoer_per__4!M329</f>
        <v/>
      </c>
      <c r="N75" s="249">
        <f>Invoer_per__4!N329</f>
        <v>0</v>
      </c>
    </row>
    <row r="76" spans="1:14" ht="15" customHeight="1">
      <c r="A76" s="456" t="str">
        <f>Invoer_per__4!A330</f>
        <v/>
      </c>
      <c r="B76" s="248" t="str">
        <f>Invoer_per__4!B330</f>
        <v>Jos Stortelder</v>
      </c>
      <c r="C76" s="249" t="str">
        <f>Invoer_per__4!C330</f>
        <v/>
      </c>
      <c r="D76" s="249" t="str">
        <f>Invoer_per__4!D330</f>
        <v/>
      </c>
      <c r="E76" s="249">
        <f>Invoer_per__4!E330</f>
        <v>0</v>
      </c>
      <c r="F76" s="249" t="str">
        <f>Invoer_per__4!F330</f>
        <v/>
      </c>
      <c r="G76" s="251" t="str">
        <f>Invoer_per__4!G330</f>
        <v/>
      </c>
      <c r="H76" s="249">
        <f>Invoer_per__4!H330</f>
        <v>0</v>
      </c>
      <c r="I76" s="258" t="str">
        <f>Invoer_per__4!I330</f>
        <v/>
      </c>
      <c r="J76" s="249" t="str">
        <f>Invoer_per__4!J330</f>
        <v/>
      </c>
      <c r="K76" s="249" t="str">
        <f>Invoer_per__4!K330</f>
        <v/>
      </c>
      <c r="L76" s="249" t="str">
        <f>Invoer_per__4!L330</f>
        <v/>
      </c>
      <c r="M76" s="249" t="str">
        <f>Invoer_per__4!M330</f>
        <v/>
      </c>
      <c r="N76" s="249">
        <f>Invoer_per__4!N330</f>
        <v>0</v>
      </c>
    </row>
    <row r="77" spans="1:14" ht="15" customHeight="1">
      <c r="A77" s="456" t="str">
        <f>Invoer_per__4!A331</f>
        <v/>
      </c>
      <c r="B77" s="248" t="str">
        <f>Invoer_per__4!B331</f>
        <v>Rots Jan</v>
      </c>
      <c r="C77" s="249" t="str">
        <f>Invoer_per__4!C331</f>
        <v/>
      </c>
      <c r="D77" s="249" t="str">
        <f>Invoer_per__4!D331</f>
        <v/>
      </c>
      <c r="E77" s="249">
        <f>Invoer_per__4!E331</f>
        <v>0</v>
      </c>
      <c r="F77" s="249" t="str">
        <f>Invoer_per__4!F331</f>
        <v/>
      </c>
      <c r="G77" s="251" t="str">
        <f>Invoer_per__4!G331</f>
        <v/>
      </c>
      <c r="H77" s="249">
        <f>Invoer_per__4!H331</f>
        <v>0</v>
      </c>
      <c r="I77" s="260" t="str">
        <f>Invoer_per__4!I331</f>
        <v/>
      </c>
      <c r="J77" s="249" t="str">
        <f>Invoer_per__4!J331</f>
        <v/>
      </c>
      <c r="K77" s="249" t="str">
        <f>Invoer_per__4!K331</f>
        <v/>
      </c>
      <c r="L77" s="249" t="str">
        <f>Invoer_per__4!L331</f>
        <v/>
      </c>
      <c r="M77" s="249" t="str">
        <f>Invoer_per__4!M331</f>
        <v/>
      </c>
      <c r="N77" s="249">
        <f>Invoer_per__4!N331</f>
        <v>0</v>
      </c>
    </row>
    <row r="78" spans="1:14" ht="15" customHeight="1">
      <c r="A78" s="457" t="str">
        <f>Invoer_per__4!A332</f>
        <v/>
      </c>
      <c r="B78" s="248" t="str">
        <f>Invoer_per__4!B332</f>
        <v>Rouwhorst Bennie</v>
      </c>
      <c r="C78" s="263" t="str">
        <f>Invoer_per__4!C332</f>
        <v/>
      </c>
      <c r="D78" s="263" t="str">
        <f>Invoer_per__4!D332</f>
        <v/>
      </c>
      <c r="E78" s="263">
        <f>Invoer_per__4!E332</f>
        <v>0</v>
      </c>
      <c r="F78" s="263" t="str">
        <f>Invoer_per__4!F332</f>
        <v/>
      </c>
      <c r="G78" s="266" t="str">
        <f>Invoer_per__4!G332</f>
        <v/>
      </c>
      <c r="H78" s="263">
        <f>Invoer_per__4!H332</f>
        <v>0</v>
      </c>
      <c r="I78" s="263" t="str">
        <f>Invoer_per__4!I332</f>
        <v/>
      </c>
      <c r="J78" s="263" t="str">
        <f>Invoer_per__4!J332</f>
        <v/>
      </c>
      <c r="K78" s="263" t="str">
        <f>Invoer_per__4!K332</f>
        <v/>
      </c>
      <c r="L78" s="263" t="str">
        <f>Invoer_per__4!L332</f>
        <v/>
      </c>
      <c r="M78" s="263" t="str">
        <f>Invoer_per__4!M332</f>
        <v/>
      </c>
      <c r="N78" s="263">
        <f>Invoer_per__4!N332</f>
        <v>0</v>
      </c>
    </row>
    <row r="79" spans="1:14" ht="15" customHeight="1">
      <c r="A79" s="457"/>
      <c r="B79" s="248" t="str">
        <f>Invoer_per__4!B333</f>
        <v>Wittenbernds B</v>
      </c>
      <c r="C79" s="263"/>
      <c r="D79" s="263"/>
      <c r="E79" s="263"/>
      <c r="F79" s="263"/>
      <c r="G79" s="266"/>
      <c r="H79" s="263"/>
      <c r="I79" s="263"/>
      <c r="J79" s="263"/>
      <c r="K79" s="263"/>
      <c r="L79" s="263"/>
      <c r="M79" s="263"/>
      <c r="N79" s="263"/>
    </row>
    <row r="80" spans="1:14" ht="15" customHeight="1">
      <c r="A80" s="457"/>
      <c r="B80" s="248" t="str">
        <f>Invoer_per__4!B334</f>
        <v>Spieker Leo</v>
      </c>
      <c r="C80" s="263"/>
      <c r="D80" s="263"/>
      <c r="E80" s="263"/>
      <c r="F80" s="263"/>
      <c r="G80" s="266"/>
      <c r="H80" s="263"/>
      <c r="I80" s="263"/>
      <c r="J80" s="263"/>
      <c r="K80" s="263"/>
      <c r="L80" s="263"/>
      <c r="M80" s="263"/>
      <c r="N80" s="263"/>
    </row>
    <row r="81" spans="1:2" ht="12.75" customHeight="1">
      <c r="B81" s="248" t="str">
        <f>Invoer_per__4!B335</f>
        <v>v.Schie Leo</v>
      </c>
    </row>
    <row r="82" spans="1:2" ht="12.75" customHeight="1">
      <c r="A82" s="248"/>
      <c r="B82" s="502" t="s">
        <v>134</v>
      </c>
    </row>
    <row r="84" spans="1:2" ht="28.5" customHeight="1">
      <c r="A84" s="1316" t="s">
        <v>0</v>
      </c>
      <c r="B84" s="1316"/>
    </row>
  </sheetData>
  <mergeCells count="1">
    <mergeCell ref="A84:B84"/>
  </mergeCells>
  <hyperlinks>
    <hyperlink ref="A84" location="Hoofdmenu!A1" display="Hoofdmenu" xr:uid="{00000000-0004-0000-2600-000000000000}"/>
  </hyperlinks>
  <pageMargins left="0.70000000000000007" right="0.70000000000000007" top="1.4389763779527549" bottom="1.4389763779527549" header="1.0452755905511799" footer="1.0452755905511799"/>
  <pageSetup paperSize="9" fitToWidth="0" fitToHeight="0" pageOrder="overThenDown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B2935-B47C-422A-AA92-2E4982337C99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8079-EFFF-461C-BC75-A198B10DFEA9}">
  <dimension ref="A1:N85"/>
  <sheetViews>
    <sheetView topLeftCell="A64" workbookViewId="0">
      <selection activeCell="B85" sqref="B85"/>
    </sheetView>
  </sheetViews>
  <sheetFormatPr defaultRowHeight="12.75"/>
  <cols>
    <col min="2" max="2" width="18" customWidth="1"/>
    <col min="3" max="6" width="9.140625" style="249"/>
    <col min="7" max="7" width="9.140625" style="251"/>
    <col min="8" max="8" width="9.140625" style="249"/>
    <col min="9" max="9" width="9.140625" style="458"/>
    <col min="10" max="14" width="9.140625" style="249"/>
  </cols>
  <sheetData>
    <row r="1" spans="1:14" ht="15" customHeight="1">
      <c r="A1" t="str">
        <f>Invoer_Periode1_!A337</f>
        <v>Car.Bol</v>
      </c>
      <c r="B1" s="566" t="str">
        <f>Invoer_Periode1_!B337</f>
        <v>Periode 1</v>
      </c>
      <c r="C1" s="249">
        <f>Invoer_Periode1_!C337</f>
        <v>0</v>
      </c>
      <c r="D1" s="249">
        <f>Invoer_Periode1_!D337</f>
        <v>0</v>
      </c>
      <c r="E1" s="249">
        <f>Invoer_Periode1_!E337</f>
        <v>0</v>
      </c>
      <c r="F1" s="249">
        <f>Invoer_Periode1_!F337</f>
        <v>0</v>
      </c>
      <c r="G1" s="251">
        <f>Invoer_Periode1_!G337</f>
        <v>0</v>
      </c>
      <c r="H1" s="249">
        <f>Invoer_Periode1_!H337</f>
        <v>0</v>
      </c>
      <c r="I1" s="458">
        <f>Invoer_Periode1_!I337</f>
        <v>0</v>
      </c>
      <c r="J1" s="249">
        <f>Invoer_Periode1_!J337</f>
        <v>0</v>
      </c>
      <c r="K1" s="249">
        <f>Invoer_Periode1_!K337</f>
        <v>0</v>
      </c>
      <c r="L1" s="249">
        <f>Invoer_Periode1_!L337</f>
        <v>0</v>
      </c>
      <c r="M1" s="249">
        <f>Invoer_Periode1_!M337</f>
        <v>0</v>
      </c>
      <c r="N1" s="249">
        <f>Invoer_Periode1_!N337</f>
        <v>0</v>
      </c>
    </row>
    <row r="2" spans="1:14" ht="15" customHeight="1">
      <c r="A2" s="568">
        <f>Invoer_Periode1_!A338</f>
        <v>75</v>
      </c>
      <c r="B2" t="str">
        <f>Invoer_Periode1_!B338</f>
        <v>Naam</v>
      </c>
      <c r="C2" s="477" t="str">
        <f>Invoer_Periode1_!C338</f>
        <v>Aantal</v>
      </c>
      <c r="D2" s="477" t="str">
        <f>Invoer_Periode1_!D338</f>
        <v>Te maken</v>
      </c>
      <c r="E2" s="477" t="str">
        <f>Invoer_Periode1_!E338</f>
        <v>Aantal</v>
      </c>
      <c r="F2" s="477" t="str">
        <f>Invoer_Periode1_!F338</f>
        <v xml:space="preserve">Aantal  </v>
      </c>
      <c r="G2" s="478" t="str">
        <f>Invoer_Periode1_!G338</f>
        <v xml:space="preserve">Week       </v>
      </c>
      <c r="H2" s="477" t="str">
        <f>Invoer_Periode1_!H338</f>
        <v>Hoogste</v>
      </c>
      <c r="I2" s="480" t="str">
        <f>Invoer_Periode1_!I338</f>
        <v>%</v>
      </c>
      <c r="J2" s="477">
        <f>Invoer_Periode1_!J338</f>
        <v>10</v>
      </c>
      <c r="K2" s="477" t="str">
        <f>Invoer_Periode1_!K338</f>
        <v>W</v>
      </c>
      <c r="L2" s="477" t="str">
        <f>Invoer_Periode1_!L338</f>
        <v>V</v>
      </c>
      <c r="M2" s="477" t="str">
        <f>Invoer_Periode1_!M338</f>
        <v>R</v>
      </c>
      <c r="N2" s="477" t="str">
        <f>Invoer_Periode1_!N338</f>
        <v>Nieuwe</v>
      </c>
    </row>
    <row r="3" spans="1:14" ht="15" customHeight="1">
      <c r="A3" t="str">
        <f>Invoer_Periode1_!A339</f>
        <v>Datum</v>
      </c>
      <c r="B3" s="566" t="str">
        <f>Invoer_Periode1_!B339</f>
        <v>Vermue Jack</v>
      </c>
      <c r="C3" s="477" t="str">
        <f>Invoer_Periode1_!C339</f>
        <v>Wedstr.</v>
      </c>
      <c r="D3" s="477" t="str">
        <f>Invoer_Periode1_!D339</f>
        <v>Car.boles</v>
      </c>
      <c r="E3" s="477" t="str">
        <f>Invoer_Periode1_!E339</f>
        <v>Car.boles</v>
      </c>
      <c r="F3" s="477" t="str">
        <f>Invoer_Periode1_!F339</f>
        <v>Beurten</v>
      </c>
      <c r="G3" s="478" t="str">
        <f>Invoer_Periode1_!G339</f>
        <v>Moyenne</v>
      </c>
      <c r="H3" s="477" t="str">
        <f>Invoer_Periode1_!H339</f>
        <v>H Score</v>
      </c>
      <c r="I3" s="480" t="str">
        <f>Invoer_Periode1_!I339</f>
        <v>Car.boles</v>
      </c>
      <c r="J3" s="477" t="str">
        <f>Invoer_Periode1_!J339</f>
        <v>Punten</v>
      </c>
      <c r="K3" s="477">
        <f>Invoer_Periode1_!K339</f>
        <v>0</v>
      </c>
      <c r="L3" s="477">
        <f>Invoer_Periode1_!L339</f>
        <v>0</v>
      </c>
      <c r="M3" s="477">
        <f>Invoer_Periode1_!M339</f>
        <v>0</v>
      </c>
      <c r="N3" s="477" t="str">
        <f>Invoer_Periode1_!N339</f>
        <v>Caramb</v>
      </c>
    </row>
    <row r="4" spans="1:14" ht="15" customHeight="1">
      <c r="A4" s="565" t="str">
        <f>Invoer_Periode1_!A340</f>
        <v/>
      </c>
      <c r="B4" t="str">
        <f>Invoer_Periode1_!B340</f>
        <v>Slot Guus</v>
      </c>
      <c r="C4" s="249" t="str">
        <f>Invoer_Periode1_!C340</f>
        <v/>
      </c>
      <c r="D4" s="249" t="str">
        <f>Invoer_Periode1_!D340</f>
        <v/>
      </c>
      <c r="E4" s="249">
        <f>Invoer_Periode1_!E340</f>
        <v>0</v>
      </c>
      <c r="F4" s="249" t="str">
        <f>Invoer_Periode1_!F340</f>
        <v/>
      </c>
      <c r="G4" s="251" t="str">
        <f>Invoer_Periode1_!G340</f>
        <v/>
      </c>
      <c r="H4" s="249">
        <f>Invoer_Periode1_!H340</f>
        <v>0</v>
      </c>
      <c r="I4" s="458" t="str">
        <f>Invoer_Periode1_!I340</f>
        <v/>
      </c>
      <c r="J4" s="249" t="str">
        <f>Invoer_Periode1_!J340</f>
        <v/>
      </c>
      <c r="K4" s="249" t="str">
        <f>Invoer_Periode1_!K340</f>
        <v/>
      </c>
      <c r="L4" s="249" t="str">
        <f>Invoer_Periode1_!L340</f>
        <v/>
      </c>
      <c r="M4" s="249" t="str">
        <f>Invoer_Periode1_!M340</f>
        <v/>
      </c>
      <c r="N4" s="249">
        <f>Invoer_Periode1_!N340</f>
        <v>0</v>
      </c>
    </row>
    <row r="5" spans="1:14" ht="15" customHeight="1">
      <c r="A5" s="565" t="str">
        <f>Invoer_Periode1_!A341</f>
        <v/>
      </c>
      <c r="B5" t="str">
        <f>Invoer_Periode1_!B341</f>
        <v>Bennie Beerten Z</v>
      </c>
      <c r="C5" s="249" t="str">
        <f>Invoer_Periode1_!C341</f>
        <v/>
      </c>
      <c r="D5" s="249" t="str">
        <f>Invoer_Periode1_!D341</f>
        <v/>
      </c>
      <c r="E5" s="249">
        <f>Invoer_Periode1_!E341</f>
        <v>0</v>
      </c>
      <c r="F5" s="249" t="str">
        <f>Invoer_Periode1_!F341</f>
        <v/>
      </c>
      <c r="G5" s="251" t="str">
        <f>Invoer_Periode1_!G341</f>
        <v/>
      </c>
      <c r="H5" s="249">
        <f>Invoer_Periode1_!H341</f>
        <v>0</v>
      </c>
      <c r="I5" s="458" t="str">
        <f>Invoer_Periode1_!I341</f>
        <v/>
      </c>
      <c r="J5" s="249" t="str">
        <f>Invoer_Periode1_!J341</f>
        <v/>
      </c>
      <c r="K5" s="249" t="str">
        <f>Invoer_Periode1_!K341</f>
        <v/>
      </c>
      <c r="L5" s="249" t="str">
        <f>Invoer_Periode1_!L341</f>
        <v/>
      </c>
      <c r="M5" s="249" t="str">
        <f>Invoer_Periode1_!M341</f>
        <v/>
      </c>
      <c r="N5" s="249">
        <f>Invoer_Periode1_!N341</f>
        <v>0</v>
      </c>
    </row>
    <row r="6" spans="1:14" ht="15" customHeight="1">
      <c r="A6" s="565" t="str">
        <f>Invoer_Periode1_!A342</f>
        <v/>
      </c>
      <c r="B6" t="str">
        <f>Invoer_Periode1_!B342</f>
        <v>Cuppers Jan</v>
      </c>
      <c r="C6" s="249" t="str">
        <f>Invoer_Periode1_!C342</f>
        <v/>
      </c>
      <c r="D6" s="249" t="str">
        <f>Invoer_Periode1_!D342</f>
        <v/>
      </c>
      <c r="E6" s="249">
        <f>Invoer_Periode1_!E342</f>
        <v>0</v>
      </c>
      <c r="F6" s="249" t="str">
        <f>Invoer_Periode1_!F342</f>
        <v/>
      </c>
      <c r="G6" s="251" t="str">
        <f>Invoer_Periode1_!G342</f>
        <v/>
      </c>
      <c r="H6" s="249">
        <f>Invoer_Periode1_!H342</f>
        <v>0</v>
      </c>
      <c r="I6" s="458" t="str">
        <f>Invoer_Periode1_!I342</f>
        <v/>
      </c>
      <c r="J6" s="249" t="str">
        <f>Invoer_Periode1_!J342</f>
        <v/>
      </c>
      <c r="K6" s="249" t="str">
        <f>Invoer_Periode1_!K342</f>
        <v/>
      </c>
      <c r="L6" s="249" t="str">
        <f>Invoer_Periode1_!L342</f>
        <v/>
      </c>
      <c r="M6" s="249" t="str">
        <f>Invoer_Periode1_!M342</f>
        <v/>
      </c>
      <c r="N6" s="249">
        <f>Invoer_Periode1_!N342</f>
        <v>0</v>
      </c>
    </row>
    <row r="7" spans="1:14" ht="15" customHeight="1">
      <c r="A7" s="565" t="str">
        <f>Invoer_Periode1_!A343</f>
        <v/>
      </c>
      <c r="B7" t="str">
        <f>Invoer_Periode1_!B343</f>
        <v>BouwmeesterJohan</v>
      </c>
      <c r="C7" s="249" t="str">
        <f>Invoer_Periode1_!C343</f>
        <v/>
      </c>
      <c r="D7" s="249" t="str">
        <f>Invoer_Periode1_!D343</f>
        <v/>
      </c>
      <c r="E7" s="249">
        <f>Invoer_Periode1_!E343</f>
        <v>0</v>
      </c>
      <c r="F7" s="249" t="str">
        <f>Invoer_Periode1_!F343</f>
        <v/>
      </c>
      <c r="G7" s="251" t="str">
        <f>Invoer_Periode1_!G343</f>
        <v/>
      </c>
      <c r="H7" s="249">
        <f>Invoer_Periode1_!H343</f>
        <v>0</v>
      </c>
      <c r="I7" s="458" t="str">
        <f>Invoer_Periode1_!I343</f>
        <v/>
      </c>
      <c r="J7" s="249" t="str">
        <f>Invoer_Periode1_!J343</f>
        <v/>
      </c>
      <c r="K7" s="249" t="str">
        <f>Invoer_Periode1_!K343</f>
        <v/>
      </c>
      <c r="L7" s="249" t="str">
        <f>Invoer_Periode1_!L343</f>
        <v/>
      </c>
      <c r="M7" s="249" t="str">
        <f>Invoer_Periode1_!M343</f>
        <v/>
      </c>
      <c r="N7" s="249">
        <f>Invoer_Periode1_!N343</f>
        <v>0</v>
      </c>
    </row>
    <row r="8" spans="1:14" ht="15" customHeight="1">
      <c r="A8" s="565" t="str">
        <f>Invoer_Periode1_!A344</f>
        <v/>
      </c>
      <c r="B8" t="str">
        <f>Invoer_Periode1_!B344</f>
        <v>Cattier Theo</v>
      </c>
      <c r="C8" s="249" t="str">
        <f>Invoer_Periode1_!C344</f>
        <v/>
      </c>
      <c r="D8" s="249" t="str">
        <f>Invoer_Periode1_!D344</f>
        <v/>
      </c>
      <c r="E8" s="249">
        <f>Invoer_Periode1_!E344</f>
        <v>0</v>
      </c>
      <c r="F8" s="249" t="str">
        <f>Invoer_Periode1_!F344</f>
        <v/>
      </c>
      <c r="G8" s="251" t="str">
        <f>Invoer_Periode1_!G344</f>
        <v/>
      </c>
      <c r="H8" s="249">
        <f>Invoer_Periode1_!H344</f>
        <v>0</v>
      </c>
      <c r="I8" s="458" t="str">
        <f>Invoer_Periode1_!I344</f>
        <v/>
      </c>
      <c r="J8" s="249" t="str">
        <f>Invoer_Periode1_!J344</f>
        <v/>
      </c>
      <c r="K8" s="249" t="str">
        <f>Invoer_Periode1_!K344</f>
        <v/>
      </c>
      <c r="L8" s="249" t="str">
        <f>Invoer_Periode1_!L344</f>
        <v/>
      </c>
      <c r="M8" s="249" t="str">
        <f>Invoer_Periode1_!M344</f>
        <v/>
      </c>
      <c r="N8" s="249">
        <f>Invoer_Periode1_!N344</f>
        <v>0</v>
      </c>
    </row>
    <row r="9" spans="1:14" ht="15" customHeight="1">
      <c r="A9" s="565" t="str">
        <f>Invoer_Periode1_!A345</f>
        <v/>
      </c>
      <c r="B9" t="str">
        <f>Invoer_Periode1_!B345</f>
        <v>Huinink Jan</v>
      </c>
      <c r="C9" s="249" t="str">
        <f>Invoer_Periode1_!C345</f>
        <v/>
      </c>
      <c r="D9" s="249" t="str">
        <f>Invoer_Periode1_!D345</f>
        <v/>
      </c>
      <c r="E9" s="249">
        <f>Invoer_Periode1_!E345</f>
        <v>0</v>
      </c>
      <c r="F9" s="249" t="str">
        <f>Invoer_Periode1_!F345</f>
        <v/>
      </c>
      <c r="G9" s="251" t="str">
        <f>Invoer_Periode1_!G345</f>
        <v/>
      </c>
      <c r="H9" s="249">
        <f>Invoer_Periode1_!H345</f>
        <v>0</v>
      </c>
      <c r="I9" s="458" t="str">
        <f>Invoer_Periode1_!I345</f>
        <v/>
      </c>
      <c r="J9" s="249" t="str">
        <f>Invoer_Periode1_!J345</f>
        <v/>
      </c>
      <c r="K9" s="249" t="str">
        <f>Invoer_Periode1_!K345</f>
        <v/>
      </c>
      <c r="L9" s="249" t="str">
        <f>Invoer_Periode1_!L345</f>
        <v/>
      </c>
      <c r="M9" s="249" t="str">
        <f>Invoer_Periode1_!M345</f>
        <v/>
      </c>
      <c r="N9" s="249">
        <f>Invoer_Periode1_!N345</f>
        <v>0</v>
      </c>
    </row>
    <row r="10" spans="1:14" ht="15" customHeight="1">
      <c r="A10" s="565" t="str">
        <f>Invoer_Periode1_!A346</f>
        <v/>
      </c>
      <c r="B10" t="str">
        <f>Invoer_Periode1_!B346</f>
        <v>Koppele Theo</v>
      </c>
      <c r="C10" s="249" t="str">
        <f>Invoer_Periode1_!C346</f>
        <v/>
      </c>
      <c r="D10" s="249" t="str">
        <f>Invoer_Periode1_!D346</f>
        <v/>
      </c>
      <c r="E10" s="249">
        <f>Invoer_Periode1_!E346</f>
        <v>0</v>
      </c>
      <c r="F10" s="249" t="str">
        <f>Invoer_Periode1_!F346</f>
        <v/>
      </c>
      <c r="G10" s="251" t="str">
        <f>Invoer_Periode1_!G346</f>
        <v/>
      </c>
      <c r="H10" s="249">
        <f>Invoer_Periode1_!H346</f>
        <v>0</v>
      </c>
      <c r="I10" s="458" t="str">
        <f>Invoer_Periode1_!I346</f>
        <v/>
      </c>
      <c r="J10" s="249" t="str">
        <f>Invoer_Periode1_!J346</f>
        <v/>
      </c>
      <c r="K10" s="249" t="str">
        <f>Invoer_Periode1_!K346</f>
        <v/>
      </c>
      <c r="L10" s="249" t="str">
        <f>Invoer_Periode1_!L346</f>
        <v/>
      </c>
      <c r="M10" s="249" t="str">
        <f>Invoer_Periode1_!M346</f>
        <v/>
      </c>
      <c r="N10" s="249">
        <f>Invoer_Periode1_!N346</f>
        <v>0</v>
      </c>
    </row>
    <row r="11" spans="1:14" ht="15" customHeight="1">
      <c r="A11" s="565" t="str">
        <f>Invoer_Periode1_!A347</f>
        <v/>
      </c>
      <c r="B11" t="str">
        <f>Invoer_Periode1_!B347</f>
        <v>Melgers Willy</v>
      </c>
      <c r="C11" s="249" t="str">
        <f>Invoer_Periode1_!C347</f>
        <v/>
      </c>
      <c r="D11" s="249" t="str">
        <f>Invoer_Periode1_!D347</f>
        <v/>
      </c>
      <c r="E11" s="249">
        <f>Invoer_Periode1_!E347</f>
        <v>0</v>
      </c>
      <c r="F11" s="249" t="str">
        <f>Invoer_Periode1_!F347</f>
        <v/>
      </c>
      <c r="G11" s="251" t="str">
        <f>Invoer_Periode1_!G347</f>
        <v/>
      </c>
      <c r="H11" s="249">
        <f>Invoer_Periode1_!H347</f>
        <v>0</v>
      </c>
      <c r="I11" s="458" t="str">
        <f>Invoer_Periode1_!I347</f>
        <v/>
      </c>
      <c r="J11" s="249" t="str">
        <f>Invoer_Periode1_!J347</f>
        <v/>
      </c>
      <c r="K11" s="249" t="str">
        <f>Invoer_Periode1_!K347</f>
        <v/>
      </c>
      <c r="L11" s="249" t="str">
        <f>Invoer_Periode1_!L347</f>
        <v/>
      </c>
      <c r="M11" s="249" t="str">
        <f>Invoer_Periode1_!M347</f>
        <v/>
      </c>
      <c r="N11" s="249">
        <f>Invoer_Periode1_!N347</f>
        <v>0</v>
      </c>
    </row>
    <row r="12" spans="1:14" ht="15" customHeight="1">
      <c r="A12" s="565" t="str">
        <f>Invoer_Periode1_!A348</f>
        <v/>
      </c>
      <c r="B12" t="str">
        <f>Invoer_Periode1_!B348</f>
        <v>Piepers Arnold</v>
      </c>
      <c r="C12" s="249" t="str">
        <f>Invoer_Periode1_!C348</f>
        <v/>
      </c>
      <c r="D12" s="249" t="str">
        <f>Invoer_Periode1_!D348</f>
        <v/>
      </c>
      <c r="E12" s="249">
        <f>Invoer_Periode1_!E348</f>
        <v>0</v>
      </c>
      <c r="F12" s="249" t="str">
        <f>Invoer_Periode1_!F348</f>
        <v/>
      </c>
      <c r="G12" s="251" t="str">
        <f>Invoer_Periode1_!G348</f>
        <v/>
      </c>
      <c r="H12" s="249">
        <f>Invoer_Periode1_!H348</f>
        <v>0</v>
      </c>
      <c r="I12" s="458" t="str">
        <f>Invoer_Periode1_!I348</f>
        <v/>
      </c>
      <c r="J12" s="249" t="str">
        <f>Invoer_Periode1_!J348</f>
        <v/>
      </c>
      <c r="K12" s="249" t="str">
        <f>Invoer_Periode1_!K348</f>
        <v/>
      </c>
      <c r="L12" s="249" t="str">
        <f>Invoer_Periode1_!L348</f>
        <v/>
      </c>
      <c r="M12" s="249" t="str">
        <f>Invoer_Periode1_!M348</f>
        <v/>
      </c>
      <c r="N12" s="249">
        <f>Invoer_Periode1_!N348</f>
        <v>0</v>
      </c>
    </row>
    <row r="13" spans="1:14" ht="15" customHeight="1">
      <c r="A13" s="565" t="str">
        <f>Invoer_Periode1_!A349</f>
        <v/>
      </c>
      <c r="B13" t="str">
        <f>Invoer_Periode1_!B349</f>
        <v>Jos Stortelder</v>
      </c>
      <c r="C13" s="249" t="str">
        <f>Invoer_Periode1_!C349</f>
        <v/>
      </c>
      <c r="D13" s="249" t="str">
        <f>Invoer_Periode1_!D349</f>
        <v/>
      </c>
      <c r="E13" s="249">
        <f>Invoer_Periode1_!E349</f>
        <v>0</v>
      </c>
      <c r="F13" s="249" t="str">
        <f>Invoer_Periode1_!F349</f>
        <v/>
      </c>
      <c r="G13" s="251" t="str">
        <f>Invoer_Periode1_!G349</f>
        <v/>
      </c>
      <c r="H13" s="249">
        <f>Invoer_Periode1_!H349</f>
        <v>0</v>
      </c>
      <c r="I13" s="458" t="str">
        <f>Invoer_Periode1_!I349</f>
        <v/>
      </c>
      <c r="J13" s="249" t="str">
        <f>Invoer_Periode1_!J349</f>
        <v/>
      </c>
      <c r="K13" s="249" t="str">
        <f>Invoer_Periode1_!K349</f>
        <v/>
      </c>
      <c r="L13" s="249" t="str">
        <f>Invoer_Periode1_!L349</f>
        <v/>
      </c>
      <c r="M13" s="249" t="str">
        <f>Invoer_Periode1_!M349</f>
        <v/>
      </c>
      <c r="N13" s="249">
        <f>Invoer_Periode1_!N349</f>
        <v>0</v>
      </c>
    </row>
    <row r="14" spans="1:14" ht="15" customHeight="1">
      <c r="A14" s="565" t="str">
        <f>Invoer_Periode1_!A350</f>
        <v/>
      </c>
      <c r="B14" t="str">
        <f>Invoer_Periode1_!B350</f>
        <v>Rots Jan</v>
      </c>
      <c r="C14" s="249" t="str">
        <f>Invoer_Periode1_!C350</f>
        <v/>
      </c>
      <c r="D14" s="249" t="str">
        <f>Invoer_Periode1_!D350</f>
        <v/>
      </c>
      <c r="E14" s="249">
        <f>Invoer_Periode1_!E350</f>
        <v>0</v>
      </c>
      <c r="F14" s="249" t="str">
        <f>Invoer_Periode1_!F350</f>
        <v/>
      </c>
      <c r="G14" s="251" t="str">
        <f>Invoer_Periode1_!G350</f>
        <v/>
      </c>
      <c r="H14" s="249">
        <f>Invoer_Periode1_!H350</f>
        <v>0</v>
      </c>
      <c r="I14" s="458" t="str">
        <f>Invoer_Periode1_!I350</f>
        <v/>
      </c>
      <c r="J14" s="249" t="str">
        <f>Invoer_Periode1_!J350</f>
        <v/>
      </c>
      <c r="K14" s="249" t="str">
        <f>Invoer_Periode1_!K350</f>
        <v/>
      </c>
      <c r="L14" s="249" t="str">
        <f>Invoer_Periode1_!L350</f>
        <v/>
      </c>
      <c r="M14" s="249" t="str">
        <f>Invoer_Periode1_!M350</f>
        <v/>
      </c>
      <c r="N14" s="249">
        <f>Invoer_Periode1_!N350</f>
        <v>0</v>
      </c>
    </row>
    <row r="15" spans="1:14" ht="15" customHeight="1">
      <c r="A15" s="565" t="str">
        <f>Invoer_Periode1_!A351</f>
        <v/>
      </c>
      <c r="B15" t="str">
        <f>Invoer_Periode1_!B351</f>
        <v>Rouwhorst Bennie</v>
      </c>
      <c r="C15" s="249" t="str">
        <f>Invoer_Periode1_!C351</f>
        <v/>
      </c>
      <c r="D15" s="249" t="str">
        <f>Invoer_Periode1_!D351</f>
        <v/>
      </c>
      <c r="E15" s="249">
        <f>Invoer_Periode1_!E351</f>
        <v>0</v>
      </c>
      <c r="F15" s="249" t="str">
        <f>Invoer_Periode1_!F351</f>
        <v/>
      </c>
      <c r="G15" s="251" t="str">
        <f>Invoer_Periode1_!G351</f>
        <v/>
      </c>
      <c r="H15" s="249">
        <f>Invoer_Periode1_!H351</f>
        <v>0</v>
      </c>
      <c r="I15" s="458" t="str">
        <f>Invoer_Periode1_!I351</f>
        <v/>
      </c>
      <c r="J15" s="249" t="str">
        <f>Invoer_Periode1_!J351</f>
        <v/>
      </c>
      <c r="K15" s="249" t="str">
        <f>Invoer_Periode1_!K351</f>
        <v/>
      </c>
      <c r="L15" s="249" t="str">
        <f>Invoer_Periode1_!L351</f>
        <v/>
      </c>
      <c r="M15" s="249" t="str">
        <f>Invoer_Periode1_!M351</f>
        <v/>
      </c>
      <c r="N15" s="249">
        <f>Invoer_Periode1_!N351</f>
        <v>0</v>
      </c>
    </row>
    <row r="16" spans="1:14" ht="15" customHeight="1">
      <c r="A16" s="565" t="str">
        <f>Invoer_Periode1_!A352</f>
        <v/>
      </c>
      <c r="B16" t="str">
        <f>Invoer_Periode1_!B352</f>
        <v>Wittenbernds B</v>
      </c>
      <c r="C16" s="249" t="str">
        <f>Invoer_Periode1_!C352</f>
        <v/>
      </c>
      <c r="D16" s="249" t="str">
        <f>Invoer_Periode1_!D352</f>
        <v/>
      </c>
      <c r="E16" s="249">
        <f>Invoer_Periode1_!E352</f>
        <v>0</v>
      </c>
      <c r="F16" s="249" t="str">
        <f>Invoer_Periode1_!F352</f>
        <v/>
      </c>
      <c r="G16" s="251" t="str">
        <f>Invoer_Periode1_!G352</f>
        <v/>
      </c>
      <c r="H16" s="249">
        <f>Invoer_Periode1_!H352</f>
        <v>0</v>
      </c>
      <c r="I16" s="458" t="str">
        <f>Invoer_Periode1_!I352</f>
        <v/>
      </c>
      <c r="J16" s="249" t="str">
        <f>Invoer_Periode1_!J352</f>
        <v/>
      </c>
      <c r="K16" s="249" t="str">
        <f>Invoer_Periode1_!K352</f>
        <v/>
      </c>
      <c r="L16" s="249" t="str">
        <f>Invoer_Periode1_!L352</f>
        <v/>
      </c>
      <c r="M16" s="249" t="str">
        <f>Invoer_Periode1_!M352</f>
        <v/>
      </c>
      <c r="N16" s="249">
        <f>Invoer_Periode1_!N352</f>
        <v>0</v>
      </c>
    </row>
    <row r="17" spans="1:14" ht="15" customHeight="1">
      <c r="A17" s="565" t="str">
        <f>Invoer_Periode1_!A353</f>
        <v/>
      </c>
      <c r="B17" t="str">
        <f>Invoer_Periode1_!B353</f>
        <v>Spieker Leo</v>
      </c>
      <c r="C17" s="249" t="str">
        <f>Invoer_Periode1_!C353</f>
        <v/>
      </c>
      <c r="D17" s="249" t="str">
        <f>Invoer_Periode1_!D353</f>
        <v/>
      </c>
      <c r="E17" s="249">
        <f>Invoer_Periode1_!E353</f>
        <v>0</v>
      </c>
      <c r="F17" s="249" t="str">
        <f>Invoer_Periode1_!F353</f>
        <v/>
      </c>
      <c r="G17" s="251" t="str">
        <f>Invoer_Periode1_!G353</f>
        <v/>
      </c>
      <c r="H17" s="249">
        <f>Invoer_Periode1_!H353</f>
        <v>0</v>
      </c>
      <c r="I17" s="458" t="str">
        <f>Invoer_Periode1_!I353</f>
        <v/>
      </c>
      <c r="J17" s="249" t="str">
        <f>Invoer_Periode1_!J353</f>
        <v/>
      </c>
      <c r="K17" s="249" t="str">
        <f>Invoer_Periode1_!K353</f>
        <v/>
      </c>
      <c r="L17" s="249" t="str">
        <f>Invoer_Periode1_!L353</f>
        <v/>
      </c>
      <c r="M17" s="249" t="str">
        <f>Invoer_Periode1_!M353</f>
        <v/>
      </c>
      <c r="N17" s="249">
        <f>Invoer_Periode1_!N353</f>
        <v>0</v>
      </c>
    </row>
    <row r="18" spans="1:14" ht="15" customHeight="1">
      <c r="A18" s="565" t="str">
        <f>Invoer_Periode1_!A354</f>
        <v/>
      </c>
      <c r="B18" t="str">
        <f>Invoer_Periode1_!B354</f>
        <v>v.Schie Leo</v>
      </c>
      <c r="C18" s="249" t="str">
        <f>Invoer_Periode1_!C354</f>
        <v/>
      </c>
      <c r="D18" s="249" t="str">
        <f>Invoer_Periode1_!D354</f>
        <v/>
      </c>
      <c r="E18" s="249">
        <f>Invoer_Periode1_!E354</f>
        <v>0</v>
      </c>
      <c r="F18" s="249" t="str">
        <f>Invoer_Periode1_!F354</f>
        <v/>
      </c>
      <c r="G18" s="251" t="str">
        <f>Invoer_Periode1_!G354</f>
        <v/>
      </c>
      <c r="H18" s="249">
        <f>Invoer_Periode1_!H354</f>
        <v>0</v>
      </c>
      <c r="I18" s="458" t="str">
        <f>Invoer_Periode1_!I354</f>
        <v/>
      </c>
      <c r="J18" s="249" t="str">
        <f>Invoer_Periode1_!J354</f>
        <v/>
      </c>
      <c r="K18" s="249" t="str">
        <f>Invoer_Periode1_!K354</f>
        <v/>
      </c>
      <c r="L18" s="249" t="str">
        <f>Invoer_Periode1_!L354</f>
        <v/>
      </c>
      <c r="M18" s="249" t="str">
        <f>Invoer_Periode1_!M354</f>
        <v/>
      </c>
      <c r="N18" s="249">
        <f>Invoer_Periode1_!N354</f>
        <v>0</v>
      </c>
    </row>
    <row r="19" spans="1:14" ht="15" customHeight="1">
      <c r="A19" s="565" t="str">
        <f>Invoer_Periode1_!A355</f>
        <v/>
      </c>
      <c r="B19" t="str">
        <f>Invoer_Periode1_!B355</f>
        <v>Wolterink Harrie</v>
      </c>
      <c r="C19" s="485" t="str">
        <f>Invoer_Periode1_!C355</f>
        <v/>
      </c>
      <c r="D19" s="485" t="str">
        <f>Invoer_Periode1_!D355</f>
        <v/>
      </c>
      <c r="E19" s="485">
        <f>Invoer_Periode1_!E355</f>
        <v>0</v>
      </c>
      <c r="F19" s="485" t="str">
        <f>Invoer_Periode1_!F355</f>
        <v/>
      </c>
      <c r="G19" s="486" t="str">
        <f>Invoer_Periode1_!G355</f>
        <v/>
      </c>
      <c r="H19" s="485">
        <f>Invoer_Periode1_!H355</f>
        <v>0</v>
      </c>
      <c r="I19" s="500" t="str">
        <f>Invoer_Periode1_!I355</f>
        <v/>
      </c>
      <c r="J19" s="485" t="str">
        <f>Invoer_Periode1_!J355</f>
        <v/>
      </c>
      <c r="K19" s="485" t="str">
        <f>Invoer_Periode1_!K355</f>
        <v/>
      </c>
      <c r="L19" s="485" t="str">
        <f>Invoer_Periode1_!L355</f>
        <v/>
      </c>
      <c r="M19" s="485" t="str">
        <f>Invoer_Periode1_!M355</f>
        <v/>
      </c>
      <c r="N19" s="485">
        <f>Invoer_Periode1_!N355</f>
        <v>0</v>
      </c>
    </row>
    <row r="20" spans="1:14" ht="15" customHeight="1">
      <c r="B20" s="502" t="s">
        <v>134</v>
      </c>
      <c r="C20" s="477">
        <f>Invoer_Periode1_!C356</f>
        <v>0</v>
      </c>
      <c r="D20" s="477">
        <f>Invoer_Periode1_!D356</f>
        <v>0</v>
      </c>
      <c r="E20" s="477">
        <f>Invoer_Periode1_!E356</f>
        <v>0</v>
      </c>
      <c r="F20" s="477">
        <f>Invoer_Periode1_!F356</f>
        <v>0</v>
      </c>
      <c r="G20" s="478" t="e">
        <f>Invoer_Periode1_!G356</f>
        <v>#DIV/0!</v>
      </c>
      <c r="H20" s="477">
        <f>Invoer_Periode1_!H356</f>
        <v>0</v>
      </c>
      <c r="I20" s="480" t="e">
        <f>Invoer_Periode1_!I356</f>
        <v>#DIV/0!</v>
      </c>
      <c r="J20" s="477">
        <f>Invoer_Periode1_!J356</f>
        <v>0</v>
      </c>
      <c r="K20" s="477">
        <f>Invoer_Periode1_!K356</f>
        <v>0</v>
      </c>
      <c r="L20" s="477">
        <f>Invoer_Periode1_!L356</f>
        <v>0</v>
      </c>
      <c r="M20" s="477">
        <f>Invoer_Periode1_!M356</f>
        <v>0</v>
      </c>
      <c r="N20" s="477" t="e">
        <f>Invoer_Periode1_!N356</f>
        <v>#DIV/0!</v>
      </c>
    </row>
    <row r="21" spans="1:14">
      <c r="C21" s="490"/>
      <c r="D21" s="490"/>
      <c r="E21" s="490"/>
      <c r="F21" s="490"/>
      <c r="G21" s="491"/>
      <c r="H21" s="490"/>
      <c r="I21" s="567"/>
      <c r="J21" s="490"/>
      <c r="K21" s="490"/>
      <c r="L21" s="490"/>
      <c r="M21" s="490"/>
      <c r="N21" s="490"/>
    </row>
    <row r="22" spans="1:14">
      <c r="A22" s="566" t="str">
        <f>Invoer_periode_2!A337</f>
        <v>Car.Bol</v>
      </c>
      <c r="B22" s="566" t="str">
        <f>Invoer_periode_2!B337</f>
        <v>Periode 2</v>
      </c>
    </row>
    <row r="23" spans="1:14">
      <c r="A23" s="566">
        <f>Invoer_periode_2!A338</f>
        <v>75</v>
      </c>
      <c r="B23" s="566" t="str">
        <f>Invoer_periode_2!B338</f>
        <v>Naam</v>
      </c>
      <c r="C23" s="477" t="str">
        <f>Invoer_periode_2!C338</f>
        <v>Aantal</v>
      </c>
      <c r="D23" s="477" t="str">
        <f>Invoer_periode_2!D338</f>
        <v>Te maken</v>
      </c>
      <c r="E23" s="477" t="str">
        <f>Invoer_periode_2!E338</f>
        <v>Aantal</v>
      </c>
      <c r="F23" s="477" t="str">
        <f>Invoer_periode_2!F338</f>
        <v xml:space="preserve">Aantal  </v>
      </c>
      <c r="G23" s="478" t="str">
        <f>Invoer_periode_2!G338</f>
        <v xml:space="preserve">Week       </v>
      </c>
      <c r="H23" s="477" t="str">
        <f>Invoer_periode_2!H338</f>
        <v>Hoogste</v>
      </c>
      <c r="I23" s="480" t="str">
        <f>Invoer_periode_2!I338</f>
        <v>%</v>
      </c>
      <c r="J23" s="477">
        <f>Invoer_periode_2!J338</f>
        <v>10</v>
      </c>
      <c r="K23" s="477" t="str">
        <f>Invoer_periode_2!K338</f>
        <v>W</v>
      </c>
      <c r="L23" s="477" t="str">
        <f>Invoer_periode_2!L338</f>
        <v>V</v>
      </c>
      <c r="M23" s="477" t="str">
        <f>Invoer_periode_2!M338</f>
        <v>R</v>
      </c>
      <c r="N23" s="477" t="str">
        <f>Invoer_periode_2!N338</f>
        <v>Nieuwe</v>
      </c>
    </row>
    <row r="24" spans="1:14">
      <c r="A24" s="566" t="str">
        <f>Invoer_periode_2!A339</f>
        <v>Datum</v>
      </c>
      <c r="B24" s="566" t="str">
        <f>Invoer_periode_2!B339</f>
        <v>Vermue Jack</v>
      </c>
      <c r="C24" s="477" t="str">
        <f>Invoer_periode_2!C339</f>
        <v>Wedstr.</v>
      </c>
      <c r="D24" s="477" t="str">
        <f>Invoer_periode_2!D339</f>
        <v>Car.boles</v>
      </c>
      <c r="E24" s="477" t="str">
        <f>Invoer_periode_2!E339</f>
        <v>Car.boles</v>
      </c>
      <c r="F24" s="477" t="str">
        <f>Invoer_periode_2!F339</f>
        <v>Beurten</v>
      </c>
      <c r="G24" s="478" t="str">
        <f>Invoer_periode_2!G339</f>
        <v>Moyenne</v>
      </c>
      <c r="H24" s="477" t="str">
        <f>Invoer_periode_2!H339</f>
        <v>H Score</v>
      </c>
      <c r="I24" s="480" t="str">
        <f>Invoer_periode_2!I339</f>
        <v>Car.boles</v>
      </c>
      <c r="J24" s="477" t="str">
        <f>Invoer_periode_2!J339</f>
        <v>Punten</v>
      </c>
      <c r="K24" s="477">
        <f>Invoer_periode_2!K339</f>
        <v>0</v>
      </c>
      <c r="L24" s="477">
        <f>Invoer_periode_2!L339</f>
        <v>0</v>
      </c>
      <c r="M24" s="477">
        <f>Invoer_periode_2!M339</f>
        <v>0</v>
      </c>
      <c r="N24" s="477" t="str">
        <f>Invoer_periode_2!N339</f>
        <v>Caramb</v>
      </c>
    </row>
    <row r="25" spans="1:14">
      <c r="A25" s="565">
        <f>Invoer_periode_2!A340</f>
        <v>45223</v>
      </c>
      <c r="B25" t="str">
        <f>Invoer_periode_2!B340</f>
        <v>Slot Guus</v>
      </c>
      <c r="C25" s="249">
        <f>Invoer_periode_2!C340</f>
        <v>1</v>
      </c>
      <c r="D25" s="249">
        <f>Invoer_periode_2!D340</f>
        <v>75</v>
      </c>
      <c r="E25" s="249">
        <f>Invoer_periode_2!E340</f>
        <v>62</v>
      </c>
      <c r="F25" s="249">
        <f>Invoer_periode_2!F340</f>
        <v>24</v>
      </c>
      <c r="G25" s="251">
        <f>Invoer_periode_2!G340</f>
        <v>2.5833333333333335</v>
      </c>
      <c r="H25" s="249">
        <f>Invoer_periode_2!H340</f>
        <v>18</v>
      </c>
      <c r="I25" s="458">
        <f>Invoer_periode_2!I340</f>
        <v>0.82666666666666666</v>
      </c>
      <c r="J25" s="249">
        <f>Invoer_periode_2!J340</f>
        <v>8</v>
      </c>
      <c r="K25" s="249">
        <f>Invoer_periode_2!K340</f>
        <v>0</v>
      </c>
      <c r="L25" s="249">
        <f>Invoer_periode_2!L340</f>
        <v>1</v>
      </c>
      <c r="M25" s="249">
        <f>Invoer_periode_2!M340</f>
        <v>0</v>
      </c>
      <c r="N25" s="249">
        <f>Invoer_periode_2!N340</f>
        <v>0</v>
      </c>
    </row>
    <row r="26" spans="1:14">
      <c r="A26" s="565" t="str">
        <f>Invoer_periode_2!A341</f>
        <v/>
      </c>
      <c r="B26" t="str">
        <f>Invoer_periode_2!B341</f>
        <v>Bennie Beerten Z</v>
      </c>
      <c r="C26" s="249" t="str">
        <f>Invoer_periode_2!C341</f>
        <v/>
      </c>
      <c r="D26" s="249" t="str">
        <f>Invoer_periode_2!D341</f>
        <v/>
      </c>
      <c r="E26" s="249">
        <f>Invoer_periode_2!E341</f>
        <v>0</v>
      </c>
      <c r="F26" s="249" t="str">
        <f>Invoer_periode_2!F341</f>
        <v/>
      </c>
      <c r="G26" s="251" t="str">
        <f>Invoer_periode_2!G341</f>
        <v/>
      </c>
      <c r="H26" s="249">
        <f>Invoer_periode_2!H341</f>
        <v>0</v>
      </c>
      <c r="I26" s="458" t="str">
        <f>Invoer_periode_2!I341</f>
        <v/>
      </c>
      <c r="J26" s="249" t="str">
        <f>Invoer_periode_2!J341</f>
        <v/>
      </c>
      <c r="K26" s="249" t="str">
        <f>Invoer_periode_2!K341</f>
        <v/>
      </c>
      <c r="L26" s="249" t="str">
        <f>Invoer_periode_2!L341</f>
        <v/>
      </c>
      <c r="M26" s="249" t="str">
        <f>Invoer_periode_2!M341</f>
        <v/>
      </c>
      <c r="N26" s="249">
        <f>Invoer_periode_2!N341</f>
        <v>0</v>
      </c>
    </row>
    <row r="27" spans="1:14">
      <c r="A27" s="565" t="str">
        <f>Invoer_periode_2!A342</f>
        <v/>
      </c>
      <c r="B27" t="str">
        <f>Invoer_periode_2!B342</f>
        <v>Cuppers Jan</v>
      </c>
      <c r="C27" s="249" t="str">
        <f>Invoer_periode_2!C342</f>
        <v/>
      </c>
      <c r="D27" s="249" t="str">
        <f>Invoer_periode_2!D342</f>
        <v/>
      </c>
      <c r="E27" s="249">
        <f>Invoer_periode_2!E342</f>
        <v>0</v>
      </c>
      <c r="F27" s="249" t="str">
        <f>Invoer_periode_2!F342</f>
        <v/>
      </c>
      <c r="G27" s="251" t="str">
        <f>Invoer_periode_2!G342</f>
        <v/>
      </c>
      <c r="H27" s="249">
        <f>Invoer_periode_2!H342</f>
        <v>0</v>
      </c>
      <c r="I27" s="458" t="str">
        <f>Invoer_periode_2!I342</f>
        <v/>
      </c>
      <c r="J27" s="249" t="str">
        <f>Invoer_periode_2!J342</f>
        <v/>
      </c>
      <c r="K27" s="249" t="str">
        <f>Invoer_periode_2!K342</f>
        <v/>
      </c>
      <c r="L27" s="249" t="str">
        <f>Invoer_periode_2!L342</f>
        <v/>
      </c>
      <c r="M27" s="249" t="str">
        <f>Invoer_periode_2!M342</f>
        <v/>
      </c>
      <c r="N27" s="249">
        <f>Invoer_periode_2!N342</f>
        <v>0</v>
      </c>
    </row>
    <row r="28" spans="1:14">
      <c r="A28" s="565">
        <f>Invoer_periode_2!A343</f>
        <v>45223</v>
      </c>
      <c r="B28" t="str">
        <f>Invoer_periode_2!B343</f>
        <v>BouwmeesterJohan</v>
      </c>
      <c r="C28" s="249">
        <f>Invoer_periode_2!C343</f>
        <v>1</v>
      </c>
      <c r="D28" s="249">
        <f>Invoer_periode_2!D343</f>
        <v>75</v>
      </c>
      <c r="E28" s="249">
        <f>Invoer_periode_2!E343</f>
        <v>75</v>
      </c>
      <c r="F28" s="249">
        <f>Invoer_periode_2!F343</f>
        <v>20</v>
      </c>
      <c r="G28" s="251">
        <f>Invoer_periode_2!G343</f>
        <v>3.75</v>
      </c>
      <c r="H28" s="249">
        <f>Invoer_periode_2!H343</f>
        <v>17</v>
      </c>
      <c r="I28" s="458">
        <f>Invoer_periode_2!I343</f>
        <v>1</v>
      </c>
      <c r="J28" s="249">
        <f>Invoer_periode_2!J343</f>
        <v>10</v>
      </c>
      <c r="K28" s="249">
        <f>Invoer_periode_2!K343</f>
        <v>1</v>
      </c>
      <c r="L28" s="249">
        <f>Invoer_periode_2!L343</f>
        <v>0</v>
      </c>
      <c r="M28" s="249">
        <f>Invoer_periode_2!M343</f>
        <v>0</v>
      </c>
      <c r="N28" s="249">
        <f>Invoer_periode_2!N343</f>
        <v>0</v>
      </c>
    </row>
    <row r="29" spans="1:14">
      <c r="A29" s="565">
        <f>Invoer_periode_2!A344</f>
        <v>45272</v>
      </c>
      <c r="B29" t="str">
        <f>Invoer_periode_2!B344</f>
        <v>Cattier Theo</v>
      </c>
      <c r="C29" s="249">
        <f>Invoer_periode_2!C344</f>
        <v>1</v>
      </c>
      <c r="D29" s="249">
        <f>Invoer_periode_2!D344</f>
        <v>75</v>
      </c>
      <c r="E29" s="249">
        <f>Invoer_periode_2!E344</f>
        <v>75</v>
      </c>
      <c r="F29" s="249">
        <f>Invoer_periode_2!F344</f>
        <v>26</v>
      </c>
      <c r="G29" s="251">
        <f>Invoer_periode_2!G344</f>
        <v>2.8846153846153846</v>
      </c>
      <c r="H29" s="249">
        <f>Invoer_periode_2!H344</f>
        <v>13</v>
      </c>
      <c r="I29" s="458">
        <f>Invoer_periode_2!I344</f>
        <v>1</v>
      </c>
      <c r="J29" s="249">
        <f>Invoer_periode_2!J344</f>
        <v>10</v>
      </c>
      <c r="K29" s="249">
        <f>Invoer_periode_2!K344</f>
        <v>1</v>
      </c>
      <c r="L29" s="249">
        <f>Invoer_periode_2!L344</f>
        <v>0</v>
      </c>
      <c r="M29" s="249">
        <f>Invoer_periode_2!M344</f>
        <v>0</v>
      </c>
      <c r="N29" s="249">
        <f>Invoer_periode_2!N344</f>
        <v>0</v>
      </c>
    </row>
    <row r="30" spans="1:14">
      <c r="A30" s="565">
        <f>Invoer_periode_2!A345</f>
        <v>45237</v>
      </c>
      <c r="B30" t="str">
        <f>Invoer_periode_2!B345</f>
        <v>Huinink Jan</v>
      </c>
      <c r="C30" s="249">
        <f>Invoer_periode_2!C345</f>
        <v>1</v>
      </c>
      <c r="D30" s="249">
        <f>Invoer_periode_2!D345</f>
        <v>75</v>
      </c>
      <c r="E30" s="249">
        <f>Invoer_periode_2!E345</f>
        <v>75</v>
      </c>
      <c r="F30" s="249">
        <f>Invoer_periode_2!F345</f>
        <v>27</v>
      </c>
      <c r="G30" s="251">
        <f>Invoer_periode_2!G345</f>
        <v>2.7777777777777777</v>
      </c>
      <c r="H30" s="249">
        <f>Invoer_periode_2!H345</f>
        <v>16</v>
      </c>
      <c r="I30" s="458">
        <f>Invoer_periode_2!I345</f>
        <v>1</v>
      </c>
      <c r="J30" s="249">
        <f>Invoer_periode_2!J345</f>
        <v>10</v>
      </c>
      <c r="K30" s="249">
        <f>Invoer_periode_2!K345</f>
        <v>1</v>
      </c>
      <c r="L30" s="249">
        <f>Invoer_periode_2!L345</f>
        <v>0</v>
      </c>
      <c r="M30" s="249">
        <f>Invoer_periode_2!M345</f>
        <v>0</v>
      </c>
      <c r="N30" s="249">
        <f>Invoer_periode_2!N345</f>
        <v>0</v>
      </c>
    </row>
    <row r="31" spans="1:14">
      <c r="A31" s="565">
        <f>Invoer_periode_2!A346</f>
        <v>45258</v>
      </c>
      <c r="B31" t="str">
        <f>Invoer_periode_2!B346</f>
        <v>Koppele Theo</v>
      </c>
      <c r="C31" s="249">
        <f>Invoer_periode_2!C346</f>
        <v>1</v>
      </c>
      <c r="D31" s="249">
        <f>Invoer_periode_2!D346</f>
        <v>75</v>
      </c>
      <c r="E31" s="249">
        <f>Invoer_periode_2!E346</f>
        <v>75</v>
      </c>
      <c r="F31" s="249">
        <f>Invoer_periode_2!F346</f>
        <v>24</v>
      </c>
      <c r="G31" s="251">
        <f>Invoer_periode_2!G346</f>
        <v>3.125</v>
      </c>
      <c r="H31" s="249">
        <f>Invoer_periode_2!H346</f>
        <v>11</v>
      </c>
      <c r="I31" s="458">
        <f>Invoer_periode_2!I346</f>
        <v>1</v>
      </c>
      <c r="J31" s="249">
        <f>Invoer_periode_2!J346</f>
        <v>10</v>
      </c>
      <c r="K31" s="249">
        <f>Invoer_periode_2!K346</f>
        <v>1</v>
      </c>
      <c r="L31" s="249">
        <f>Invoer_periode_2!L346</f>
        <v>0</v>
      </c>
      <c r="M31" s="249">
        <f>Invoer_periode_2!M346</f>
        <v>0</v>
      </c>
      <c r="N31" s="249">
        <f>Invoer_periode_2!N346</f>
        <v>0</v>
      </c>
    </row>
    <row r="32" spans="1:14">
      <c r="A32" s="565">
        <f>Invoer_periode_2!A347</f>
        <v>45244</v>
      </c>
      <c r="B32" t="str">
        <f>Invoer_periode_2!B347</f>
        <v>Melgers Willy</v>
      </c>
      <c r="C32" s="249">
        <f>Invoer_periode_2!C347</f>
        <v>1</v>
      </c>
      <c r="D32" s="249">
        <f>Invoer_periode_2!D347</f>
        <v>75</v>
      </c>
      <c r="E32" s="249">
        <f>Invoer_periode_2!E347</f>
        <v>73</v>
      </c>
      <c r="F32" s="249">
        <f>Invoer_periode_2!F347</f>
        <v>21</v>
      </c>
      <c r="G32" s="251">
        <f>Invoer_periode_2!G347</f>
        <v>3.4761904761904763</v>
      </c>
      <c r="H32" s="249">
        <f>Invoer_periode_2!H347</f>
        <v>18</v>
      </c>
      <c r="I32" s="458">
        <f>Invoer_periode_2!I347</f>
        <v>0.97333333333333338</v>
      </c>
      <c r="J32" s="249">
        <f>Invoer_periode_2!J347</f>
        <v>9</v>
      </c>
      <c r="K32" s="249">
        <f>Invoer_periode_2!K347</f>
        <v>0</v>
      </c>
      <c r="L32" s="249">
        <f>Invoer_periode_2!L347</f>
        <v>1</v>
      </c>
      <c r="M32" s="249">
        <f>Invoer_periode_2!M347</f>
        <v>0</v>
      </c>
      <c r="N32" s="249">
        <f>Invoer_periode_2!N347</f>
        <v>0</v>
      </c>
    </row>
    <row r="33" spans="1:14">
      <c r="A33" s="565">
        <f>Invoer_periode_2!A348</f>
        <v>45237</v>
      </c>
      <c r="B33" t="str">
        <f>Invoer_periode_2!B348</f>
        <v>Piepers Arnold</v>
      </c>
      <c r="C33" s="249">
        <f>Invoer_periode_2!C348</f>
        <v>1</v>
      </c>
      <c r="D33" s="249">
        <f>Invoer_periode_2!D348</f>
        <v>75</v>
      </c>
      <c r="E33" s="249">
        <f>Invoer_periode_2!E348</f>
        <v>71</v>
      </c>
      <c r="F33" s="249">
        <f>Invoer_periode_2!F348</f>
        <v>25</v>
      </c>
      <c r="G33" s="251">
        <f>Invoer_periode_2!G348</f>
        <v>2.84</v>
      </c>
      <c r="H33" s="249">
        <f>Invoer_periode_2!H348</f>
        <v>11</v>
      </c>
      <c r="I33" s="458">
        <f>Invoer_periode_2!I348</f>
        <v>0.94666666666666666</v>
      </c>
      <c r="J33" s="249">
        <f>Invoer_periode_2!J348</f>
        <v>9</v>
      </c>
      <c r="K33" s="249">
        <f>Invoer_periode_2!K348</f>
        <v>0</v>
      </c>
      <c r="L33" s="249">
        <f>Invoer_periode_2!L348</f>
        <v>1</v>
      </c>
      <c r="M33" s="249">
        <f>Invoer_periode_2!M348</f>
        <v>0</v>
      </c>
      <c r="N33" s="249">
        <f>Invoer_periode_2!N348</f>
        <v>0</v>
      </c>
    </row>
    <row r="34" spans="1:14">
      <c r="A34" s="565">
        <f>Invoer_periode_2!A349</f>
        <v>45230</v>
      </c>
      <c r="B34" t="str">
        <f>Invoer_periode_2!B349</f>
        <v>Jos Stortelder</v>
      </c>
      <c r="C34" s="249">
        <f>Invoer_periode_2!C349</f>
        <v>1</v>
      </c>
      <c r="D34" s="249">
        <f>Invoer_periode_2!D349</f>
        <v>75</v>
      </c>
      <c r="E34" s="249">
        <f>Invoer_periode_2!E349</f>
        <v>65</v>
      </c>
      <c r="F34" s="249">
        <f>Invoer_periode_2!F349</f>
        <v>23</v>
      </c>
      <c r="G34" s="251">
        <f>Invoer_periode_2!G349</f>
        <v>2.8260869565217392</v>
      </c>
      <c r="H34" s="249">
        <f>Invoer_periode_2!H349</f>
        <v>15</v>
      </c>
      <c r="I34" s="458">
        <f>Invoer_periode_2!I349</f>
        <v>0.8666666666666667</v>
      </c>
      <c r="J34" s="249">
        <f>Invoer_periode_2!J349</f>
        <v>8</v>
      </c>
      <c r="K34" s="249">
        <f>Invoer_periode_2!K349</f>
        <v>0</v>
      </c>
      <c r="L34" s="249">
        <f>Invoer_periode_2!L349</f>
        <v>1</v>
      </c>
      <c r="M34" s="249">
        <f>Invoer_periode_2!M349</f>
        <v>0</v>
      </c>
      <c r="N34" s="249">
        <f>Invoer_periode_2!N349</f>
        <v>0</v>
      </c>
    </row>
    <row r="35" spans="1:14">
      <c r="A35" s="565" t="str">
        <f>Invoer_periode_2!A350</f>
        <v/>
      </c>
      <c r="B35" t="str">
        <f>Invoer_periode_2!B350</f>
        <v>Rots Jan</v>
      </c>
      <c r="C35" s="249" t="str">
        <f>Invoer_periode_2!C350</f>
        <v/>
      </c>
      <c r="D35" s="249" t="str">
        <f>Invoer_periode_2!D350</f>
        <v/>
      </c>
      <c r="E35" s="249">
        <f>Invoer_periode_2!E350</f>
        <v>0</v>
      </c>
      <c r="F35" s="249" t="str">
        <f>Invoer_periode_2!F350</f>
        <v/>
      </c>
      <c r="G35" s="251" t="str">
        <f>Invoer_periode_2!G350</f>
        <v/>
      </c>
      <c r="H35" s="249">
        <f>Invoer_periode_2!H350</f>
        <v>0</v>
      </c>
      <c r="I35" s="458" t="str">
        <f>Invoer_periode_2!I350</f>
        <v/>
      </c>
      <c r="J35" s="249" t="str">
        <f>Invoer_periode_2!J350</f>
        <v/>
      </c>
      <c r="K35" s="249" t="str">
        <f>Invoer_periode_2!K350</f>
        <v/>
      </c>
      <c r="L35" s="249" t="str">
        <f>Invoer_periode_2!L350</f>
        <v/>
      </c>
      <c r="M35" s="249" t="str">
        <f>Invoer_periode_2!M350</f>
        <v/>
      </c>
      <c r="N35" s="249">
        <f>Invoer_periode_2!N350</f>
        <v>0</v>
      </c>
    </row>
    <row r="36" spans="1:14">
      <c r="A36" s="565">
        <f>Invoer_periode_2!A351</f>
        <v>45265</v>
      </c>
      <c r="B36" t="str">
        <f>Invoer_periode_2!B351</f>
        <v>Rouwhorst Bennie</v>
      </c>
      <c r="C36" s="249">
        <f>Invoer_periode_2!C351</f>
        <v>1</v>
      </c>
      <c r="D36" s="249">
        <f>Invoer_periode_2!D351</f>
        <v>75</v>
      </c>
      <c r="E36" s="249">
        <f>Invoer_periode_2!E351</f>
        <v>69</v>
      </c>
      <c r="F36" s="249">
        <f>Invoer_periode_2!F351</f>
        <v>14</v>
      </c>
      <c r="G36" s="251">
        <f>Invoer_periode_2!G351</f>
        <v>4.9285714285714288</v>
      </c>
      <c r="H36" s="249">
        <f>Invoer_periode_2!H351</f>
        <v>18</v>
      </c>
      <c r="I36" s="458">
        <f>Invoer_periode_2!I351</f>
        <v>0.92</v>
      </c>
      <c r="J36" s="249">
        <f>Invoer_periode_2!J351</f>
        <v>9</v>
      </c>
      <c r="K36" s="249">
        <f>Invoer_periode_2!K351</f>
        <v>1</v>
      </c>
      <c r="L36" s="249">
        <f>Invoer_periode_2!L351</f>
        <v>0</v>
      </c>
      <c r="M36" s="249">
        <f>Invoer_periode_2!M351</f>
        <v>0</v>
      </c>
      <c r="N36" s="249">
        <f>Invoer_periode_2!N351</f>
        <v>0</v>
      </c>
    </row>
    <row r="37" spans="1:14">
      <c r="A37" s="565">
        <f>Invoer_periode_2!A352</f>
        <v>45230</v>
      </c>
      <c r="B37" t="str">
        <f>Invoer_periode_2!B352</f>
        <v>Wittenbernds B</v>
      </c>
      <c r="C37" s="249">
        <f>Invoer_periode_2!C352</f>
        <v>1</v>
      </c>
      <c r="D37" s="249">
        <f>Invoer_periode_2!D352</f>
        <v>75</v>
      </c>
      <c r="E37" s="249">
        <f>Invoer_periode_2!E352</f>
        <v>58</v>
      </c>
      <c r="F37" s="249">
        <f>Invoer_periode_2!F352</f>
        <v>24</v>
      </c>
      <c r="G37" s="251">
        <f>Invoer_periode_2!G352</f>
        <v>2.4166666666666665</v>
      </c>
      <c r="H37" s="249">
        <f>Invoer_periode_2!H352</f>
        <v>8</v>
      </c>
      <c r="I37" s="458">
        <f>Invoer_periode_2!I352</f>
        <v>0.77333333333333332</v>
      </c>
      <c r="J37" s="249">
        <f>Invoer_periode_2!J352</f>
        <v>7</v>
      </c>
      <c r="K37" s="249">
        <f>Invoer_periode_2!K352</f>
        <v>0</v>
      </c>
      <c r="L37" s="249">
        <f>Invoer_periode_2!L352</f>
        <v>1</v>
      </c>
      <c r="M37" s="249">
        <f>Invoer_periode_2!M352</f>
        <v>0</v>
      </c>
      <c r="N37" s="249">
        <f>Invoer_periode_2!N352</f>
        <v>0</v>
      </c>
    </row>
    <row r="38" spans="1:14">
      <c r="A38" s="565">
        <f>Invoer_periode_2!A353</f>
        <v>45258</v>
      </c>
      <c r="B38" t="str">
        <f>Invoer_periode_2!B353</f>
        <v>Spieker Leo</v>
      </c>
      <c r="C38" s="249">
        <f>Invoer_periode_2!C353</f>
        <v>1</v>
      </c>
      <c r="D38" s="249">
        <f>Invoer_periode_2!D353</f>
        <v>75</v>
      </c>
      <c r="E38" s="249">
        <f>Invoer_periode_2!E353</f>
        <v>75</v>
      </c>
      <c r="F38" s="249">
        <f>Invoer_periode_2!F353</f>
        <v>20</v>
      </c>
      <c r="G38" s="251">
        <f>Invoer_periode_2!G353</f>
        <v>3.75</v>
      </c>
      <c r="H38" s="249">
        <f>Invoer_periode_2!H353</f>
        <v>20</v>
      </c>
      <c r="I38" s="458">
        <f>Invoer_periode_2!I353</f>
        <v>1</v>
      </c>
      <c r="J38" s="249">
        <f>Invoer_periode_2!J353</f>
        <v>10</v>
      </c>
      <c r="K38" s="249">
        <f>Invoer_periode_2!K353</f>
        <v>1</v>
      </c>
      <c r="L38" s="249">
        <f>Invoer_periode_2!L353</f>
        <v>0</v>
      </c>
      <c r="M38" s="249">
        <f>Invoer_periode_2!M353</f>
        <v>0</v>
      </c>
      <c r="N38" s="249">
        <f>Invoer_periode_2!N353</f>
        <v>0</v>
      </c>
    </row>
    <row r="39" spans="1:14">
      <c r="A39" s="565">
        <f>Invoer_periode_2!A354</f>
        <v>45244</v>
      </c>
      <c r="B39" t="str">
        <f>Invoer_periode_2!B354</f>
        <v>v.Schie Leo</v>
      </c>
      <c r="C39" s="249">
        <f>Invoer_periode_2!C354</f>
        <v>1</v>
      </c>
      <c r="D39" s="249">
        <f>Invoer_periode_2!D354</f>
        <v>75</v>
      </c>
      <c r="E39" s="249">
        <f>Invoer_periode_2!E354</f>
        <v>75</v>
      </c>
      <c r="F39" s="249">
        <f>Invoer_periode_2!F354</f>
        <v>22</v>
      </c>
      <c r="G39" s="251">
        <f>Invoer_periode_2!G354</f>
        <v>3.4090909090909092</v>
      </c>
      <c r="H39" s="249">
        <f>Invoer_periode_2!H354</f>
        <v>20</v>
      </c>
      <c r="I39" s="458">
        <f>Invoer_periode_2!I354</f>
        <v>1</v>
      </c>
      <c r="J39" s="249">
        <f>Invoer_periode_2!J354</f>
        <v>10</v>
      </c>
      <c r="K39" s="249">
        <f>Invoer_periode_2!K354</f>
        <v>1</v>
      </c>
      <c r="L39" s="249">
        <f>Invoer_periode_2!L354</f>
        <v>0</v>
      </c>
      <c r="M39" s="249">
        <f>Invoer_periode_2!M354</f>
        <v>0</v>
      </c>
      <c r="N39" s="249">
        <f>Invoer_periode_2!N354</f>
        <v>0</v>
      </c>
    </row>
    <row r="40" spans="1:14">
      <c r="A40" s="565">
        <f>Invoer_periode_2!A355</f>
        <v>45265</v>
      </c>
      <c r="B40" t="str">
        <f>Invoer_periode_2!B355</f>
        <v>Wolterink Harrie</v>
      </c>
      <c r="C40" s="249">
        <f>Invoer_periode_2!C355</f>
        <v>1</v>
      </c>
      <c r="D40" s="249">
        <f>Invoer_periode_2!D355</f>
        <v>75</v>
      </c>
      <c r="E40" s="249">
        <f>Invoer_periode_2!E355</f>
        <v>62</v>
      </c>
      <c r="F40" s="249">
        <f>Invoer_periode_2!F355</f>
        <v>20</v>
      </c>
      <c r="G40" s="251">
        <f>Invoer_periode_2!G355</f>
        <v>3.1</v>
      </c>
      <c r="H40" s="249">
        <f>Invoer_periode_2!H355</f>
        <v>11</v>
      </c>
      <c r="I40" s="458">
        <f>Invoer_periode_2!I355</f>
        <v>0.82666666666666666</v>
      </c>
      <c r="J40" s="249">
        <f>Invoer_periode_2!J355</f>
        <v>8</v>
      </c>
      <c r="K40" s="249">
        <f>Invoer_periode_2!K355</f>
        <v>0</v>
      </c>
      <c r="L40" s="249">
        <f>Invoer_periode_2!L355</f>
        <v>1</v>
      </c>
      <c r="M40" s="249">
        <f>Invoer_periode_2!M355</f>
        <v>0</v>
      </c>
      <c r="N40" s="249">
        <f>Invoer_periode_2!N355</f>
        <v>0</v>
      </c>
    </row>
    <row r="41" spans="1:14">
      <c r="B41" s="566" t="s">
        <v>134</v>
      </c>
      <c r="C41" s="477">
        <f>Invoer_periode_2!C356</f>
        <v>13</v>
      </c>
      <c r="D41" s="477">
        <f>Invoer_periode_2!D356</f>
        <v>975</v>
      </c>
      <c r="E41" s="477">
        <f>Invoer_periode_2!E356</f>
        <v>910</v>
      </c>
      <c r="F41" s="477">
        <f>Invoer_periode_2!F356</f>
        <v>290</v>
      </c>
      <c r="G41" s="478">
        <f>Invoer_periode_2!G356</f>
        <v>3.1379310344827585</v>
      </c>
      <c r="H41" s="477">
        <f>Invoer_periode_2!H356</f>
        <v>20</v>
      </c>
      <c r="I41" s="480">
        <f>Invoer_periode_2!I356</f>
        <v>0.93333333333333335</v>
      </c>
      <c r="J41" s="477">
        <f>Invoer_periode_2!J356</f>
        <v>118</v>
      </c>
      <c r="K41" s="477">
        <f>Invoer_periode_2!K356</f>
        <v>7</v>
      </c>
      <c r="L41" s="477">
        <f>Invoer_periode_2!L356</f>
        <v>6</v>
      </c>
      <c r="M41" s="477">
        <f>Invoer_periode_2!M356</f>
        <v>0</v>
      </c>
      <c r="N41" s="477">
        <f>Invoer_periode_2!N356</f>
        <v>85</v>
      </c>
    </row>
    <row r="43" spans="1:14">
      <c r="A43" s="566" t="str">
        <f>Invoer_periode_3!A337</f>
        <v>Car.Bol</v>
      </c>
      <c r="B43" s="566" t="str">
        <f>Invoer_periode_3!B337</f>
        <v>Periode 3</v>
      </c>
    </row>
    <row r="44" spans="1:14">
      <c r="A44" s="566">
        <f>Invoer_periode_3!A338</f>
        <v>85</v>
      </c>
      <c r="B44" s="566" t="str">
        <f>Invoer_periode_3!B338</f>
        <v>Naam</v>
      </c>
      <c r="C44" s="477" t="str">
        <f>Invoer_periode_3!C338</f>
        <v>Aantal</v>
      </c>
      <c r="D44" s="477" t="str">
        <f>Invoer_periode_3!D338</f>
        <v>Te maken</v>
      </c>
      <c r="E44" s="477" t="str">
        <f>Invoer_periode_3!E338</f>
        <v>Aantal</v>
      </c>
      <c r="F44" s="477" t="str">
        <f>Invoer_periode_3!F338</f>
        <v xml:space="preserve">Aantal  </v>
      </c>
      <c r="G44" s="478" t="str">
        <f>Invoer_periode_3!G338</f>
        <v xml:space="preserve">Week       </v>
      </c>
      <c r="H44" s="477" t="str">
        <f>Invoer_periode_3!H338</f>
        <v>Hoogste</v>
      </c>
      <c r="I44" s="480" t="str">
        <f>Invoer_periode_3!I338</f>
        <v>%</v>
      </c>
      <c r="J44" s="477">
        <f>Invoer_periode_3!J338</f>
        <v>10</v>
      </c>
      <c r="K44" s="477" t="str">
        <f>Invoer_periode_3!K338</f>
        <v>W</v>
      </c>
      <c r="L44" s="477" t="str">
        <f>Invoer_periode_3!L338</f>
        <v>V</v>
      </c>
      <c r="M44" s="477" t="str">
        <f>Invoer_periode_3!M338</f>
        <v>R</v>
      </c>
      <c r="N44" s="477" t="str">
        <f>Invoer_periode_3!N338</f>
        <v>Nieuwe</v>
      </c>
    </row>
    <row r="45" spans="1:14">
      <c r="A45" s="566" t="str">
        <f>Invoer_periode_3!A339</f>
        <v>Datum</v>
      </c>
      <c r="B45" s="566" t="str">
        <f>Invoer_periode_3!B339</f>
        <v>Vermue Jack</v>
      </c>
      <c r="C45" s="477" t="str">
        <f>Invoer_periode_3!C339</f>
        <v>Wedstr.</v>
      </c>
      <c r="D45" s="477" t="str">
        <f>Invoer_periode_3!D339</f>
        <v>Car.boles</v>
      </c>
      <c r="E45" s="477" t="str">
        <f>Invoer_periode_3!E339</f>
        <v>Car.boles</v>
      </c>
      <c r="F45" s="477" t="str">
        <f>Invoer_periode_3!F339</f>
        <v>Beurten</v>
      </c>
      <c r="G45" s="478" t="str">
        <f>Invoer_periode_3!G339</f>
        <v>Moyenne</v>
      </c>
      <c r="H45" s="477" t="str">
        <f>Invoer_periode_3!H339</f>
        <v>H Score</v>
      </c>
      <c r="I45" s="480" t="str">
        <f>Invoer_periode_3!I339</f>
        <v>Car.boles</v>
      </c>
      <c r="J45" s="477" t="str">
        <f>Invoer_periode_3!J339</f>
        <v>Punten</v>
      </c>
      <c r="K45" s="477">
        <f>Invoer_periode_3!K339</f>
        <v>0</v>
      </c>
      <c r="L45" s="477">
        <f>Invoer_periode_3!L339</f>
        <v>0</v>
      </c>
      <c r="M45" s="477">
        <f>Invoer_periode_3!M339</f>
        <v>0</v>
      </c>
      <c r="N45" s="477" t="str">
        <f>Invoer_periode_3!N339</f>
        <v>Caramb</v>
      </c>
    </row>
    <row r="46" spans="1:14">
      <c r="A46">
        <f>Invoer_periode_3!A340</f>
        <v>45300</v>
      </c>
      <c r="B46" t="str">
        <f>Invoer_periode_3!B340</f>
        <v>Slot Guus</v>
      </c>
      <c r="C46" s="249">
        <f>Invoer_periode_3!C340</f>
        <v>1</v>
      </c>
      <c r="D46" s="249">
        <f>Invoer_periode_3!D340</f>
        <v>85</v>
      </c>
      <c r="E46" s="249">
        <f>Invoer_periode_3!E340</f>
        <v>76</v>
      </c>
      <c r="F46" s="249">
        <f>Invoer_periode_3!F340</f>
        <v>27</v>
      </c>
      <c r="G46" s="251">
        <f>Invoer_periode_3!G340</f>
        <v>2.8148148148148149</v>
      </c>
      <c r="H46" s="249">
        <f>Invoer_periode_3!H340</f>
        <v>10</v>
      </c>
      <c r="I46" s="458">
        <f>Invoer_periode_3!I340</f>
        <v>0.89411764705882357</v>
      </c>
      <c r="J46" s="249">
        <f>Invoer_periode_3!J340</f>
        <v>8</v>
      </c>
      <c r="K46" s="249">
        <f>Invoer_periode_3!K340</f>
        <v>0</v>
      </c>
      <c r="L46" s="249">
        <f>Invoer_periode_3!L340</f>
        <v>1</v>
      </c>
      <c r="M46" s="249">
        <f>Invoer_periode_3!M340</f>
        <v>0</v>
      </c>
      <c r="N46" s="249">
        <f>Invoer_periode_3!N340</f>
        <v>0</v>
      </c>
    </row>
    <row r="47" spans="1:14">
      <c r="A47" t="str">
        <f>Invoer_periode_3!A341</f>
        <v/>
      </c>
      <c r="B47" t="str">
        <f>Invoer_periode_3!B341</f>
        <v>Bennie Beerten Z</v>
      </c>
      <c r="C47" s="249" t="str">
        <f>Invoer_periode_3!C341</f>
        <v/>
      </c>
      <c r="D47" s="249" t="str">
        <f>Invoer_periode_3!D341</f>
        <v/>
      </c>
      <c r="E47" s="249">
        <f>Invoer_periode_3!E341</f>
        <v>0</v>
      </c>
      <c r="F47" s="249" t="str">
        <f>Invoer_periode_3!F341</f>
        <v/>
      </c>
      <c r="G47" s="251">
        <f>Invoer_periode_3!G341</f>
        <v>0</v>
      </c>
      <c r="H47" s="249">
        <f>Invoer_periode_3!H341</f>
        <v>0</v>
      </c>
      <c r="I47" s="458" t="str">
        <f>Invoer_periode_3!I341</f>
        <v/>
      </c>
      <c r="J47" s="249" t="str">
        <f>Invoer_periode_3!J341</f>
        <v/>
      </c>
      <c r="K47" s="249" t="str">
        <f>Invoer_periode_3!K341</f>
        <v/>
      </c>
      <c r="L47" s="249" t="str">
        <f>Invoer_periode_3!L341</f>
        <v/>
      </c>
      <c r="M47" s="249" t="str">
        <f>Invoer_periode_3!M341</f>
        <v/>
      </c>
      <c r="N47" s="249">
        <f>Invoer_periode_3!N341</f>
        <v>0</v>
      </c>
    </row>
    <row r="48" spans="1:14">
      <c r="A48" t="str">
        <f>Invoer_periode_3!A342</f>
        <v/>
      </c>
      <c r="B48" t="str">
        <f>Invoer_periode_3!B342</f>
        <v>Cuppers Jan</v>
      </c>
      <c r="C48" s="249" t="str">
        <f>Invoer_periode_3!C342</f>
        <v/>
      </c>
      <c r="D48" s="249" t="str">
        <f>Invoer_periode_3!D342</f>
        <v/>
      </c>
      <c r="E48" s="249">
        <f>Invoer_periode_3!E342</f>
        <v>0</v>
      </c>
      <c r="F48" s="249" t="str">
        <f>Invoer_periode_3!F342</f>
        <v/>
      </c>
      <c r="G48" s="251">
        <f>Invoer_periode_3!G342</f>
        <v>0</v>
      </c>
      <c r="H48" s="249">
        <f>Invoer_periode_3!H342</f>
        <v>0</v>
      </c>
      <c r="I48" s="458" t="str">
        <f>Invoer_periode_3!I342</f>
        <v/>
      </c>
      <c r="J48" s="249" t="str">
        <f>Invoer_periode_3!J342</f>
        <v/>
      </c>
      <c r="K48" s="249" t="str">
        <f>Invoer_periode_3!K342</f>
        <v/>
      </c>
      <c r="L48" s="249" t="str">
        <f>Invoer_periode_3!L342</f>
        <v/>
      </c>
      <c r="M48" s="249" t="str">
        <f>Invoer_periode_3!M342</f>
        <v/>
      </c>
      <c r="N48" s="249">
        <f>Invoer_periode_3!N342</f>
        <v>0</v>
      </c>
    </row>
    <row r="49" spans="1:14">
      <c r="A49">
        <f>Invoer_periode_3!A343</f>
        <v>45272</v>
      </c>
      <c r="B49" t="str">
        <f>Invoer_periode_3!B343</f>
        <v>BouwmeesterJohan</v>
      </c>
      <c r="C49" s="249">
        <f>Invoer_periode_3!C343</f>
        <v>1</v>
      </c>
      <c r="D49" s="249">
        <f>Invoer_periode_3!D343</f>
        <v>85</v>
      </c>
      <c r="E49" s="249">
        <f>Invoer_periode_3!E343</f>
        <v>72</v>
      </c>
      <c r="F49" s="249">
        <f>Invoer_periode_3!F343</f>
        <v>19</v>
      </c>
      <c r="G49" s="251">
        <f>Invoer_periode_3!G343</f>
        <v>0</v>
      </c>
      <c r="H49" s="249">
        <f>Invoer_periode_3!H343</f>
        <v>13</v>
      </c>
      <c r="I49" s="458">
        <f>Invoer_periode_3!I343</f>
        <v>0.84705882352941175</v>
      </c>
      <c r="J49" s="249">
        <f>Invoer_periode_3!J343</f>
        <v>8</v>
      </c>
      <c r="K49" s="249">
        <f>Invoer_periode_3!K343</f>
        <v>0</v>
      </c>
      <c r="L49" s="249">
        <f>Invoer_periode_3!L343</f>
        <v>0</v>
      </c>
      <c r="M49" s="249">
        <f>Invoer_periode_3!M343</f>
        <v>1</v>
      </c>
      <c r="N49" s="249">
        <f>Invoer_periode_3!N343</f>
        <v>0</v>
      </c>
    </row>
    <row r="50" spans="1:14">
      <c r="A50" t="str">
        <f>Invoer_periode_3!A344</f>
        <v/>
      </c>
      <c r="B50" t="str">
        <f>Invoer_periode_3!B344</f>
        <v>Cattier Theo</v>
      </c>
      <c r="C50" s="249" t="str">
        <f>Invoer_periode_3!C344</f>
        <v/>
      </c>
      <c r="D50" s="249" t="str">
        <f>Invoer_periode_3!D344</f>
        <v/>
      </c>
      <c r="E50" s="249">
        <f>Invoer_periode_3!E344</f>
        <v>0</v>
      </c>
      <c r="F50" s="249" t="str">
        <f>Invoer_periode_3!F344</f>
        <v/>
      </c>
      <c r="G50" s="251">
        <f>Invoer_periode_3!G344</f>
        <v>0</v>
      </c>
      <c r="H50" s="249">
        <f>Invoer_periode_3!H344</f>
        <v>0</v>
      </c>
      <c r="I50" s="458" t="str">
        <f>Invoer_periode_3!I344</f>
        <v/>
      </c>
      <c r="J50" s="249" t="str">
        <f>Invoer_periode_3!J344</f>
        <v/>
      </c>
      <c r="K50" s="249" t="str">
        <f>Invoer_periode_3!K344</f>
        <v/>
      </c>
      <c r="L50" s="249" t="str">
        <f>Invoer_periode_3!L344</f>
        <v/>
      </c>
      <c r="M50" s="249" t="str">
        <f>Invoer_periode_3!M344</f>
        <v/>
      </c>
      <c r="N50" s="249">
        <f>Invoer_periode_3!N344</f>
        <v>0</v>
      </c>
    </row>
    <row r="51" spans="1:14">
      <c r="A51" t="str">
        <f>Invoer_periode_3!A345</f>
        <v/>
      </c>
      <c r="B51" t="str">
        <f>Invoer_periode_3!B345</f>
        <v>Huinink Jan</v>
      </c>
      <c r="C51" s="249" t="str">
        <f>Invoer_periode_3!C345</f>
        <v/>
      </c>
      <c r="D51" s="249" t="str">
        <f>Invoer_periode_3!D345</f>
        <v/>
      </c>
      <c r="E51" s="249">
        <f>Invoer_periode_3!E345</f>
        <v>0</v>
      </c>
      <c r="F51" s="249" t="str">
        <f>Invoer_periode_3!F345</f>
        <v/>
      </c>
      <c r="G51" s="251">
        <f>Invoer_periode_3!G345</f>
        <v>0</v>
      </c>
      <c r="H51" s="249">
        <f>Invoer_periode_3!H345</f>
        <v>0</v>
      </c>
      <c r="I51" s="458" t="str">
        <f>Invoer_periode_3!I345</f>
        <v/>
      </c>
      <c r="J51" s="249" t="str">
        <f>Invoer_periode_3!J345</f>
        <v/>
      </c>
      <c r="K51" s="249" t="str">
        <f>Invoer_periode_3!K345</f>
        <v/>
      </c>
      <c r="L51" s="249" t="str">
        <f>Invoer_periode_3!L345</f>
        <v/>
      </c>
      <c r="M51" s="249" t="str">
        <f>Invoer_periode_3!M345</f>
        <v/>
      </c>
      <c r="N51" s="249">
        <f>Invoer_periode_3!N345</f>
        <v>0</v>
      </c>
    </row>
    <row r="52" spans="1:14">
      <c r="A52" t="str">
        <f>Invoer_periode_3!A346</f>
        <v/>
      </c>
      <c r="B52" t="str">
        <f>Invoer_periode_3!B346</f>
        <v>Koppele Theo</v>
      </c>
      <c r="C52" s="249" t="str">
        <f>Invoer_periode_3!C346</f>
        <v/>
      </c>
      <c r="D52" s="249" t="str">
        <f>Invoer_periode_3!D346</f>
        <v/>
      </c>
      <c r="E52" s="249">
        <f>Invoer_periode_3!E346</f>
        <v>0</v>
      </c>
      <c r="F52" s="249" t="str">
        <f>Invoer_periode_3!F346</f>
        <v/>
      </c>
      <c r="G52" s="251">
        <f>Invoer_periode_3!G346</f>
        <v>0</v>
      </c>
      <c r="H52" s="249">
        <f>Invoer_periode_3!H346</f>
        <v>0</v>
      </c>
      <c r="I52" s="458" t="str">
        <f>Invoer_periode_3!I346</f>
        <v/>
      </c>
      <c r="J52" s="249" t="str">
        <f>Invoer_periode_3!J346</f>
        <v/>
      </c>
      <c r="K52" s="249" t="str">
        <f>Invoer_periode_3!K346</f>
        <v/>
      </c>
      <c r="L52" s="249" t="str">
        <f>Invoer_periode_3!L346</f>
        <v/>
      </c>
      <c r="M52" s="249" t="str">
        <f>Invoer_periode_3!M346</f>
        <v/>
      </c>
      <c r="N52" s="249">
        <f>Invoer_periode_3!N346</f>
        <v>0</v>
      </c>
    </row>
    <row r="53" spans="1:14">
      <c r="A53">
        <f>Invoer_periode_3!A347</f>
        <v>45300</v>
      </c>
      <c r="B53" t="str">
        <f>Invoer_periode_3!B347</f>
        <v>Melgers Willy</v>
      </c>
      <c r="C53" s="249">
        <f>Invoer_periode_3!C347</f>
        <v>1</v>
      </c>
      <c r="D53" s="249">
        <f>Invoer_periode_3!D347</f>
        <v>85</v>
      </c>
      <c r="E53" s="249">
        <f>Invoer_periode_3!E347</f>
        <v>70</v>
      </c>
      <c r="F53" s="249">
        <f>Invoer_periode_3!F347</f>
        <v>26</v>
      </c>
      <c r="G53" s="251">
        <f>Invoer_periode_3!G347</f>
        <v>0</v>
      </c>
      <c r="H53" s="249">
        <f>Invoer_periode_3!H347</f>
        <v>25</v>
      </c>
      <c r="I53" s="458">
        <f>Invoer_periode_3!I347</f>
        <v>0.82352941176470584</v>
      </c>
      <c r="J53" s="249">
        <f>Invoer_periode_3!J347</f>
        <v>8</v>
      </c>
      <c r="K53" s="249">
        <f>Invoer_periode_3!K347</f>
        <v>1</v>
      </c>
      <c r="L53" s="249">
        <f>Invoer_periode_3!L347</f>
        <v>0</v>
      </c>
      <c r="M53" s="249">
        <f>Invoer_periode_3!M347</f>
        <v>0</v>
      </c>
      <c r="N53" s="249">
        <f>Invoer_periode_3!N347</f>
        <v>0</v>
      </c>
    </row>
    <row r="54" spans="1:14">
      <c r="A54" t="str">
        <f>Invoer_periode_3!A348</f>
        <v/>
      </c>
      <c r="B54" t="str">
        <f>Invoer_periode_3!B348</f>
        <v>Piepers Arnold</v>
      </c>
      <c r="C54" s="249" t="str">
        <f>Invoer_periode_3!C348</f>
        <v/>
      </c>
      <c r="D54" s="249" t="str">
        <f>Invoer_periode_3!D348</f>
        <v/>
      </c>
      <c r="E54" s="249">
        <f>Invoer_periode_3!E348</f>
        <v>0</v>
      </c>
      <c r="F54" s="249" t="str">
        <f>Invoer_periode_3!F348</f>
        <v/>
      </c>
      <c r="G54" s="251">
        <f>Invoer_periode_3!G348</f>
        <v>0</v>
      </c>
      <c r="H54" s="249">
        <f>Invoer_periode_3!H348</f>
        <v>0</v>
      </c>
      <c r="I54" s="458" t="str">
        <f>Invoer_periode_3!I348</f>
        <v/>
      </c>
      <c r="J54" s="249" t="str">
        <f>Invoer_periode_3!J348</f>
        <v/>
      </c>
      <c r="K54" s="249" t="str">
        <f>Invoer_periode_3!K348</f>
        <v/>
      </c>
      <c r="L54" s="249" t="str">
        <f>Invoer_periode_3!L348</f>
        <v/>
      </c>
      <c r="M54" s="249" t="str">
        <f>Invoer_periode_3!M348</f>
        <v/>
      </c>
      <c r="N54" s="249">
        <f>Invoer_periode_3!N348</f>
        <v>0</v>
      </c>
    </row>
    <row r="55" spans="1:14">
      <c r="A55" t="str">
        <f>Invoer_periode_3!A349</f>
        <v/>
      </c>
      <c r="B55" t="str">
        <f>Invoer_periode_3!B349</f>
        <v>Jos Stortelder</v>
      </c>
      <c r="C55" s="249" t="str">
        <f>Invoer_periode_3!C349</f>
        <v/>
      </c>
      <c r="D55" s="249" t="str">
        <f>Invoer_periode_3!D349</f>
        <v/>
      </c>
      <c r="E55" s="249">
        <f>Invoer_periode_3!E349</f>
        <v>0</v>
      </c>
      <c r="F55" s="249" t="str">
        <f>Invoer_periode_3!F349</f>
        <v/>
      </c>
      <c r="G55" s="251">
        <f>Invoer_periode_3!G349</f>
        <v>0</v>
      </c>
      <c r="H55" s="249">
        <f>Invoer_periode_3!H349</f>
        <v>0</v>
      </c>
      <c r="I55" s="458" t="str">
        <f>Invoer_periode_3!I349</f>
        <v/>
      </c>
      <c r="J55" s="249" t="str">
        <f>Invoer_periode_3!J349</f>
        <v/>
      </c>
      <c r="K55" s="249" t="str">
        <f>Invoer_periode_3!K349</f>
        <v/>
      </c>
      <c r="L55" s="249" t="str">
        <f>Invoer_periode_3!L349</f>
        <v/>
      </c>
      <c r="M55" s="249" t="str">
        <f>Invoer_periode_3!M349</f>
        <v/>
      </c>
      <c r="N55" s="249">
        <f>Invoer_periode_3!N349</f>
        <v>0</v>
      </c>
    </row>
    <row r="56" spans="1:14">
      <c r="A56" t="str">
        <f>Invoer_periode_3!A350</f>
        <v/>
      </c>
      <c r="B56" t="str">
        <f>Invoer_periode_3!B350</f>
        <v>Rots Jan</v>
      </c>
      <c r="C56" s="249" t="str">
        <f>Invoer_periode_3!C350</f>
        <v/>
      </c>
      <c r="D56" s="249" t="str">
        <f>Invoer_periode_3!D350</f>
        <v/>
      </c>
      <c r="E56" s="249">
        <f>Invoer_periode_3!E350</f>
        <v>0</v>
      </c>
      <c r="F56" s="249" t="str">
        <f>Invoer_periode_3!F350</f>
        <v/>
      </c>
      <c r="G56" s="251">
        <f>Invoer_periode_3!G350</f>
        <v>0</v>
      </c>
      <c r="H56" s="249">
        <f>Invoer_periode_3!H350</f>
        <v>0</v>
      </c>
      <c r="I56" s="458" t="str">
        <f>Invoer_periode_3!I350</f>
        <v/>
      </c>
      <c r="J56" s="249" t="str">
        <f>Invoer_periode_3!J350</f>
        <v/>
      </c>
      <c r="K56" s="249" t="str">
        <f>Invoer_periode_3!K350</f>
        <v/>
      </c>
      <c r="L56" s="249" t="str">
        <f>Invoer_periode_3!L350</f>
        <v/>
      </c>
      <c r="M56" s="249" t="str">
        <f>Invoer_periode_3!M350</f>
        <v/>
      </c>
      <c r="N56" s="249">
        <f>Invoer_periode_3!N350</f>
        <v>0</v>
      </c>
    </row>
    <row r="57" spans="1:14">
      <c r="A57" t="str">
        <f>Invoer_periode_3!A351</f>
        <v/>
      </c>
      <c r="B57" t="str">
        <f>Invoer_periode_3!B351</f>
        <v>Rouwhorst Bennie</v>
      </c>
      <c r="C57" s="249" t="str">
        <f>Invoer_periode_3!C351</f>
        <v/>
      </c>
      <c r="D57" s="249" t="str">
        <f>Invoer_periode_3!D351</f>
        <v/>
      </c>
      <c r="E57" s="249">
        <f>Invoer_periode_3!E351</f>
        <v>0</v>
      </c>
      <c r="F57" s="249" t="str">
        <f>Invoer_periode_3!F351</f>
        <v/>
      </c>
      <c r="G57" s="251">
        <f>Invoer_periode_3!G351</f>
        <v>0</v>
      </c>
      <c r="H57" s="249">
        <f>Invoer_periode_3!H351</f>
        <v>0</v>
      </c>
      <c r="I57" s="458" t="str">
        <f>Invoer_periode_3!I351</f>
        <v/>
      </c>
      <c r="J57" s="249" t="str">
        <f>Invoer_periode_3!J351</f>
        <v/>
      </c>
      <c r="K57" s="249" t="str">
        <f>Invoer_periode_3!K351</f>
        <v/>
      </c>
      <c r="L57" s="249" t="str">
        <f>Invoer_periode_3!L351</f>
        <v/>
      </c>
      <c r="M57" s="249" t="str">
        <f>Invoer_periode_3!M351</f>
        <v/>
      </c>
      <c r="N57" s="249">
        <f>Invoer_periode_3!N351</f>
        <v>0</v>
      </c>
    </row>
    <row r="58" spans="1:14">
      <c r="A58" t="str">
        <f>Invoer_periode_3!A352</f>
        <v/>
      </c>
      <c r="B58" t="str">
        <f>Invoer_periode_3!B352</f>
        <v>Wittenbernds B</v>
      </c>
      <c r="C58" s="249" t="str">
        <f>Invoer_periode_3!C352</f>
        <v/>
      </c>
      <c r="D58" s="249" t="str">
        <f>Invoer_periode_3!D352</f>
        <v/>
      </c>
      <c r="E58" s="249">
        <f>Invoer_periode_3!E352</f>
        <v>0</v>
      </c>
      <c r="F58" s="249" t="str">
        <f>Invoer_periode_3!F352</f>
        <v/>
      </c>
      <c r="G58" s="251">
        <f>Invoer_periode_3!G352</f>
        <v>0</v>
      </c>
      <c r="H58" s="249">
        <f>Invoer_periode_3!H352</f>
        <v>0</v>
      </c>
      <c r="I58" s="458" t="str">
        <f>Invoer_periode_3!I352</f>
        <v/>
      </c>
      <c r="J58" s="249" t="str">
        <f>Invoer_periode_3!J352</f>
        <v/>
      </c>
      <c r="K58" s="249" t="str">
        <f>Invoer_periode_3!K352</f>
        <v/>
      </c>
      <c r="L58" s="249" t="str">
        <f>Invoer_periode_3!L352</f>
        <v/>
      </c>
      <c r="M58" s="249" t="str">
        <f>Invoer_periode_3!M352</f>
        <v/>
      </c>
      <c r="N58" s="249">
        <f>Invoer_periode_3!N352</f>
        <v>0</v>
      </c>
    </row>
    <row r="59" spans="1:14">
      <c r="A59" t="str">
        <f>Invoer_periode_3!A353</f>
        <v/>
      </c>
      <c r="B59" t="str">
        <f>Invoer_periode_3!B353</f>
        <v>Spieker Leo</v>
      </c>
      <c r="C59" s="249" t="str">
        <f>Invoer_periode_3!C353</f>
        <v/>
      </c>
      <c r="D59" s="249" t="str">
        <f>Invoer_periode_3!D353</f>
        <v/>
      </c>
      <c r="E59" s="249">
        <f>Invoer_periode_3!E353</f>
        <v>0</v>
      </c>
      <c r="F59" s="249" t="str">
        <f>Invoer_periode_3!F353</f>
        <v/>
      </c>
      <c r="G59" s="251">
        <f>Invoer_periode_3!G353</f>
        <v>0</v>
      </c>
      <c r="H59" s="249">
        <f>Invoer_periode_3!H353</f>
        <v>0</v>
      </c>
      <c r="I59" s="458" t="str">
        <f>Invoer_periode_3!I353</f>
        <v/>
      </c>
      <c r="J59" s="249" t="str">
        <f>Invoer_periode_3!J353</f>
        <v/>
      </c>
      <c r="K59" s="249" t="str">
        <f>Invoer_periode_3!K353</f>
        <v/>
      </c>
      <c r="L59" s="249" t="str">
        <f>Invoer_periode_3!L353</f>
        <v/>
      </c>
      <c r="M59" s="249" t="str">
        <f>Invoer_periode_3!M353</f>
        <v/>
      </c>
      <c r="N59" s="249">
        <f>Invoer_periode_3!N353</f>
        <v>0</v>
      </c>
    </row>
    <row r="60" spans="1:14">
      <c r="A60">
        <f>Invoer_periode_3!A354</f>
        <v>45279</v>
      </c>
      <c r="B60" t="str">
        <f>Invoer_periode_3!B354</f>
        <v>v.Schie Leo</v>
      </c>
      <c r="C60" s="249">
        <f>Invoer_periode_3!C354</f>
        <v>1</v>
      </c>
      <c r="D60" s="249">
        <f>Invoer_periode_3!D354</f>
        <v>85</v>
      </c>
      <c r="E60" s="249">
        <f>Invoer_periode_3!E354</f>
        <v>81</v>
      </c>
      <c r="F60" s="249">
        <f>Invoer_periode_3!F354</f>
        <v>31</v>
      </c>
      <c r="G60" s="251">
        <f>Invoer_periode_3!G354</f>
        <v>2.6129032258064515</v>
      </c>
      <c r="H60" s="249">
        <f>Invoer_periode_3!H354</f>
        <v>23</v>
      </c>
      <c r="I60" s="458">
        <f>Invoer_periode_3!I354</f>
        <v>0.95294117647058818</v>
      </c>
      <c r="J60" s="249">
        <f>Invoer_periode_3!J354</f>
        <v>9</v>
      </c>
      <c r="K60" s="249">
        <f>Invoer_periode_3!K354</f>
        <v>1</v>
      </c>
      <c r="L60" s="249">
        <f>Invoer_periode_3!L354</f>
        <v>0</v>
      </c>
      <c r="M60" s="249">
        <f>Invoer_periode_3!M354</f>
        <v>0</v>
      </c>
      <c r="N60" s="249">
        <f>Invoer_periode_3!N354</f>
        <v>0</v>
      </c>
    </row>
    <row r="61" spans="1:14">
      <c r="A61">
        <f>Invoer_periode_3!A355</f>
        <v>45279</v>
      </c>
      <c r="B61" t="str">
        <f>Invoer_periode_3!B355</f>
        <v>Wolterink Harrie</v>
      </c>
      <c r="C61" s="249">
        <f>Invoer_periode_3!C355</f>
        <v>1</v>
      </c>
      <c r="D61" s="249">
        <f>Invoer_periode_3!D355</f>
        <v>85</v>
      </c>
      <c r="E61" s="249">
        <f>Invoer_periode_3!E355</f>
        <v>72</v>
      </c>
      <c r="F61" s="249">
        <f>Invoer_periode_3!F355</f>
        <v>29</v>
      </c>
      <c r="G61" s="251">
        <f>Invoer_periode_3!G355</f>
        <v>2.4827586206896552</v>
      </c>
      <c r="H61" s="249">
        <f>Invoer_periode_3!H355</f>
        <v>13</v>
      </c>
      <c r="I61" s="458">
        <f>Invoer_periode_3!I355</f>
        <v>0.84705882352941175</v>
      </c>
      <c r="J61" s="249">
        <f>Invoer_periode_3!J355</f>
        <v>8</v>
      </c>
      <c r="K61" s="249">
        <f>Invoer_periode_3!K355</f>
        <v>0</v>
      </c>
      <c r="L61" s="249">
        <f>Invoer_periode_3!L355</f>
        <v>1</v>
      </c>
      <c r="M61" s="249">
        <f>Invoer_periode_3!M355</f>
        <v>0</v>
      </c>
      <c r="N61" s="249">
        <f>Invoer_periode_3!N355</f>
        <v>0</v>
      </c>
    </row>
    <row r="62" spans="1:14">
      <c r="B62" s="566" t="s">
        <v>134</v>
      </c>
      <c r="C62" s="477">
        <f>Invoer_periode_3!C356</f>
        <v>5</v>
      </c>
      <c r="D62" s="477">
        <f>Invoer_periode_3!D356</f>
        <v>425</v>
      </c>
      <c r="E62" s="477">
        <f>Invoer_periode_3!E356</f>
        <v>371</v>
      </c>
      <c r="F62" s="477">
        <f>Invoer_periode_3!F356</f>
        <v>132</v>
      </c>
      <c r="G62" s="478">
        <f>Invoer_periode_3!G356</f>
        <v>7.9104766613109216</v>
      </c>
      <c r="H62" s="477">
        <f>Invoer_periode_3!H356</f>
        <v>25</v>
      </c>
      <c r="I62" s="480">
        <f>Invoer_periode_3!I356</f>
        <v>0.87294117647058811</v>
      </c>
      <c r="J62" s="477">
        <f>Invoer_periode_3!J356</f>
        <v>41</v>
      </c>
      <c r="K62" s="477">
        <f>Invoer_periode_3!K356</f>
        <v>2</v>
      </c>
      <c r="L62" s="477">
        <f>Invoer_periode_3!L356</f>
        <v>2</v>
      </c>
      <c r="M62" s="477">
        <f>Invoer_periode_3!M356</f>
        <v>1</v>
      </c>
      <c r="N62" s="477">
        <f>Invoer_periode_3!N356</f>
        <v>160</v>
      </c>
    </row>
    <row r="64" spans="1:14">
      <c r="A64" s="566" t="str">
        <f>Invoer_per__4!A337</f>
        <v>Car.Bol</v>
      </c>
      <c r="B64" s="566" t="str">
        <f>Invoer_per__4!B337</f>
        <v>Periode 4</v>
      </c>
    </row>
    <row r="65" spans="1:14">
      <c r="A65" s="566">
        <f>Invoer_per__4!A338</f>
        <v>85</v>
      </c>
      <c r="B65" s="566" t="str">
        <f>Invoer_per__4!B338</f>
        <v>Naam</v>
      </c>
      <c r="C65" s="477" t="str">
        <f>Invoer_per__4!C338</f>
        <v>Aantal</v>
      </c>
      <c r="D65" s="477" t="str">
        <f>Invoer_per__4!D338</f>
        <v>Te maken</v>
      </c>
      <c r="E65" s="477" t="str">
        <f>Invoer_per__4!E338</f>
        <v>Aantal</v>
      </c>
      <c r="F65" s="477" t="str">
        <f>Invoer_per__4!F338</f>
        <v xml:space="preserve">Aantal  </v>
      </c>
      <c r="G65" s="478" t="str">
        <f>Invoer_per__4!G338</f>
        <v xml:space="preserve">Week       </v>
      </c>
      <c r="H65" s="477" t="str">
        <f>Invoer_per__4!H338</f>
        <v>Hoogste</v>
      </c>
      <c r="I65" s="480" t="str">
        <f>Invoer_per__4!I338</f>
        <v>%</v>
      </c>
      <c r="J65" s="477">
        <f>Invoer_per__4!J338</f>
        <v>10</v>
      </c>
      <c r="K65" s="477" t="str">
        <f>Invoer_per__4!K338</f>
        <v>W</v>
      </c>
      <c r="L65" s="477" t="str">
        <f>Invoer_per__4!L338</f>
        <v>V</v>
      </c>
      <c r="M65" s="477" t="str">
        <f>Invoer_per__4!M338</f>
        <v>R</v>
      </c>
      <c r="N65" s="477" t="str">
        <f>Invoer_per__4!N338</f>
        <v>Nieuwe</v>
      </c>
    </row>
    <row r="66" spans="1:14">
      <c r="A66" s="566" t="str">
        <f>Invoer_per__4!A339</f>
        <v>Datum</v>
      </c>
      <c r="B66" s="566" t="str">
        <f>Invoer_per__4!B339</f>
        <v>Vermue Jack</v>
      </c>
      <c r="C66" s="477" t="str">
        <f>Invoer_per__4!C339</f>
        <v>Wedstr.</v>
      </c>
      <c r="D66" s="477" t="str">
        <f>Invoer_per__4!D339</f>
        <v>Car.boles</v>
      </c>
      <c r="E66" s="477" t="str">
        <f>Invoer_per__4!E339</f>
        <v>Car.boles</v>
      </c>
      <c r="F66" s="477" t="str">
        <f>Invoer_per__4!F339</f>
        <v>Beurten</v>
      </c>
      <c r="G66" s="478" t="str">
        <f>Invoer_per__4!G339</f>
        <v>Moyenne</v>
      </c>
      <c r="H66" s="477" t="str">
        <f>Invoer_per__4!H339</f>
        <v>H Score</v>
      </c>
      <c r="I66" s="480" t="str">
        <f>Invoer_per__4!I339</f>
        <v>Car.boles</v>
      </c>
      <c r="J66" s="477" t="str">
        <f>Invoer_per__4!J339</f>
        <v>Punten</v>
      </c>
      <c r="K66" s="477">
        <f>Invoer_per__4!K339</f>
        <v>0</v>
      </c>
      <c r="L66" s="477">
        <f>Invoer_per__4!L339</f>
        <v>0</v>
      </c>
      <c r="M66" s="477">
        <f>Invoer_per__4!M339</f>
        <v>0</v>
      </c>
      <c r="N66" s="477" t="str">
        <f>Invoer_per__4!N339</f>
        <v>Caramb</v>
      </c>
    </row>
    <row r="67" spans="1:14">
      <c r="A67" t="str">
        <f>Invoer_per__4!A340</f>
        <v/>
      </c>
      <c r="B67" t="str">
        <f>Invoer_per__4!B340</f>
        <v>Slot Guus</v>
      </c>
      <c r="C67" s="249" t="str">
        <f>Invoer_per__4!C340</f>
        <v/>
      </c>
      <c r="D67" s="249" t="str">
        <f>Invoer_per__4!D340</f>
        <v/>
      </c>
      <c r="E67" s="249">
        <f>Invoer_per__4!E340</f>
        <v>0</v>
      </c>
      <c r="F67" s="249" t="str">
        <f>Invoer_per__4!F340</f>
        <v/>
      </c>
      <c r="G67" s="251" t="str">
        <f>Invoer_per__4!G340</f>
        <v/>
      </c>
      <c r="H67" s="249">
        <f>Invoer_per__4!H340</f>
        <v>0</v>
      </c>
      <c r="I67" s="458" t="str">
        <f>Invoer_per__4!I340</f>
        <v/>
      </c>
      <c r="J67" s="249" t="str">
        <f>Invoer_per__4!J340</f>
        <v/>
      </c>
      <c r="K67" s="249" t="str">
        <f>Invoer_per__4!K340</f>
        <v/>
      </c>
      <c r="L67" s="249" t="str">
        <f>Invoer_per__4!L340</f>
        <v/>
      </c>
      <c r="M67" s="249" t="str">
        <f>Invoer_per__4!M340</f>
        <v/>
      </c>
      <c r="N67" s="249">
        <f>Invoer_per__4!N340</f>
        <v>0</v>
      </c>
    </row>
    <row r="68" spans="1:14">
      <c r="A68" t="str">
        <f>Invoer_per__4!A341</f>
        <v/>
      </c>
      <c r="B68" t="str">
        <f>Invoer_per__4!B341</f>
        <v>Bennie Beerten Z</v>
      </c>
      <c r="C68" s="249" t="str">
        <f>Invoer_per__4!C341</f>
        <v/>
      </c>
      <c r="D68" s="249" t="str">
        <f>Invoer_per__4!D341</f>
        <v/>
      </c>
      <c r="E68" s="249">
        <f>Invoer_per__4!E341</f>
        <v>0</v>
      </c>
      <c r="F68" s="249" t="str">
        <f>Invoer_per__4!F341</f>
        <v/>
      </c>
      <c r="G68" s="251">
        <f>Invoer_per__4!G341</f>
        <v>0</v>
      </c>
      <c r="H68" s="249">
        <f>Invoer_per__4!H341</f>
        <v>0</v>
      </c>
      <c r="I68" s="458" t="str">
        <f>Invoer_per__4!I341</f>
        <v/>
      </c>
      <c r="J68" s="249" t="str">
        <f>Invoer_per__4!J341</f>
        <v/>
      </c>
      <c r="K68" s="249" t="str">
        <f>Invoer_per__4!K341</f>
        <v/>
      </c>
      <c r="L68" s="249" t="str">
        <f>Invoer_per__4!L341</f>
        <v/>
      </c>
      <c r="M68" s="249" t="str">
        <f>Invoer_per__4!M341</f>
        <v/>
      </c>
      <c r="N68" s="249">
        <f>Invoer_per__4!N341</f>
        <v>0</v>
      </c>
    </row>
    <row r="69" spans="1:14">
      <c r="A69" t="str">
        <f>Invoer_per__4!A342</f>
        <v/>
      </c>
      <c r="B69" t="str">
        <f>Invoer_per__4!B342</f>
        <v>Cuppers Jan</v>
      </c>
      <c r="C69" s="249" t="str">
        <f>Invoer_per__4!C342</f>
        <v/>
      </c>
      <c r="D69" s="249" t="str">
        <f>Invoer_per__4!D342</f>
        <v/>
      </c>
      <c r="E69" s="249">
        <f>Invoer_per__4!E342</f>
        <v>0</v>
      </c>
      <c r="F69" s="249" t="str">
        <f>Invoer_per__4!F342</f>
        <v/>
      </c>
      <c r="G69" s="251">
        <f>Invoer_per__4!G342</f>
        <v>0</v>
      </c>
      <c r="H69" s="249">
        <f>Invoer_per__4!H342</f>
        <v>0</v>
      </c>
      <c r="I69" s="458" t="str">
        <f>Invoer_per__4!I342</f>
        <v/>
      </c>
      <c r="J69" s="249" t="str">
        <f>Invoer_per__4!J342</f>
        <v/>
      </c>
      <c r="K69" s="249" t="str">
        <f>Invoer_per__4!K342</f>
        <v/>
      </c>
      <c r="L69" s="249" t="str">
        <f>Invoer_per__4!L342</f>
        <v/>
      </c>
      <c r="M69" s="249" t="str">
        <f>Invoer_per__4!M342</f>
        <v/>
      </c>
      <c r="N69" s="249">
        <f>Invoer_per__4!N342</f>
        <v>0</v>
      </c>
    </row>
    <row r="70" spans="1:14">
      <c r="A70" t="str">
        <f>Invoer_per__4!A343</f>
        <v/>
      </c>
      <c r="B70" t="str">
        <f>Invoer_per__4!B343</f>
        <v>BouwmeesterJohan</v>
      </c>
      <c r="C70" s="249" t="str">
        <f>Invoer_per__4!C343</f>
        <v/>
      </c>
      <c r="D70" s="249" t="str">
        <f>Invoer_per__4!D343</f>
        <v/>
      </c>
      <c r="E70" s="249">
        <f>Invoer_per__4!E343</f>
        <v>0</v>
      </c>
      <c r="F70" s="249" t="str">
        <f>Invoer_per__4!F343</f>
        <v/>
      </c>
      <c r="G70" s="251">
        <f>Invoer_per__4!G343</f>
        <v>0</v>
      </c>
      <c r="H70" s="249">
        <f>Invoer_per__4!H343</f>
        <v>0</v>
      </c>
      <c r="I70" s="458" t="str">
        <f>Invoer_per__4!I343</f>
        <v/>
      </c>
      <c r="J70" s="249" t="str">
        <f>Invoer_per__4!J343</f>
        <v/>
      </c>
      <c r="K70" s="249" t="str">
        <f>Invoer_per__4!K343</f>
        <v/>
      </c>
      <c r="L70" s="249" t="str">
        <f>Invoer_per__4!L343</f>
        <v/>
      </c>
      <c r="M70" s="249" t="str">
        <f>Invoer_per__4!M343</f>
        <v/>
      </c>
      <c r="N70" s="249">
        <f>Invoer_per__4!N343</f>
        <v>0</v>
      </c>
    </row>
    <row r="71" spans="1:14">
      <c r="A71" t="str">
        <f>Invoer_per__4!A344</f>
        <v/>
      </c>
      <c r="B71" t="str">
        <f>Invoer_per__4!B344</f>
        <v>Cattier Theo</v>
      </c>
      <c r="C71" s="249" t="str">
        <f>Invoer_per__4!C344</f>
        <v/>
      </c>
      <c r="D71" s="249" t="str">
        <f>Invoer_per__4!D344</f>
        <v/>
      </c>
      <c r="E71" s="249">
        <f>Invoer_per__4!E344</f>
        <v>0</v>
      </c>
      <c r="F71" s="249" t="str">
        <f>Invoer_per__4!F344</f>
        <v/>
      </c>
      <c r="G71" s="251">
        <f>Invoer_per__4!G344</f>
        <v>0</v>
      </c>
      <c r="H71" s="249">
        <f>Invoer_per__4!H344</f>
        <v>0</v>
      </c>
      <c r="I71" s="458" t="str">
        <f>Invoer_per__4!I344</f>
        <v/>
      </c>
      <c r="J71" s="249" t="str">
        <f>Invoer_per__4!J344</f>
        <v/>
      </c>
      <c r="K71" s="249" t="str">
        <f>Invoer_per__4!K344</f>
        <v/>
      </c>
      <c r="L71" s="249" t="str">
        <f>Invoer_per__4!L344</f>
        <v/>
      </c>
      <c r="M71" s="249" t="str">
        <f>Invoer_per__4!M344</f>
        <v/>
      </c>
      <c r="N71" s="249">
        <f>Invoer_per__4!N344</f>
        <v>0</v>
      </c>
    </row>
    <row r="72" spans="1:14">
      <c r="A72" t="str">
        <f>Invoer_per__4!A345</f>
        <v/>
      </c>
      <c r="B72" t="str">
        <f>Invoer_per__4!B345</f>
        <v>Huinink Jan</v>
      </c>
      <c r="C72" s="249" t="str">
        <f>Invoer_per__4!C345</f>
        <v/>
      </c>
      <c r="D72" s="249" t="str">
        <f>Invoer_per__4!D345</f>
        <v/>
      </c>
      <c r="E72" s="249">
        <f>Invoer_per__4!E345</f>
        <v>0</v>
      </c>
      <c r="F72" s="249" t="str">
        <f>Invoer_per__4!F345</f>
        <v/>
      </c>
      <c r="G72" s="251">
        <f>Invoer_per__4!G345</f>
        <v>0</v>
      </c>
      <c r="H72" s="249">
        <f>Invoer_per__4!H345</f>
        <v>0</v>
      </c>
      <c r="I72" s="458" t="str">
        <f>Invoer_per__4!I345</f>
        <v/>
      </c>
      <c r="J72" s="249" t="str">
        <f>Invoer_per__4!J345</f>
        <v/>
      </c>
      <c r="K72" s="249" t="str">
        <f>Invoer_per__4!K345</f>
        <v/>
      </c>
      <c r="L72" s="249" t="str">
        <f>Invoer_per__4!L345</f>
        <v/>
      </c>
      <c r="M72" s="249" t="str">
        <f>Invoer_per__4!M345</f>
        <v/>
      </c>
      <c r="N72" s="249">
        <f>Invoer_per__4!N345</f>
        <v>0</v>
      </c>
    </row>
    <row r="73" spans="1:14">
      <c r="A73" t="str">
        <f>Invoer_per__4!A346</f>
        <v/>
      </c>
      <c r="B73" t="str">
        <f>Invoer_per__4!B346</f>
        <v>Koppele Theo</v>
      </c>
      <c r="C73" s="249" t="str">
        <f>Invoer_per__4!C346</f>
        <v/>
      </c>
      <c r="D73" s="249" t="str">
        <f>Invoer_per__4!D346</f>
        <v/>
      </c>
      <c r="E73" s="249">
        <f>Invoer_per__4!E346</f>
        <v>0</v>
      </c>
      <c r="F73" s="249" t="str">
        <f>Invoer_per__4!F346</f>
        <v/>
      </c>
      <c r="G73" s="251">
        <f>Invoer_per__4!G346</f>
        <v>0</v>
      </c>
      <c r="H73" s="249">
        <f>Invoer_per__4!H346</f>
        <v>0</v>
      </c>
      <c r="I73" s="458" t="str">
        <f>Invoer_per__4!I346</f>
        <v/>
      </c>
      <c r="J73" s="249" t="str">
        <f>Invoer_per__4!J346</f>
        <v/>
      </c>
      <c r="K73" s="249" t="str">
        <f>Invoer_per__4!K346</f>
        <v/>
      </c>
      <c r="L73" s="249" t="str">
        <f>Invoer_per__4!L346</f>
        <v/>
      </c>
      <c r="M73" s="249" t="str">
        <f>Invoer_per__4!M346</f>
        <v/>
      </c>
      <c r="N73" s="249">
        <f>Invoer_per__4!N346</f>
        <v>0</v>
      </c>
    </row>
    <row r="74" spans="1:14">
      <c r="A74" t="str">
        <f>Invoer_per__4!A347</f>
        <v/>
      </c>
      <c r="B74" t="str">
        <f>Invoer_per__4!B347</f>
        <v>Melgers Willy</v>
      </c>
      <c r="C74" s="249" t="str">
        <f>Invoer_per__4!C347</f>
        <v/>
      </c>
      <c r="D74" s="249" t="str">
        <f>Invoer_per__4!D347</f>
        <v/>
      </c>
      <c r="E74" s="249">
        <f>Invoer_per__4!E347</f>
        <v>0</v>
      </c>
      <c r="F74" s="249" t="str">
        <f>Invoer_per__4!F347</f>
        <v/>
      </c>
      <c r="G74" s="251">
        <f>Invoer_per__4!G347</f>
        <v>0</v>
      </c>
      <c r="H74" s="249">
        <f>Invoer_per__4!H347</f>
        <v>0</v>
      </c>
      <c r="I74" s="458" t="str">
        <f>Invoer_per__4!I347</f>
        <v/>
      </c>
      <c r="J74" s="249" t="str">
        <f>Invoer_per__4!J347</f>
        <v/>
      </c>
      <c r="K74" s="249" t="str">
        <f>Invoer_per__4!K347</f>
        <v/>
      </c>
      <c r="L74" s="249" t="str">
        <f>Invoer_per__4!L347</f>
        <v/>
      </c>
      <c r="M74" s="249" t="str">
        <f>Invoer_per__4!M347</f>
        <v/>
      </c>
      <c r="N74" s="249">
        <f>Invoer_per__4!N347</f>
        <v>0</v>
      </c>
    </row>
    <row r="75" spans="1:14">
      <c r="A75" t="str">
        <f>Invoer_per__4!A348</f>
        <v/>
      </c>
      <c r="B75" t="str">
        <f>Invoer_per__4!B348</f>
        <v>Piepers Arnold</v>
      </c>
      <c r="C75" s="249" t="str">
        <f>Invoer_per__4!C348</f>
        <v/>
      </c>
      <c r="D75" s="249" t="str">
        <f>Invoer_per__4!D348</f>
        <v/>
      </c>
      <c r="E75" s="249">
        <f>Invoer_per__4!E348</f>
        <v>0</v>
      </c>
      <c r="F75" s="249" t="str">
        <f>Invoer_per__4!F348</f>
        <v/>
      </c>
      <c r="G75" s="251">
        <f>Invoer_per__4!G348</f>
        <v>0</v>
      </c>
      <c r="H75" s="249">
        <f>Invoer_per__4!H348</f>
        <v>0</v>
      </c>
      <c r="I75" s="458" t="str">
        <f>Invoer_per__4!I348</f>
        <v/>
      </c>
      <c r="J75" s="249" t="str">
        <f>Invoer_per__4!J348</f>
        <v/>
      </c>
      <c r="K75" s="249" t="str">
        <f>Invoer_per__4!K348</f>
        <v/>
      </c>
      <c r="L75" s="249" t="str">
        <f>Invoer_per__4!L348</f>
        <v/>
      </c>
      <c r="M75" s="249" t="str">
        <f>Invoer_per__4!M348</f>
        <v/>
      </c>
      <c r="N75" s="249">
        <f>Invoer_per__4!N348</f>
        <v>0</v>
      </c>
    </row>
    <row r="76" spans="1:14">
      <c r="A76" t="str">
        <f>Invoer_per__4!A349</f>
        <v/>
      </c>
      <c r="B76" t="str">
        <f>Invoer_per__4!B349</f>
        <v>Jos Stortelder</v>
      </c>
      <c r="C76" s="249" t="str">
        <f>Invoer_per__4!C349</f>
        <v/>
      </c>
      <c r="D76" s="249" t="str">
        <f>Invoer_per__4!D349</f>
        <v/>
      </c>
      <c r="E76" s="249">
        <f>Invoer_per__4!E349</f>
        <v>0</v>
      </c>
      <c r="F76" s="249" t="str">
        <f>Invoer_per__4!F349</f>
        <v/>
      </c>
      <c r="G76" s="251">
        <f>Invoer_per__4!G349</f>
        <v>0</v>
      </c>
      <c r="H76" s="249">
        <f>Invoer_per__4!H349</f>
        <v>0</v>
      </c>
      <c r="I76" s="458" t="str">
        <f>Invoer_per__4!I349</f>
        <v/>
      </c>
      <c r="J76" s="249" t="str">
        <f>Invoer_per__4!J349</f>
        <v/>
      </c>
      <c r="K76" s="249" t="str">
        <f>Invoer_per__4!K349</f>
        <v/>
      </c>
      <c r="L76" s="249" t="str">
        <f>Invoer_per__4!L349</f>
        <v/>
      </c>
      <c r="M76" s="249" t="str">
        <f>Invoer_per__4!M349</f>
        <v/>
      </c>
      <c r="N76" s="249">
        <f>Invoer_per__4!N349</f>
        <v>0</v>
      </c>
    </row>
    <row r="77" spans="1:14">
      <c r="A77" t="str">
        <f>Invoer_per__4!A350</f>
        <v/>
      </c>
      <c r="B77" t="str">
        <f>Invoer_per__4!B350</f>
        <v>Rots Jan</v>
      </c>
      <c r="C77" s="249" t="str">
        <f>Invoer_per__4!C350</f>
        <v/>
      </c>
      <c r="D77" s="249" t="str">
        <f>Invoer_per__4!D350</f>
        <v/>
      </c>
      <c r="E77" s="249">
        <f>Invoer_per__4!E350</f>
        <v>0</v>
      </c>
      <c r="F77" s="249" t="str">
        <f>Invoer_per__4!F350</f>
        <v/>
      </c>
      <c r="G77" s="251">
        <f>Invoer_per__4!G350</f>
        <v>0</v>
      </c>
      <c r="H77" s="249">
        <f>Invoer_per__4!H350</f>
        <v>0</v>
      </c>
      <c r="I77" s="458" t="str">
        <f>Invoer_per__4!I350</f>
        <v/>
      </c>
      <c r="J77" s="249" t="str">
        <f>Invoer_per__4!J350</f>
        <v/>
      </c>
      <c r="K77" s="249" t="str">
        <f>Invoer_per__4!K350</f>
        <v/>
      </c>
      <c r="L77" s="249" t="str">
        <f>Invoer_per__4!L350</f>
        <v/>
      </c>
      <c r="M77" s="249" t="str">
        <f>Invoer_per__4!M350</f>
        <v/>
      </c>
      <c r="N77" s="249">
        <f>Invoer_per__4!N350</f>
        <v>0</v>
      </c>
    </row>
    <row r="78" spans="1:14">
      <c r="A78" t="str">
        <f>Invoer_per__4!A351</f>
        <v/>
      </c>
      <c r="B78" t="str">
        <f>Invoer_per__4!B351</f>
        <v>Rouwhorst Bennie</v>
      </c>
      <c r="C78" s="249" t="str">
        <f>Invoer_per__4!C351</f>
        <v/>
      </c>
      <c r="D78" s="249" t="str">
        <f>Invoer_per__4!D351</f>
        <v/>
      </c>
      <c r="E78" s="249">
        <f>Invoer_per__4!E351</f>
        <v>0</v>
      </c>
      <c r="F78" s="249" t="str">
        <f>Invoer_per__4!F351</f>
        <v/>
      </c>
      <c r="G78" s="251">
        <f>Invoer_per__4!G351</f>
        <v>0</v>
      </c>
      <c r="H78" s="249">
        <f>Invoer_per__4!H351</f>
        <v>0</v>
      </c>
      <c r="I78" s="458" t="str">
        <f>Invoer_per__4!I351</f>
        <v/>
      </c>
      <c r="J78" s="249" t="str">
        <f>Invoer_per__4!J351</f>
        <v/>
      </c>
      <c r="K78" s="249" t="str">
        <f>Invoer_per__4!K351</f>
        <v/>
      </c>
      <c r="L78" s="249" t="str">
        <f>Invoer_per__4!L351</f>
        <v/>
      </c>
      <c r="M78" s="249" t="str">
        <f>Invoer_per__4!M351</f>
        <v/>
      </c>
      <c r="N78" s="249">
        <f>Invoer_per__4!N351</f>
        <v>0</v>
      </c>
    </row>
    <row r="79" spans="1:14">
      <c r="A79" t="str">
        <f>Invoer_per__4!A352</f>
        <v/>
      </c>
      <c r="B79" t="str">
        <f>Invoer_per__4!B352</f>
        <v>Wittenbernds B</v>
      </c>
      <c r="C79" s="249" t="str">
        <f>Invoer_per__4!C352</f>
        <v/>
      </c>
      <c r="D79" s="249" t="str">
        <f>Invoer_per__4!D352</f>
        <v/>
      </c>
      <c r="E79" s="249">
        <f>Invoer_per__4!E352</f>
        <v>0</v>
      </c>
      <c r="F79" s="249" t="str">
        <f>Invoer_per__4!F352</f>
        <v/>
      </c>
      <c r="G79" s="251">
        <f>Invoer_per__4!G352</f>
        <v>0</v>
      </c>
      <c r="H79" s="249">
        <f>Invoer_per__4!H352</f>
        <v>0</v>
      </c>
      <c r="I79" s="458" t="str">
        <f>Invoer_per__4!I352</f>
        <v/>
      </c>
      <c r="J79" s="249" t="str">
        <f>Invoer_per__4!J352</f>
        <v/>
      </c>
      <c r="K79" s="249" t="str">
        <f>Invoer_per__4!K352</f>
        <v/>
      </c>
      <c r="L79" s="249" t="str">
        <f>Invoer_per__4!L352</f>
        <v/>
      </c>
      <c r="M79" s="249" t="str">
        <f>Invoer_per__4!M352</f>
        <v/>
      </c>
      <c r="N79" s="249">
        <f>Invoer_per__4!N352</f>
        <v>0</v>
      </c>
    </row>
    <row r="80" spans="1:14">
      <c r="A80" t="str">
        <f>Invoer_per__4!A353</f>
        <v/>
      </c>
      <c r="B80" t="str">
        <f>Invoer_per__4!B353</f>
        <v>Spieker Leo</v>
      </c>
      <c r="C80" s="249" t="str">
        <f>Invoer_per__4!C353</f>
        <v/>
      </c>
      <c r="D80" s="249" t="str">
        <f>Invoer_per__4!D353</f>
        <v/>
      </c>
      <c r="E80" s="249">
        <f>Invoer_per__4!E353</f>
        <v>0</v>
      </c>
      <c r="F80" s="249" t="str">
        <f>Invoer_per__4!F353</f>
        <v/>
      </c>
      <c r="G80" s="251">
        <f>Invoer_per__4!G353</f>
        <v>0</v>
      </c>
      <c r="H80" s="249">
        <f>Invoer_per__4!H353</f>
        <v>0</v>
      </c>
      <c r="I80" s="458" t="str">
        <f>Invoer_per__4!I353</f>
        <v/>
      </c>
      <c r="J80" s="249" t="str">
        <f>Invoer_per__4!J353</f>
        <v/>
      </c>
      <c r="K80" s="249" t="str">
        <f>Invoer_per__4!K353</f>
        <v/>
      </c>
      <c r="L80" s="249" t="str">
        <f>Invoer_per__4!L353</f>
        <v/>
      </c>
      <c r="M80" s="249" t="str">
        <f>Invoer_per__4!M353</f>
        <v/>
      </c>
      <c r="N80" s="249">
        <f>Invoer_per__4!N353</f>
        <v>0</v>
      </c>
    </row>
    <row r="81" spans="1:14">
      <c r="A81" t="str">
        <f>Invoer_per__4!A354</f>
        <v/>
      </c>
      <c r="B81" t="str">
        <f>Invoer_per__4!B354</f>
        <v>v.Schie Leo</v>
      </c>
      <c r="C81" s="249" t="str">
        <f>Invoer_per__4!C354</f>
        <v/>
      </c>
      <c r="D81" s="249" t="str">
        <f>Invoer_per__4!D354</f>
        <v/>
      </c>
      <c r="E81" s="249">
        <f>Invoer_per__4!E354</f>
        <v>0</v>
      </c>
      <c r="F81" s="249" t="str">
        <f>Invoer_per__4!F354</f>
        <v/>
      </c>
      <c r="G81" s="251" t="str">
        <f>Invoer_per__4!G354</f>
        <v/>
      </c>
      <c r="H81" s="249">
        <f>Invoer_per__4!H354</f>
        <v>0</v>
      </c>
      <c r="I81" s="458" t="str">
        <f>Invoer_per__4!I354</f>
        <v/>
      </c>
      <c r="J81" s="249" t="str">
        <f>Invoer_per__4!J354</f>
        <v/>
      </c>
      <c r="K81" s="249" t="str">
        <f>Invoer_per__4!K354</f>
        <v/>
      </c>
      <c r="L81" s="249" t="str">
        <f>Invoer_per__4!L354</f>
        <v/>
      </c>
      <c r="M81" s="249" t="str">
        <f>Invoer_per__4!M354</f>
        <v/>
      </c>
      <c r="N81" s="249">
        <f>Invoer_per__4!N354</f>
        <v>0</v>
      </c>
    </row>
    <row r="82" spans="1:14">
      <c r="A82" t="str">
        <f>Invoer_per__4!A355</f>
        <v/>
      </c>
      <c r="B82" t="str">
        <f>Invoer_per__4!B355</f>
        <v>Wolterink Harrie</v>
      </c>
      <c r="C82" s="249" t="str">
        <f>Invoer_per__4!C355</f>
        <v/>
      </c>
      <c r="D82" s="249" t="str">
        <f>Invoer_per__4!D355</f>
        <v/>
      </c>
      <c r="E82" s="249">
        <f>Invoer_per__4!E355</f>
        <v>0</v>
      </c>
      <c r="F82" s="249" t="str">
        <f>Invoer_per__4!F355</f>
        <v/>
      </c>
      <c r="G82" s="251" t="str">
        <f>Invoer_per__4!G355</f>
        <v/>
      </c>
      <c r="H82" s="249">
        <f>Invoer_per__4!H355</f>
        <v>0</v>
      </c>
      <c r="I82" s="458" t="str">
        <f>Invoer_per__4!I355</f>
        <v/>
      </c>
      <c r="J82" s="249" t="str">
        <f>Invoer_per__4!J355</f>
        <v/>
      </c>
      <c r="K82" s="249" t="str">
        <f>Invoer_per__4!K355</f>
        <v/>
      </c>
      <c r="L82" s="249" t="str">
        <f>Invoer_per__4!L355</f>
        <v/>
      </c>
      <c r="M82" s="249" t="str">
        <f>Invoer_per__4!M355</f>
        <v/>
      </c>
      <c r="N82" s="249">
        <f>Invoer_per__4!N355</f>
        <v>0</v>
      </c>
    </row>
    <row r="83" spans="1:14">
      <c r="B83" s="566" t="s">
        <v>134</v>
      </c>
      <c r="C83" s="477">
        <f>Invoer_per__4!C356</f>
        <v>0</v>
      </c>
      <c r="D83" s="477">
        <f>Invoer_per__4!D356</f>
        <v>0</v>
      </c>
      <c r="E83" s="477">
        <f>Invoer_per__4!E356</f>
        <v>0</v>
      </c>
      <c r="F83" s="477">
        <f>Invoer_per__4!F356</f>
        <v>0</v>
      </c>
      <c r="G83" s="478">
        <f>Invoer_per__4!G356</f>
        <v>0</v>
      </c>
      <c r="H83" s="477">
        <f>Invoer_per__4!H356</f>
        <v>0</v>
      </c>
      <c r="I83" s="480" t="e">
        <f>Invoer_per__4!I356</f>
        <v>#DIV/0!</v>
      </c>
      <c r="J83" s="477">
        <f>Invoer_per__4!J356</f>
        <v>0</v>
      </c>
      <c r="K83" s="477">
        <f>Invoer_per__4!K356</f>
        <v>0</v>
      </c>
      <c r="L83" s="477">
        <f>Invoer_per__4!L356</f>
        <v>0</v>
      </c>
      <c r="M83" s="477">
        <f>Invoer_per__4!M356</f>
        <v>0</v>
      </c>
      <c r="N83" s="477" t="e">
        <f>Invoer_per__4!N356</f>
        <v>#N/A</v>
      </c>
    </row>
    <row r="85" spans="1:14" ht="30" customHeight="1">
      <c r="B85" s="569" t="s">
        <v>0</v>
      </c>
    </row>
  </sheetData>
  <hyperlinks>
    <hyperlink ref="B85" location="Hoofdmenu!A1" display="Hoofdmenu" xr:uid="{DFFB4A1C-9A25-4A08-85D9-69A6738A1CC4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3:K49"/>
  <sheetViews>
    <sheetView topLeftCell="A15" workbookViewId="0">
      <selection activeCell="A48" sqref="A48:B48"/>
    </sheetView>
  </sheetViews>
  <sheetFormatPr defaultRowHeight="12.75" customHeight="1"/>
  <cols>
    <col min="1" max="5" width="11.42578125" customWidth="1"/>
    <col min="6" max="6" width="14.85546875" style="13" customWidth="1"/>
    <col min="7" max="7" width="9.7109375" style="13" customWidth="1"/>
    <col min="8" max="64" width="11.42578125" customWidth="1"/>
    <col min="65" max="65" width="9.140625" customWidth="1"/>
  </cols>
  <sheetData>
    <row r="3" spans="1:11" ht="20.25" customHeight="1">
      <c r="A3" s="235"/>
      <c r="B3" s="236"/>
      <c r="C3" s="235"/>
      <c r="F3" s="237" t="s">
        <v>191</v>
      </c>
      <c r="H3" s="13"/>
    </row>
    <row r="4" spans="1:11" ht="12.75" customHeight="1">
      <c r="A4" s="235"/>
      <c r="B4" s="1319" t="s">
        <v>192</v>
      </c>
      <c r="C4" s="1319"/>
      <c r="D4" s="1319" t="s">
        <v>192</v>
      </c>
      <c r="E4" s="1319"/>
    </row>
    <row r="5" spans="1:11" ht="12.75" customHeight="1">
      <c r="A5" s="235"/>
      <c r="B5" s="1319"/>
      <c r="C5" s="1319"/>
      <c r="D5" s="1319"/>
      <c r="E5" s="1319"/>
      <c r="F5" s="75" t="s">
        <v>193</v>
      </c>
    </row>
    <row r="6" spans="1:11" ht="12.75" customHeight="1">
      <c r="A6" s="235"/>
      <c r="B6" s="238">
        <v>0.05</v>
      </c>
      <c r="C6" s="239">
        <v>10</v>
      </c>
      <c r="D6" s="238">
        <v>0.05</v>
      </c>
      <c r="E6" s="239">
        <v>10</v>
      </c>
      <c r="F6" s="75"/>
    </row>
    <row r="7" spans="1:11" ht="12.75" customHeight="1">
      <c r="A7" s="235"/>
      <c r="B7" s="240">
        <v>0.15</v>
      </c>
      <c r="C7" s="241">
        <v>15</v>
      </c>
      <c r="D7" s="240">
        <v>0.15</v>
      </c>
      <c r="E7" s="241">
        <v>15</v>
      </c>
      <c r="F7" s="137">
        <v>0</v>
      </c>
      <c r="G7" s="192">
        <v>0</v>
      </c>
      <c r="H7" t="s">
        <v>113</v>
      </c>
      <c r="J7" s="241">
        <v>11</v>
      </c>
      <c r="K7" s="240">
        <v>0.25</v>
      </c>
    </row>
    <row r="8" spans="1:11" ht="12.75" customHeight="1">
      <c r="A8" s="235"/>
      <c r="B8" s="240">
        <v>0.3</v>
      </c>
      <c r="C8" s="241">
        <v>17</v>
      </c>
      <c r="D8" s="240">
        <v>0.3</v>
      </c>
      <c r="E8" s="241">
        <v>17</v>
      </c>
      <c r="F8" s="137">
        <v>0.1</v>
      </c>
      <c r="G8" s="192">
        <v>1</v>
      </c>
      <c r="H8" t="s">
        <v>113</v>
      </c>
      <c r="J8" s="241">
        <v>13</v>
      </c>
      <c r="K8" s="240">
        <v>0.3</v>
      </c>
    </row>
    <row r="9" spans="1:11" ht="12.75" customHeight="1">
      <c r="A9" s="235"/>
      <c r="B9" s="240">
        <v>0.35</v>
      </c>
      <c r="C9" s="241">
        <v>19</v>
      </c>
      <c r="D9" s="240">
        <v>0.35</v>
      </c>
      <c r="E9" s="241">
        <v>19</v>
      </c>
      <c r="F9" s="137">
        <v>0.2</v>
      </c>
      <c r="G9" s="192">
        <v>2</v>
      </c>
      <c r="H9" t="s">
        <v>113</v>
      </c>
      <c r="J9" s="241">
        <v>15</v>
      </c>
      <c r="K9" s="240">
        <v>0.35</v>
      </c>
    </row>
    <row r="10" spans="1:11" ht="12.75" customHeight="1">
      <c r="A10" s="235"/>
      <c r="B10" s="240">
        <v>0.4</v>
      </c>
      <c r="C10" s="241">
        <v>21</v>
      </c>
      <c r="D10" s="240">
        <v>0.4</v>
      </c>
      <c r="E10" s="241">
        <v>21</v>
      </c>
      <c r="F10" s="137">
        <v>0.3</v>
      </c>
      <c r="G10" s="192">
        <v>3</v>
      </c>
      <c r="H10" t="s">
        <v>113</v>
      </c>
      <c r="J10" s="241">
        <v>17</v>
      </c>
      <c r="K10" s="240">
        <v>0.4</v>
      </c>
    </row>
    <row r="11" spans="1:11" ht="12.75" customHeight="1">
      <c r="A11" s="235"/>
      <c r="B11" s="240">
        <v>0.45</v>
      </c>
      <c r="C11" s="241">
        <v>23</v>
      </c>
      <c r="D11" s="240">
        <v>0.45</v>
      </c>
      <c r="E11" s="241">
        <v>23</v>
      </c>
      <c r="F11" s="137">
        <v>0.4</v>
      </c>
      <c r="G11" s="192">
        <v>4</v>
      </c>
      <c r="H11" t="s">
        <v>113</v>
      </c>
      <c r="J11" s="241">
        <v>19</v>
      </c>
      <c r="K11" s="240">
        <v>0.45</v>
      </c>
    </row>
    <row r="12" spans="1:11" ht="12.75" customHeight="1">
      <c r="A12" s="235"/>
      <c r="B12" s="240">
        <v>0.5</v>
      </c>
      <c r="C12" s="241">
        <v>25</v>
      </c>
      <c r="D12" s="240">
        <v>0.5</v>
      </c>
      <c r="E12" s="241">
        <v>25</v>
      </c>
      <c r="F12" s="137">
        <v>0.5</v>
      </c>
      <c r="G12" s="192">
        <v>5</v>
      </c>
      <c r="H12" t="s">
        <v>113</v>
      </c>
      <c r="J12" s="241">
        <v>21</v>
      </c>
      <c r="K12" s="240">
        <v>0.5</v>
      </c>
    </row>
    <row r="13" spans="1:11" ht="12.75" customHeight="1">
      <c r="A13" s="235"/>
      <c r="B13" s="240">
        <v>0.6</v>
      </c>
      <c r="C13" s="241">
        <v>27</v>
      </c>
      <c r="D13" s="240">
        <v>0.6</v>
      </c>
      <c r="E13" s="241">
        <v>27</v>
      </c>
      <c r="F13" s="137">
        <v>0.6</v>
      </c>
      <c r="G13" s="192">
        <v>6</v>
      </c>
      <c r="H13" t="s">
        <v>113</v>
      </c>
      <c r="J13" s="241">
        <v>23</v>
      </c>
      <c r="K13" s="240">
        <v>0.6</v>
      </c>
    </row>
    <row r="14" spans="1:11" ht="12.75" customHeight="1">
      <c r="A14" s="235"/>
      <c r="B14" s="240">
        <v>0.7</v>
      </c>
      <c r="C14" s="241">
        <v>29</v>
      </c>
      <c r="D14" s="240">
        <v>0.7</v>
      </c>
      <c r="E14" s="241">
        <v>29</v>
      </c>
      <c r="F14" s="137">
        <v>0.7</v>
      </c>
      <c r="G14" s="192">
        <v>7</v>
      </c>
      <c r="H14" t="s">
        <v>113</v>
      </c>
      <c r="J14" s="241">
        <v>25</v>
      </c>
      <c r="K14" s="240">
        <v>0.7</v>
      </c>
    </row>
    <row r="15" spans="1:11" ht="12.75" customHeight="1">
      <c r="A15" s="235"/>
      <c r="B15" s="240">
        <v>0.8</v>
      </c>
      <c r="C15" s="241">
        <v>31</v>
      </c>
      <c r="D15" s="240">
        <v>0.8</v>
      </c>
      <c r="E15" s="241">
        <v>31</v>
      </c>
      <c r="F15" s="137">
        <v>0.8</v>
      </c>
      <c r="G15" s="192">
        <v>8</v>
      </c>
      <c r="H15" t="s">
        <v>113</v>
      </c>
      <c r="J15" s="241">
        <v>27</v>
      </c>
      <c r="K15" s="240">
        <v>0.8</v>
      </c>
    </row>
    <row r="16" spans="1:11" ht="12.75" customHeight="1">
      <c r="A16" s="235"/>
      <c r="B16" s="240">
        <v>0.9</v>
      </c>
      <c r="C16" s="241">
        <v>33</v>
      </c>
      <c r="D16" s="240">
        <v>0.9</v>
      </c>
      <c r="E16" s="241">
        <v>33</v>
      </c>
      <c r="F16" s="137">
        <v>0.9</v>
      </c>
      <c r="G16" s="192">
        <v>9</v>
      </c>
      <c r="H16" t="s">
        <v>113</v>
      </c>
      <c r="J16" s="241">
        <v>29</v>
      </c>
      <c r="K16" s="240">
        <v>0.9</v>
      </c>
    </row>
    <row r="17" spans="1:11" ht="12.75" customHeight="1">
      <c r="A17" s="235"/>
      <c r="B17" s="240">
        <v>1</v>
      </c>
      <c r="C17" s="241">
        <v>35</v>
      </c>
      <c r="D17" s="240">
        <v>1</v>
      </c>
      <c r="E17" s="241">
        <v>35</v>
      </c>
      <c r="F17" s="137">
        <v>1</v>
      </c>
      <c r="G17" s="192">
        <v>10</v>
      </c>
      <c r="H17" t="s">
        <v>113</v>
      </c>
      <c r="J17" s="241">
        <v>31</v>
      </c>
      <c r="K17" s="240">
        <v>1</v>
      </c>
    </row>
    <row r="18" spans="1:11" ht="12.75" customHeight="1">
      <c r="A18" s="235"/>
      <c r="B18" s="240">
        <v>1.1000000000000001</v>
      </c>
      <c r="C18" s="241">
        <v>38</v>
      </c>
      <c r="D18" s="240">
        <v>1.1000000000000001</v>
      </c>
      <c r="E18" s="241">
        <v>38</v>
      </c>
      <c r="J18" s="241">
        <v>33</v>
      </c>
      <c r="K18" s="240">
        <v>1.1000000000000001</v>
      </c>
    </row>
    <row r="19" spans="1:11" ht="12.75" customHeight="1">
      <c r="A19" s="235"/>
      <c r="B19" s="240">
        <v>1.2</v>
      </c>
      <c r="C19" s="241">
        <v>41</v>
      </c>
      <c r="D19" s="240">
        <v>1.2</v>
      </c>
      <c r="E19" s="241">
        <v>41</v>
      </c>
      <c r="J19" s="241">
        <v>35</v>
      </c>
      <c r="K19" s="240">
        <v>1.2</v>
      </c>
    </row>
    <row r="20" spans="1:11" ht="12.75" customHeight="1">
      <c r="A20" s="235"/>
      <c r="B20" s="240">
        <v>1.3</v>
      </c>
      <c r="C20" s="241">
        <v>44</v>
      </c>
      <c r="D20" s="240">
        <v>1.3</v>
      </c>
      <c r="E20" s="241">
        <v>44</v>
      </c>
      <c r="J20" s="241">
        <v>38</v>
      </c>
      <c r="K20" s="240">
        <v>1.3</v>
      </c>
    </row>
    <row r="21" spans="1:11" ht="12.75" customHeight="1">
      <c r="A21" s="235"/>
      <c r="B21" s="240">
        <v>1.4</v>
      </c>
      <c r="C21" s="241">
        <v>47</v>
      </c>
      <c r="D21" s="240">
        <v>1.4</v>
      </c>
      <c r="E21" s="241">
        <v>47</v>
      </c>
      <c r="J21" s="241">
        <v>41</v>
      </c>
      <c r="K21" s="240">
        <v>1.4</v>
      </c>
    </row>
    <row r="22" spans="1:11" ht="12.75" customHeight="1">
      <c r="A22" s="235"/>
      <c r="B22" s="240">
        <v>1.5</v>
      </c>
      <c r="C22" s="241">
        <v>50</v>
      </c>
      <c r="D22" s="240">
        <v>1.5</v>
      </c>
      <c r="E22" s="241">
        <v>50</v>
      </c>
      <c r="J22" s="241">
        <v>44</v>
      </c>
      <c r="K22" s="240">
        <v>1.5</v>
      </c>
    </row>
    <row r="23" spans="1:11" ht="12.75" customHeight="1">
      <c r="A23" s="235"/>
      <c r="B23" s="240">
        <v>1.6</v>
      </c>
      <c r="C23" s="241">
        <v>53</v>
      </c>
      <c r="D23" s="240">
        <v>1.6</v>
      </c>
      <c r="E23" s="241">
        <v>53</v>
      </c>
      <c r="J23" s="241">
        <v>47</v>
      </c>
      <c r="K23" s="240">
        <v>1.6</v>
      </c>
    </row>
    <row r="24" spans="1:11" ht="12.75" customHeight="1">
      <c r="A24" s="235"/>
      <c r="B24" s="240">
        <v>1.7</v>
      </c>
      <c r="C24" s="241">
        <v>56</v>
      </c>
      <c r="D24" s="240">
        <v>1.7</v>
      </c>
      <c r="E24" s="241">
        <v>56</v>
      </c>
      <c r="J24" s="241">
        <v>50</v>
      </c>
      <c r="K24" s="240">
        <v>1.7</v>
      </c>
    </row>
    <row r="25" spans="1:11" ht="12.75" customHeight="1">
      <c r="A25" s="235"/>
      <c r="B25" s="240">
        <v>1.8</v>
      </c>
      <c r="C25" s="241">
        <v>59</v>
      </c>
      <c r="D25" s="240">
        <v>1.8</v>
      </c>
      <c r="E25" s="241">
        <v>59</v>
      </c>
      <c r="J25" s="241">
        <v>53</v>
      </c>
      <c r="K25" s="240">
        <v>1.8</v>
      </c>
    </row>
    <row r="26" spans="1:11" ht="12.75" customHeight="1">
      <c r="A26" s="235"/>
      <c r="B26" s="240">
        <v>1.9</v>
      </c>
      <c r="C26" s="241">
        <v>62</v>
      </c>
      <c r="D26" s="240">
        <v>1.9</v>
      </c>
      <c r="E26" s="241">
        <v>62</v>
      </c>
      <c r="J26" s="241">
        <v>56</v>
      </c>
      <c r="K26" s="240">
        <v>1.9</v>
      </c>
    </row>
    <row r="27" spans="1:11" ht="12.75" customHeight="1">
      <c r="A27" s="235"/>
      <c r="B27" s="240">
        <v>2</v>
      </c>
      <c r="C27" s="241">
        <v>65</v>
      </c>
      <c r="D27" s="240">
        <v>2</v>
      </c>
      <c r="E27" s="241">
        <v>65</v>
      </c>
      <c r="J27" s="241">
        <v>59</v>
      </c>
      <c r="K27" s="240">
        <v>2</v>
      </c>
    </row>
    <row r="28" spans="1:11" ht="12.75" customHeight="1">
      <c r="A28" s="235"/>
      <c r="B28" s="240">
        <v>2.25</v>
      </c>
      <c r="C28" s="241">
        <v>70</v>
      </c>
      <c r="D28" s="240">
        <v>2.25</v>
      </c>
      <c r="E28" s="241">
        <v>70</v>
      </c>
      <c r="J28" s="241">
        <v>62</v>
      </c>
      <c r="K28" s="240">
        <v>2.25</v>
      </c>
    </row>
    <row r="29" spans="1:11" ht="12.75" customHeight="1">
      <c r="A29" s="235"/>
      <c r="B29" s="240">
        <v>2.5</v>
      </c>
      <c r="C29" s="241">
        <v>75</v>
      </c>
      <c r="D29" s="240">
        <v>2.5</v>
      </c>
      <c r="E29" s="241">
        <v>75</v>
      </c>
      <c r="J29" s="241">
        <v>65</v>
      </c>
      <c r="K29" s="240">
        <v>2.5</v>
      </c>
    </row>
    <row r="30" spans="1:11" ht="12.75" customHeight="1">
      <c r="A30" s="235"/>
      <c r="B30" s="240">
        <v>2.75</v>
      </c>
      <c r="C30" s="241">
        <v>80</v>
      </c>
      <c r="D30" s="240">
        <v>2.75</v>
      </c>
      <c r="E30" s="241">
        <v>80</v>
      </c>
      <c r="J30" s="241">
        <v>70</v>
      </c>
      <c r="K30" s="240">
        <v>2.75</v>
      </c>
    </row>
    <row r="31" spans="1:11" ht="12.75" customHeight="1">
      <c r="A31" s="235"/>
      <c r="B31" s="240">
        <v>3</v>
      </c>
      <c r="C31" s="241">
        <v>85</v>
      </c>
      <c r="D31" s="240">
        <v>3</v>
      </c>
      <c r="E31" s="241">
        <v>85</v>
      </c>
      <c r="J31" s="241">
        <v>75</v>
      </c>
      <c r="K31" s="240">
        <v>3</v>
      </c>
    </row>
    <row r="32" spans="1:11" ht="12.75" customHeight="1">
      <c r="A32" s="235"/>
      <c r="B32" s="240">
        <v>3.25</v>
      </c>
      <c r="C32" s="241">
        <v>90</v>
      </c>
      <c r="D32" s="240">
        <v>3.25</v>
      </c>
      <c r="E32" s="241">
        <v>90</v>
      </c>
      <c r="J32" s="241">
        <v>80</v>
      </c>
      <c r="K32" s="240">
        <v>3.25</v>
      </c>
    </row>
    <row r="33" spans="1:11" ht="12.75" customHeight="1">
      <c r="A33" s="235"/>
      <c r="B33" s="240">
        <v>3.5</v>
      </c>
      <c r="C33" s="241">
        <v>100</v>
      </c>
      <c r="D33" s="240">
        <v>3.5</v>
      </c>
      <c r="E33" s="241">
        <v>100</v>
      </c>
      <c r="J33" s="241">
        <v>85</v>
      </c>
      <c r="K33" s="240">
        <v>3.5</v>
      </c>
    </row>
    <row r="34" spans="1:11" ht="12.75" customHeight="1">
      <c r="A34" s="235"/>
      <c r="B34" s="240">
        <v>4</v>
      </c>
      <c r="C34" s="241">
        <v>110</v>
      </c>
      <c r="D34" s="240">
        <v>4</v>
      </c>
      <c r="E34" s="241">
        <v>110</v>
      </c>
      <c r="J34" s="241">
        <v>90</v>
      </c>
      <c r="K34" s="240">
        <v>4</v>
      </c>
    </row>
    <row r="35" spans="1:11" ht="12.75" customHeight="1">
      <c r="A35" s="235"/>
      <c r="B35" s="240">
        <v>4.5</v>
      </c>
      <c r="C35" s="241">
        <v>120</v>
      </c>
      <c r="D35" s="240">
        <v>4.5</v>
      </c>
      <c r="E35" s="241">
        <v>120</v>
      </c>
      <c r="J35" s="241">
        <v>100</v>
      </c>
      <c r="K35" s="240">
        <v>4.5</v>
      </c>
    </row>
    <row r="36" spans="1:11" ht="12.75" customHeight="1">
      <c r="A36" s="235"/>
      <c r="B36" s="240">
        <v>5</v>
      </c>
      <c r="C36" s="241">
        <v>130</v>
      </c>
      <c r="D36" s="240">
        <v>5</v>
      </c>
      <c r="E36" s="241">
        <v>130</v>
      </c>
      <c r="J36" s="241">
        <v>110</v>
      </c>
      <c r="K36" s="240">
        <v>5</v>
      </c>
    </row>
    <row r="37" spans="1:11" ht="12.75" customHeight="1">
      <c r="A37" s="235"/>
      <c r="B37" s="240">
        <v>5.5</v>
      </c>
      <c r="C37" s="241">
        <v>140</v>
      </c>
      <c r="D37" s="240">
        <v>5.5</v>
      </c>
      <c r="E37" s="241">
        <v>140</v>
      </c>
      <c r="J37" s="241">
        <v>120</v>
      </c>
      <c r="K37" s="240">
        <v>5.5</v>
      </c>
    </row>
    <row r="38" spans="1:11" ht="12.75" customHeight="1">
      <c r="A38" s="235"/>
      <c r="B38" s="240">
        <v>6</v>
      </c>
      <c r="C38" s="241">
        <v>150</v>
      </c>
      <c r="D38" s="240">
        <v>6</v>
      </c>
      <c r="E38" s="241">
        <v>150</v>
      </c>
      <c r="J38" s="241">
        <v>130</v>
      </c>
      <c r="K38" s="240">
        <v>6</v>
      </c>
    </row>
    <row r="39" spans="1:11" ht="12.75" customHeight="1">
      <c r="A39" s="235"/>
      <c r="B39" s="240">
        <v>7</v>
      </c>
      <c r="C39" s="241">
        <v>160</v>
      </c>
      <c r="D39" s="240">
        <v>7</v>
      </c>
      <c r="E39" s="241">
        <v>160</v>
      </c>
      <c r="J39" s="241">
        <v>140</v>
      </c>
      <c r="K39" s="240">
        <v>7</v>
      </c>
    </row>
    <row r="40" spans="1:11" ht="12.75" customHeight="1">
      <c r="A40" s="235"/>
      <c r="B40" s="240">
        <v>8</v>
      </c>
      <c r="C40" s="241">
        <v>170</v>
      </c>
      <c r="D40" s="240">
        <v>8</v>
      </c>
      <c r="E40" s="241">
        <v>170</v>
      </c>
      <c r="J40" s="241">
        <v>150</v>
      </c>
      <c r="K40" s="240">
        <v>8</v>
      </c>
    </row>
    <row r="41" spans="1:11" ht="12.75" customHeight="1">
      <c r="A41" s="235"/>
      <c r="B41" s="240">
        <v>9</v>
      </c>
      <c r="C41" s="241">
        <v>180</v>
      </c>
      <c r="D41" s="240">
        <v>9</v>
      </c>
      <c r="E41" s="241">
        <v>180</v>
      </c>
      <c r="J41" s="241">
        <v>160</v>
      </c>
      <c r="K41" s="240">
        <v>9</v>
      </c>
    </row>
    <row r="42" spans="1:11" ht="12.75" customHeight="1">
      <c r="A42" s="235"/>
      <c r="B42" s="240">
        <v>10</v>
      </c>
      <c r="C42" s="241">
        <v>200</v>
      </c>
      <c r="D42" s="240">
        <v>10</v>
      </c>
      <c r="E42" s="241">
        <v>200</v>
      </c>
      <c r="J42" s="241">
        <v>170</v>
      </c>
      <c r="K42" s="240">
        <v>10</v>
      </c>
    </row>
    <row r="43" spans="1:11" ht="12.75" customHeight="1">
      <c r="A43" s="235"/>
      <c r="B43" s="240">
        <v>11</v>
      </c>
      <c r="C43" s="241">
        <v>225</v>
      </c>
      <c r="D43" s="240">
        <v>11</v>
      </c>
      <c r="E43" s="241">
        <v>225</v>
      </c>
      <c r="J43" s="241">
        <v>180</v>
      </c>
      <c r="K43" s="240">
        <v>11</v>
      </c>
    </row>
    <row r="44" spans="1:11" ht="12.75" customHeight="1">
      <c r="A44" s="235"/>
      <c r="B44" s="240">
        <v>12</v>
      </c>
      <c r="C44" s="241">
        <v>250</v>
      </c>
      <c r="D44" s="240">
        <v>12</v>
      </c>
      <c r="E44" s="241">
        <v>250</v>
      </c>
      <c r="J44" s="241">
        <v>200</v>
      </c>
      <c r="K44" s="240">
        <v>12</v>
      </c>
    </row>
    <row r="45" spans="1:11" ht="12.75" customHeight="1">
      <c r="A45" s="235"/>
      <c r="B45" s="240"/>
      <c r="C45" s="241"/>
      <c r="D45" s="240"/>
      <c r="E45" s="241"/>
      <c r="J45" s="241">
        <v>240</v>
      </c>
      <c r="K45" s="240">
        <v>13</v>
      </c>
    </row>
    <row r="46" spans="1:11" ht="12.75" customHeight="1">
      <c r="A46" s="235"/>
      <c r="B46" s="240"/>
      <c r="C46" s="241"/>
      <c r="D46" s="240"/>
      <c r="E46" s="241"/>
      <c r="J46" s="241">
        <v>275</v>
      </c>
      <c r="K46" s="240">
        <v>14</v>
      </c>
    </row>
    <row r="47" spans="1:11" ht="12.75" customHeight="1">
      <c r="A47" s="235"/>
      <c r="B47" s="235"/>
      <c r="C47" s="235"/>
    </row>
    <row r="48" spans="1:11" ht="35.25" customHeight="1">
      <c r="A48" s="1234" t="s">
        <v>0</v>
      </c>
      <c r="B48" s="1234"/>
      <c r="C48" s="1320"/>
      <c r="D48" s="1320"/>
    </row>
    <row r="49" spans="1:4" ht="12.75" customHeight="1">
      <c r="A49" s="1321"/>
      <c r="B49" s="1321"/>
      <c r="C49" s="1260"/>
      <c r="D49" s="1260"/>
    </row>
  </sheetData>
  <mergeCells count="6">
    <mergeCell ref="B4:C5"/>
    <mergeCell ref="D4:E5"/>
    <mergeCell ref="A48:B48"/>
    <mergeCell ref="C48:D48"/>
    <mergeCell ref="A49:B49"/>
    <mergeCell ref="C49:D49"/>
  </mergeCells>
  <hyperlinks>
    <hyperlink ref="A48" location="Hoofdmenu!A1" display="Hoofdmenu" xr:uid="{00000000-0004-0000-2700-000000000000}"/>
  </hyperlinks>
  <printOptions gridLines="1"/>
  <pageMargins left="0.78740157480314998" right="0.78740157480314998" top="1.6728346456692949" bottom="1.200787401574803" header="1.2791338582677199" footer="0.80708661417322802"/>
  <pageSetup paperSize="0" scale="105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464"/>
  <sheetViews>
    <sheetView topLeftCell="A192" workbookViewId="0">
      <selection activeCell="H248" sqref="H248"/>
    </sheetView>
  </sheetViews>
  <sheetFormatPr defaultRowHeight="12.75" customHeight="1"/>
  <cols>
    <col min="1" max="1" width="15" style="662" customWidth="1"/>
    <col min="2" max="2" width="21.5703125" style="774" customWidth="1"/>
    <col min="3" max="3" width="10" style="616" customWidth="1"/>
    <col min="4" max="4" width="10" style="64" customWidth="1"/>
    <col min="5" max="6" width="10" style="616" customWidth="1"/>
    <col min="7" max="7" width="10" style="64" customWidth="1"/>
    <col min="8" max="8" width="10" style="616" customWidth="1"/>
    <col min="9" max="9" width="10" style="689" customWidth="1"/>
    <col min="10" max="10" width="10" style="575" customWidth="1"/>
    <col min="11" max="11" width="7.5703125" style="729" customWidth="1"/>
    <col min="12" max="12" width="7.5703125" style="578" customWidth="1"/>
    <col min="13" max="13" width="7.5703125" style="689" customWidth="1"/>
    <col min="14" max="14" width="11.85546875" style="578" customWidth="1"/>
    <col min="15" max="15" width="21.28515625" style="591" customWidth="1"/>
    <col min="16" max="16" width="21.28515625" style="64" customWidth="1"/>
    <col min="17" max="20" width="12.42578125" style="64" customWidth="1"/>
    <col min="21" max="21" width="11.42578125" style="64" customWidth="1"/>
    <col min="22" max="22" width="11.140625" style="64" customWidth="1"/>
    <col min="23" max="23" width="14" style="64" customWidth="1"/>
    <col min="24" max="24" width="12.7109375" style="64" customWidth="1"/>
    <col min="25" max="25" width="21.42578125" style="64" customWidth="1"/>
    <col min="26" max="26" width="14.140625" style="64" customWidth="1"/>
    <col min="27" max="27" width="14.7109375" style="64" customWidth="1"/>
    <col min="28" max="28" width="13.42578125" style="64" customWidth="1"/>
    <col min="29" max="29" width="17.5703125" style="64" customWidth="1"/>
    <col min="30" max="30" width="15.85546875" style="64" customWidth="1"/>
    <col min="31" max="31" width="14" style="64" customWidth="1"/>
    <col min="32" max="33" width="15.42578125" style="64" customWidth="1"/>
    <col min="34" max="34" width="11.42578125" style="64" customWidth="1"/>
    <col min="35" max="35" width="13.5703125" style="64" customWidth="1"/>
    <col min="36" max="37" width="11.42578125" style="64" customWidth="1"/>
    <col min="38" max="38" width="14" style="64" customWidth="1"/>
    <col min="39" max="39" width="14.42578125" style="64" customWidth="1"/>
    <col min="40" max="40" width="14.7109375" style="64" customWidth="1"/>
    <col min="41" max="42" width="13.5703125" style="64" customWidth="1"/>
    <col min="43" max="43" width="12.85546875" style="64" customWidth="1"/>
    <col min="44" max="44" width="14.85546875" style="64" customWidth="1"/>
    <col min="45" max="45" width="11.42578125" style="64" customWidth="1"/>
    <col min="46" max="53" width="13.5703125" style="64" customWidth="1"/>
    <col min="54" max="54" width="12.7109375" style="581" customWidth="1"/>
    <col min="55" max="257" width="11.42578125" style="64" customWidth="1"/>
    <col min="258" max="1023" width="11.42578125" style="326" customWidth="1"/>
    <col min="1024" max="1024" width="9.140625" style="326" customWidth="1"/>
    <col min="1025" max="16384" width="9.140625" style="326"/>
  </cols>
  <sheetData>
    <row r="1" spans="1:23" ht="21.75" customHeight="1">
      <c r="A1" s="570"/>
      <c r="B1" s="571"/>
      <c r="C1" s="572"/>
      <c r="D1" s="61"/>
      <c r="E1" s="60"/>
      <c r="F1" s="572"/>
      <c r="G1" s="573"/>
      <c r="H1" s="572"/>
      <c r="I1" s="574"/>
      <c r="K1" s="576"/>
      <c r="L1" s="577"/>
      <c r="M1" s="574"/>
      <c r="O1" s="579"/>
      <c r="P1" s="580"/>
      <c r="W1" s="64" t="s">
        <v>92</v>
      </c>
    </row>
    <row r="2" spans="1:23" s="64" customFormat="1" ht="29.25" customHeight="1">
      <c r="A2" s="582" t="s">
        <v>93</v>
      </c>
      <c r="B2" s="583" t="s">
        <v>94</v>
      </c>
      <c r="C2" s="582"/>
      <c r="D2" s="584"/>
      <c r="E2" s="585"/>
      <c r="F2" s="582"/>
      <c r="G2" s="586"/>
      <c r="H2" s="585"/>
      <c r="I2" s="587"/>
      <c r="J2" s="588"/>
      <c r="K2" s="589"/>
      <c r="L2" s="590"/>
      <c r="M2" s="587"/>
      <c r="N2" s="590"/>
      <c r="O2" s="1188"/>
      <c r="P2" s="591"/>
      <c r="Q2" s="591"/>
      <c r="S2" s="578"/>
      <c r="T2" s="578"/>
    </row>
    <row r="3" spans="1:23" s="64" customFormat="1" ht="29.25" customHeight="1">
      <c r="A3" s="592">
        <f>VLOOKUP(B21,Tabellen!$B$6:$C$46,2)</f>
        <v>85</v>
      </c>
      <c r="B3" s="593" t="s">
        <v>37</v>
      </c>
      <c r="C3" s="582" t="s">
        <v>95</v>
      </c>
      <c r="D3" s="584" t="s">
        <v>96</v>
      </c>
      <c r="E3" s="582" t="s">
        <v>97</v>
      </c>
      <c r="F3" s="582" t="s">
        <v>98</v>
      </c>
      <c r="G3" s="584" t="s">
        <v>99</v>
      </c>
      <c r="H3" s="582" t="s">
        <v>100</v>
      </c>
      <c r="I3" s="594" t="s">
        <v>101</v>
      </c>
      <c r="J3" s="595">
        <v>10</v>
      </c>
      <c r="K3" s="596" t="s">
        <v>102</v>
      </c>
      <c r="L3" s="586" t="s">
        <v>103</v>
      </c>
      <c r="M3" s="594" t="s">
        <v>104</v>
      </c>
      <c r="N3" s="586" t="s">
        <v>105</v>
      </c>
      <c r="O3" s="1188"/>
      <c r="P3" s="591"/>
      <c r="Q3" s="591"/>
      <c r="S3" s="62"/>
      <c r="T3" s="62"/>
    </row>
    <row r="4" spans="1:23" s="64" customFormat="1" ht="29.25" customHeight="1">
      <c r="A4" s="597" t="s">
        <v>106</v>
      </c>
      <c r="B4" s="1054" t="str">
        <f>Leden!B4</f>
        <v>Slot Guus</v>
      </c>
      <c r="C4" s="582" t="s">
        <v>107</v>
      </c>
      <c r="D4" s="586" t="s">
        <v>108</v>
      </c>
      <c r="E4" s="582" t="s">
        <v>109</v>
      </c>
      <c r="F4" s="582" t="s">
        <v>110</v>
      </c>
      <c r="G4" s="586" t="s">
        <v>111</v>
      </c>
      <c r="H4" s="582" t="s">
        <v>112</v>
      </c>
      <c r="I4" s="594" t="s">
        <v>109</v>
      </c>
      <c r="J4" s="595" t="s">
        <v>113</v>
      </c>
      <c r="K4" s="596"/>
      <c r="L4" s="586"/>
      <c r="M4" s="594"/>
      <c r="N4" s="586" t="s">
        <v>114</v>
      </c>
      <c r="O4" s="1188"/>
      <c r="P4" s="591"/>
      <c r="Q4" s="591"/>
      <c r="S4" s="578"/>
      <c r="T4" s="578"/>
    </row>
    <row r="5" spans="1:23" s="64" customFormat="1" ht="29.25" customHeight="1">
      <c r="A5" s="613"/>
      <c r="B5" s="600" t="str">
        <f>Leden!B5</f>
        <v>Bennie Beerten Z</v>
      </c>
      <c r="C5" s="601"/>
      <c r="D5" s="602" t="str">
        <f t="shared" ref="D5:D20" si="0">IF(ISBLANK(C5),"",IF(C5=1,$A$3,C5))</f>
        <v/>
      </c>
      <c r="E5" s="601"/>
      <c r="F5" s="601"/>
      <c r="G5" s="603" t="str">
        <f t="shared" ref="G5:G21" si="1">IF(ISBLANK(E5),"",E5/F5)</f>
        <v/>
      </c>
      <c r="H5" s="601"/>
      <c r="I5" s="604" t="str">
        <f t="shared" ref="I5:I21" si="2">IF(ISBLANK(E5),"",E5/D5)</f>
        <v/>
      </c>
      <c r="J5" s="575" t="str">
        <f>IF(ISBLANK(E5),"",VLOOKUP(I5,Tabellen!$F$7:$G$17,2))</f>
        <v/>
      </c>
      <c r="K5" s="605" t="str">
        <f>IF(ISBLANK(C5),"",ABS(IF($J$5&gt;J40,"1",0)))</f>
        <v/>
      </c>
      <c r="L5" s="606" t="str">
        <f>IF(ISBLANK(C5),"",ABS(IF($J$5&lt;J40,"1",0)))</f>
        <v/>
      </c>
      <c r="M5" s="607" t="str">
        <f>IF(ISBLANK(C5),"",ABS(IF($J$5=J40,"1")))</f>
        <v/>
      </c>
      <c r="N5" s="578"/>
      <c r="O5" s="608"/>
      <c r="P5" s="609"/>
      <c r="S5" s="578"/>
      <c r="T5" s="578"/>
    </row>
    <row r="6" spans="1:23" s="64" customFormat="1" ht="29.25" customHeight="1">
      <c r="A6" s="613">
        <v>45181</v>
      </c>
      <c r="B6" s="600" t="str">
        <f>Leden!B6</f>
        <v>Cuppers Jan</v>
      </c>
      <c r="C6" s="601">
        <v>1</v>
      </c>
      <c r="D6" s="578">
        <f t="shared" si="0"/>
        <v>85</v>
      </c>
      <c r="E6" s="601">
        <v>85</v>
      </c>
      <c r="F6" s="601">
        <v>25</v>
      </c>
      <c r="G6" s="610">
        <f t="shared" si="1"/>
        <v>3.4</v>
      </c>
      <c r="H6" s="601">
        <v>21</v>
      </c>
      <c r="I6" s="611">
        <f t="shared" si="2"/>
        <v>1</v>
      </c>
      <c r="J6" s="575">
        <f>IF(ISBLANK(E6),"",VLOOKUP(I6,Tabellen!$F$7:$G$17,2))</f>
        <v>10</v>
      </c>
      <c r="K6" s="605">
        <f>IF(ISBLANK(C6),"",ABS(IF($J$6&gt;J60,"1",0)))</f>
        <v>0</v>
      </c>
      <c r="L6" s="606">
        <f>IF(ISBLANK(C6),"",ABS(IF($J$6&lt;J60,"1",0)))</f>
        <v>1</v>
      </c>
      <c r="M6" s="607">
        <f>IF(ISBLANK(C6),"",ABS(IF($J$6=J60,"1")))</f>
        <v>0</v>
      </c>
      <c r="N6" s="578"/>
      <c r="O6" s="612"/>
      <c r="S6" s="578"/>
      <c r="T6" s="578"/>
    </row>
    <row r="7" spans="1:23" s="64" customFormat="1" ht="29.25" customHeight="1">
      <c r="A7" s="613">
        <v>45195</v>
      </c>
      <c r="B7" s="600" t="str">
        <f>Leden!B7</f>
        <v>BouwmeesterJohan</v>
      </c>
      <c r="C7" s="601">
        <v>1</v>
      </c>
      <c r="D7" s="578">
        <f t="shared" si="0"/>
        <v>85</v>
      </c>
      <c r="E7" s="601">
        <v>85</v>
      </c>
      <c r="F7" s="601">
        <v>20</v>
      </c>
      <c r="G7" s="610">
        <f t="shared" si="1"/>
        <v>4.25</v>
      </c>
      <c r="H7" s="601">
        <v>23</v>
      </c>
      <c r="I7" s="611">
        <f t="shared" si="2"/>
        <v>1</v>
      </c>
      <c r="J7" s="575">
        <f>IF(ISBLANK(E7),"",VLOOKUP(I7,Tabellen!$F$7:$G$17,2))</f>
        <v>10</v>
      </c>
      <c r="K7" s="605">
        <f>IF(ISBLANK(C7),"",ABS(IF($J$7&gt;J80,"1",0)))</f>
        <v>0</v>
      </c>
      <c r="L7" s="606">
        <f>IF(ISBLANK(C7),"",ABS(IF($J$7&lt;J80,"1",0)))</f>
        <v>1</v>
      </c>
      <c r="M7" s="607">
        <f>IF(ISBLANK(C7),"",ABS(IF($J$7=J80,"1")))</f>
        <v>0</v>
      </c>
      <c r="N7" s="578"/>
      <c r="O7" s="612"/>
      <c r="S7" s="578"/>
      <c r="T7" s="578"/>
    </row>
    <row r="8" spans="1:23" s="64" customFormat="1" ht="30" customHeight="1">
      <c r="A8" s="613">
        <v>45188</v>
      </c>
      <c r="B8" s="600" t="str">
        <f>Leden!B8</f>
        <v>Cattier Theo</v>
      </c>
      <c r="C8" s="601">
        <v>1</v>
      </c>
      <c r="D8" s="578">
        <f t="shared" si="0"/>
        <v>85</v>
      </c>
      <c r="E8" s="601">
        <v>70</v>
      </c>
      <c r="F8" s="601">
        <v>37</v>
      </c>
      <c r="G8" s="610">
        <f t="shared" si="1"/>
        <v>1.8918918918918919</v>
      </c>
      <c r="H8" s="601">
        <v>8</v>
      </c>
      <c r="I8" s="611">
        <f t="shared" si="2"/>
        <v>0.82352941176470584</v>
      </c>
      <c r="J8" s="575">
        <f>IF(ISBLANK(E8),"",VLOOKUP(I8,Tabellen!$F$7:$G$17,2))</f>
        <v>8</v>
      </c>
      <c r="K8" s="605">
        <f>IF(ISBLANK(C8),"",ABS(IF($J$8&gt;J101,"1",0)))</f>
        <v>0</v>
      </c>
      <c r="L8" s="606">
        <f>IF(ISBLANK(C8),"",ABS(IF($J$8&lt;J101,"1",0)))</f>
        <v>1</v>
      </c>
      <c r="M8" s="607">
        <f>IF(ISBLANK(C8),"",ABS(IF($J$8=J101,"1")))</f>
        <v>0</v>
      </c>
      <c r="N8" s="614"/>
      <c r="O8" s="615"/>
      <c r="S8" s="578"/>
      <c r="T8" s="578"/>
    </row>
    <row r="9" spans="1:23" s="64" customFormat="1" ht="29.25" customHeight="1">
      <c r="A9" s="613">
        <v>45209</v>
      </c>
      <c r="B9" s="600" t="str">
        <f>Leden!B9</f>
        <v>Huinink Jan</v>
      </c>
      <c r="C9" s="601">
        <v>1</v>
      </c>
      <c r="D9" s="578">
        <f t="shared" si="0"/>
        <v>85</v>
      </c>
      <c r="E9" s="601">
        <v>28</v>
      </c>
      <c r="F9" s="601">
        <v>27</v>
      </c>
      <c r="G9" s="610">
        <f t="shared" si="1"/>
        <v>1.037037037037037</v>
      </c>
      <c r="H9" s="601">
        <v>8</v>
      </c>
      <c r="I9" s="611">
        <f t="shared" si="2"/>
        <v>0.32941176470588235</v>
      </c>
      <c r="J9" s="575">
        <f>IF(ISBLANK(E9),"",VLOOKUP(I9,Tabellen!$F$7:$G$17,2))</f>
        <v>3</v>
      </c>
      <c r="K9" s="605">
        <f>IF(ISBLANK(C9),"",ABS(IF($J$9&gt;J121,"1",0)))</f>
        <v>0</v>
      </c>
      <c r="L9" s="606">
        <f>IF(ISBLANK(C9),"",ABS(IF($J$9&lt;J121,"1",0)))</f>
        <v>1</v>
      </c>
      <c r="M9" s="607">
        <f>IF(ISBLANK(C9),"",ABS(IF($J$9=J121,"1")))</f>
        <v>0</v>
      </c>
      <c r="N9" s="578"/>
      <c r="O9" s="615"/>
      <c r="S9" s="578"/>
      <c r="T9" s="578"/>
    </row>
    <row r="10" spans="1:23" s="64" customFormat="1" ht="29.25" customHeight="1">
      <c r="A10" s="613">
        <v>45195</v>
      </c>
      <c r="B10" s="600" t="str">
        <f>Leden!B10</f>
        <v>Koppele Theo</v>
      </c>
      <c r="C10" s="601">
        <v>1</v>
      </c>
      <c r="D10" s="578">
        <f t="shared" si="0"/>
        <v>85</v>
      </c>
      <c r="E10" s="601">
        <v>85</v>
      </c>
      <c r="F10" s="601">
        <v>26</v>
      </c>
      <c r="G10" s="610">
        <f t="shared" si="1"/>
        <v>3.2692307692307692</v>
      </c>
      <c r="H10" s="601">
        <v>14</v>
      </c>
      <c r="I10" s="611">
        <f t="shared" si="2"/>
        <v>1</v>
      </c>
      <c r="J10" s="575">
        <f>IF(ISBLANK(E10),"",VLOOKUP(I10,Tabellen!$F$7:$G$17,2))</f>
        <v>10</v>
      </c>
      <c r="K10" s="605">
        <f>IF(ISBLANK(C10),"",ABS(IF($J$10&gt;J141,"1",0)))</f>
        <v>1</v>
      </c>
      <c r="L10" s="606">
        <f>IF(ISBLANK(C10),"",ABS(IF($J$10&lt;J141,"1",0)))</f>
        <v>0</v>
      </c>
      <c r="M10" s="607">
        <f>IF(ISBLANK(C10),"",ABS(IF($J$10=J141,"1")))</f>
        <v>0</v>
      </c>
      <c r="N10" s="578"/>
      <c r="O10" s="615"/>
      <c r="S10" s="578"/>
      <c r="T10" s="578"/>
    </row>
    <row r="11" spans="1:23" s="64" customFormat="1" ht="29.25" customHeight="1">
      <c r="A11" s="613">
        <v>45202</v>
      </c>
      <c r="B11" s="600" t="str">
        <f>Leden!B11</f>
        <v>Melgers Willy</v>
      </c>
      <c r="C11" s="601">
        <v>1</v>
      </c>
      <c r="D11" s="578">
        <f t="shared" si="0"/>
        <v>85</v>
      </c>
      <c r="E11" s="601">
        <v>16</v>
      </c>
      <c r="F11" s="601">
        <v>11</v>
      </c>
      <c r="G11" s="610">
        <f t="shared" si="1"/>
        <v>1.4545454545454546</v>
      </c>
      <c r="H11" s="601">
        <v>5</v>
      </c>
      <c r="I11" s="611">
        <f t="shared" si="2"/>
        <v>0.18823529411764706</v>
      </c>
      <c r="J11" s="575">
        <f>IF(ISBLANK(E11),"",VLOOKUP(I11,Tabellen!$F$7:$G$17,2))</f>
        <v>1</v>
      </c>
      <c r="K11" s="605">
        <f>IF(ISBLANK(C11),"",ABS(IF($J$11&gt;J161,"1",0)))</f>
        <v>0</v>
      </c>
      <c r="L11" s="606">
        <f>IF(ISBLANK(C11),"",ABS(IF($J$11&lt;J161,"1",0)))</f>
        <v>1</v>
      </c>
      <c r="M11" s="607">
        <f>IF(ISBLANK(C11),"",ABS(IF($J$11=J161,"1")))</f>
        <v>0</v>
      </c>
      <c r="N11" s="578"/>
      <c r="O11" s="615"/>
      <c r="S11" s="578"/>
      <c r="T11" s="578"/>
    </row>
    <row r="12" spans="1:23" s="64" customFormat="1" ht="29.25" customHeight="1">
      <c r="A12" s="613">
        <v>45181</v>
      </c>
      <c r="B12" s="600" t="str">
        <f>Leden!B12</f>
        <v>Piepers Arnold</v>
      </c>
      <c r="C12" s="601">
        <v>1</v>
      </c>
      <c r="D12" s="578">
        <f t="shared" si="0"/>
        <v>85</v>
      </c>
      <c r="E12" s="601">
        <v>82</v>
      </c>
      <c r="F12" s="601">
        <v>32</v>
      </c>
      <c r="G12" s="610">
        <f t="shared" si="1"/>
        <v>2.5625</v>
      </c>
      <c r="H12" s="601">
        <v>11</v>
      </c>
      <c r="I12" s="611">
        <f t="shared" si="2"/>
        <v>0.96470588235294119</v>
      </c>
      <c r="J12" s="575">
        <f>IF(ISBLANK(E12),"",VLOOKUP(I12,Tabellen!$F$7:$G$17,2))</f>
        <v>9</v>
      </c>
      <c r="K12" s="605">
        <f>IF(ISBLANK(C12),"",ABS(IF($J$12&gt;J181,"1",0)))</f>
        <v>0</v>
      </c>
      <c r="L12" s="606">
        <f>IF(ISBLANK(C12),"",ABS(IF($J$12&lt;J181,"1",0)))</f>
        <v>1</v>
      </c>
      <c r="M12" s="607">
        <f>IF(ISBLANK(C12),"",ABS(IF($J$12=J181,"1")))</f>
        <v>0</v>
      </c>
      <c r="N12" s="578"/>
      <c r="O12" s="615"/>
      <c r="S12" s="578"/>
      <c r="T12" s="578"/>
    </row>
    <row r="13" spans="1:23" s="64" customFormat="1" ht="29.25" customHeight="1">
      <c r="A13" s="613">
        <v>45188</v>
      </c>
      <c r="B13" s="600" t="str">
        <f>Leden!B13</f>
        <v>Jos Stortelder</v>
      </c>
      <c r="C13" s="601">
        <v>1</v>
      </c>
      <c r="D13" s="578">
        <f t="shared" si="0"/>
        <v>85</v>
      </c>
      <c r="E13" s="601">
        <v>85</v>
      </c>
      <c r="F13" s="601">
        <v>30</v>
      </c>
      <c r="G13" s="610">
        <f t="shared" si="1"/>
        <v>2.8333333333333335</v>
      </c>
      <c r="H13" s="601">
        <v>12</v>
      </c>
      <c r="I13" s="611">
        <f t="shared" si="2"/>
        <v>1</v>
      </c>
      <c r="J13" s="575">
        <f>IF(ISBLANK(E13),"",VLOOKUP(I13,Tabellen!$F$7:$G$17,2))</f>
        <v>10</v>
      </c>
      <c r="K13" s="605">
        <f>IF(ISBLANK(C13),"",ABS(IF($J$13&gt;J201,"1",0)))</f>
        <v>1</v>
      </c>
      <c r="L13" s="606">
        <f>IF(ISBLANK(C13),"",ABS(IF($J$13&lt;J201,"1",0)))</f>
        <v>0</v>
      </c>
      <c r="M13" s="607">
        <f>IF(ISBLANK(C13),"",ABS(IF($J$13=J201,"1")))</f>
        <v>0</v>
      </c>
      <c r="N13" s="578"/>
      <c r="O13" s="615"/>
      <c r="S13" s="578"/>
      <c r="T13" s="578"/>
    </row>
    <row r="14" spans="1:23" s="64" customFormat="1" ht="29.25" customHeight="1">
      <c r="A14" s="613"/>
      <c r="B14" s="600" t="str">
        <f>Leden!B14</f>
        <v>Rots Jan</v>
      </c>
      <c r="C14" s="601"/>
      <c r="D14" s="578" t="str">
        <f t="shared" si="0"/>
        <v/>
      </c>
      <c r="E14" s="601"/>
      <c r="F14" s="601"/>
      <c r="G14" s="610" t="str">
        <f t="shared" si="1"/>
        <v/>
      </c>
      <c r="H14" s="601"/>
      <c r="I14" s="611" t="str">
        <f t="shared" si="2"/>
        <v/>
      </c>
      <c r="J14" s="575" t="str">
        <f>IF(ISBLANK(E14),"",VLOOKUP(I14,Tabellen!$F$7:$G$17,2))</f>
        <v/>
      </c>
      <c r="K14" s="605" t="str">
        <f>IF(ISBLANK(C14),"",ABS(IF($J$14&gt;J221,"1",0)))</f>
        <v/>
      </c>
      <c r="L14" s="606" t="str">
        <f>IF(ISBLANK(C14),"",ABS(IF($J$14&lt;J221,"1",0)))</f>
        <v/>
      </c>
      <c r="M14" s="607" t="str">
        <f>IF(ISBLANK(C14),"",ABS(IF($J$14=J221,"1")))</f>
        <v/>
      </c>
      <c r="N14" s="578"/>
      <c r="O14" s="615"/>
      <c r="S14" s="578"/>
      <c r="T14" s="578"/>
    </row>
    <row r="15" spans="1:23" s="64" customFormat="1" ht="29.25" customHeight="1">
      <c r="A15" s="613">
        <v>45216</v>
      </c>
      <c r="B15" s="600" t="str">
        <f>Leden!B15</f>
        <v>Rouwhorst Bennie</v>
      </c>
      <c r="C15" s="601">
        <v>1</v>
      </c>
      <c r="D15" s="578">
        <f t="shared" si="0"/>
        <v>85</v>
      </c>
      <c r="E15" s="601">
        <v>85</v>
      </c>
      <c r="F15" s="601">
        <v>22</v>
      </c>
      <c r="G15" s="610">
        <f t="shared" si="1"/>
        <v>3.8636363636363638</v>
      </c>
      <c r="H15" s="601">
        <v>25</v>
      </c>
      <c r="I15" s="611">
        <f t="shared" si="2"/>
        <v>1</v>
      </c>
      <c r="J15" s="575">
        <f>IF(ISBLANK(E15),"",VLOOKUP(I15,Tabellen!$F$7:$G$17,2))</f>
        <v>10</v>
      </c>
      <c r="K15" s="605">
        <f>IF(ISBLANK(C15),"",ABS(IF($J$15&gt;J241,"1",0)))</f>
        <v>1</v>
      </c>
      <c r="L15" s="606">
        <f>IF(ISBLANK(C15),"",ABS(IF($J$15&lt;J241,"1",0)))</f>
        <v>0</v>
      </c>
      <c r="M15" s="607">
        <f>IF(ISBLANK(C15),"",ABS(IF($J$15=J241,"1")))</f>
        <v>0</v>
      </c>
      <c r="N15" s="578"/>
      <c r="O15" s="615"/>
      <c r="S15" s="578"/>
      <c r="T15" s="578"/>
    </row>
    <row r="16" spans="1:23" s="64" customFormat="1" ht="29.25" customHeight="1">
      <c r="A16" s="613">
        <v>45209</v>
      </c>
      <c r="B16" s="600" t="str">
        <f>Leden!B16</f>
        <v>Wittenbernds B</v>
      </c>
      <c r="C16" s="601">
        <v>1</v>
      </c>
      <c r="D16" s="578">
        <f t="shared" si="0"/>
        <v>85</v>
      </c>
      <c r="E16" s="601">
        <v>81</v>
      </c>
      <c r="F16" s="601">
        <v>34</v>
      </c>
      <c r="G16" s="610">
        <f t="shared" si="1"/>
        <v>2.3823529411764706</v>
      </c>
      <c r="H16" s="601">
        <v>11</v>
      </c>
      <c r="I16" s="611">
        <f t="shared" si="2"/>
        <v>0.95294117647058818</v>
      </c>
      <c r="J16" s="575">
        <f>IF(ISBLANK(E16),"",VLOOKUP(I16,Tabellen!$F$7:$G$17,2))</f>
        <v>9</v>
      </c>
      <c r="K16" s="605">
        <f>IF(ISBLANK(C16),"",ABS(IF($J$16&gt;J261,"1",0)))</f>
        <v>0</v>
      </c>
      <c r="L16" s="606">
        <f>IF(ISBLANK(C16),"",ABS(IF($J$16&lt;J261,"1",0)))</f>
        <v>1</v>
      </c>
      <c r="M16" s="607">
        <f>IF(ISBLANK(C16),"",ABS(IF($J$16=J261,"1")))</f>
        <v>0</v>
      </c>
      <c r="N16" s="578"/>
      <c r="O16" s="615"/>
      <c r="S16" s="578"/>
      <c r="T16" s="578"/>
    </row>
    <row r="17" spans="1:54" ht="29.25" customHeight="1">
      <c r="A17" s="613">
        <v>45223</v>
      </c>
      <c r="B17" s="600" t="str">
        <f>Leden!B17</f>
        <v>Spieker Leo</v>
      </c>
      <c r="C17" s="601">
        <v>1</v>
      </c>
      <c r="D17" s="578">
        <f t="shared" si="0"/>
        <v>85</v>
      </c>
      <c r="E17" s="601">
        <v>77</v>
      </c>
      <c r="F17" s="601">
        <v>20</v>
      </c>
      <c r="G17" s="610">
        <f t="shared" si="1"/>
        <v>3.85</v>
      </c>
      <c r="H17" s="601">
        <v>17</v>
      </c>
      <c r="I17" s="611">
        <f t="shared" si="2"/>
        <v>0.90588235294117647</v>
      </c>
      <c r="J17" s="575">
        <f>IF(ISBLANK(E17),"",VLOOKUP(I17,Tabellen!$F$7:$G$17,2))</f>
        <v>9</v>
      </c>
      <c r="K17" s="605">
        <f>IF(ISBLANK(C17),"",ABS(IF($J$17&gt;J281,"1",0)))</f>
        <v>0</v>
      </c>
      <c r="L17" s="606">
        <f>IF(ISBLANK(C17),"",ABS(IF($J$17&lt;J281,"1",0)))</f>
        <v>1</v>
      </c>
      <c r="M17" s="607">
        <f>IF(ISBLANK(C17),"",ABS(IF($J$17=J281,"1")))</f>
        <v>0</v>
      </c>
      <c r="O17" s="615"/>
      <c r="S17" s="578"/>
      <c r="T17" s="578"/>
      <c r="BB17" s="64"/>
    </row>
    <row r="18" spans="1:54" ht="29.25" customHeight="1">
      <c r="A18" s="613">
        <v>45202</v>
      </c>
      <c r="B18" s="600" t="str">
        <f>Leden!B18</f>
        <v>v.Schie Leo</v>
      </c>
      <c r="C18" s="601">
        <v>1</v>
      </c>
      <c r="D18" s="578">
        <f t="shared" si="0"/>
        <v>85</v>
      </c>
      <c r="E18" s="601">
        <v>81</v>
      </c>
      <c r="F18" s="601">
        <v>26</v>
      </c>
      <c r="G18" s="610">
        <f t="shared" si="1"/>
        <v>3.1153846153846154</v>
      </c>
      <c r="H18" s="601">
        <v>19</v>
      </c>
      <c r="I18" s="611">
        <f t="shared" si="2"/>
        <v>0.95294117647058818</v>
      </c>
      <c r="J18" s="575">
        <f>IF(ISBLANK(E18),"",VLOOKUP(I18,Tabellen!$F$7:$G$17,2))</f>
        <v>9</v>
      </c>
      <c r="K18" s="605">
        <f>IF(ISBLANK(C18),"",ABS(IF($J$18&gt;J301,"1",0)))</f>
        <v>0</v>
      </c>
      <c r="L18" s="606">
        <f>IF(ISBLANK(C18),"",ABS(IF($J$18&lt;J301,"1",0)))</f>
        <v>1</v>
      </c>
      <c r="M18" s="607">
        <f>IF(ISBLANK(C18),"",ABS(IF($J$18=J301,"1")))</f>
        <v>0</v>
      </c>
      <c r="O18" s="615"/>
      <c r="S18" s="578"/>
      <c r="T18" s="578"/>
      <c r="BB18" s="64"/>
    </row>
    <row r="19" spans="1:54" ht="29.25" customHeight="1">
      <c r="A19" s="613">
        <v>45216</v>
      </c>
      <c r="B19" s="600" t="str">
        <f>Leden!B19</f>
        <v>Wolterink Harrie</v>
      </c>
      <c r="C19" s="616">
        <v>1</v>
      </c>
      <c r="D19" s="578">
        <f t="shared" si="0"/>
        <v>85</v>
      </c>
      <c r="E19" s="616">
        <v>85</v>
      </c>
      <c r="F19" s="616">
        <v>22</v>
      </c>
      <c r="G19" s="610">
        <f t="shared" si="1"/>
        <v>3.8636363636363638</v>
      </c>
      <c r="H19" s="616">
        <v>25</v>
      </c>
      <c r="I19" s="611">
        <f t="shared" si="2"/>
        <v>1</v>
      </c>
      <c r="J19" s="575">
        <f>IF(ISBLANK(E19),"",VLOOKUP(I19,Tabellen!$F$7:$G$17,2))</f>
        <v>10</v>
      </c>
      <c r="K19" s="605">
        <f>IF(ISBLANK(C19),"",ABS(IF($J$19&gt;J321,"1",0)))</f>
        <v>1</v>
      </c>
      <c r="L19" s="606">
        <f>IF(ISBLANK(C19),"",ABS(IF($J$19&lt;J321,"1",0)))</f>
        <v>0</v>
      </c>
      <c r="M19" s="607">
        <f>IF(ISBLANK(C19),"",ABS(IF($J$19=J321,"1")))</f>
        <v>0</v>
      </c>
      <c r="N19" s="617"/>
      <c r="O19" s="615"/>
      <c r="S19" s="578"/>
      <c r="T19" s="578"/>
      <c r="BB19" s="64"/>
    </row>
    <row r="20" spans="1:54" ht="29.25" customHeight="1">
      <c r="A20" s="613"/>
      <c r="B20" s="600" t="str">
        <f>Leden!B20</f>
        <v>Vermue Jack</v>
      </c>
      <c r="D20" s="578" t="str">
        <f t="shared" si="0"/>
        <v/>
      </c>
      <c r="G20" s="610" t="str">
        <f t="shared" si="1"/>
        <v/>
      </c>
      <c r="I20" s="611" t="str">
        <f t="shared" si="2"/>
        <v/>
      </c>
      <c r="J20" s="575" t="str">
        <f>IF(ISBLANK(E20),"",VLOOKUP(I20,Tabellen!$F$7:$G$17,2))</f>
        <v/>
      </c>
      <c r="K20" s="618" t="str">
        <f>IF(ISBLANK(C20),"",ABS(IF($J$20&gt;$J$340,"1",0)))</f>
        <v/>
      </c>
      <c r="L20" s="62" t="str">
        <f>IF(ISBLANK(C20),"",ABS(IF($J$20&lt;J340,"1",0)))</f>
        <v/>
      </c>
      <c r="M20" s="619" t="str">
        <f>IF(ISBLANK(C20),"",ABS(IF($J$20=J340,"1")))</f>
        <v/>
      </c>
      <c r="O20" s="615"/>
      <c r="S20" s="578"/>
      <c r="T20" s="578"/>
      <c r="BB20" s="64"/>
    </row>
    <row r="21" spans="1:54" ht="29.25" customHeight="1">
      <c r="A21" s="794" t="s">
        <v>115</v>
      </c>
      <c r="B21" s="621">
        <f>Leden!$C$4</f>
        <v>3</v>
      </c>
      <c r="C21" s="622">
        <f>SUBTOTAL(9,C5:C20)</f>
        <v>13</v>
      </c>
      <c r="D21" s="622">
        <f>SUM(D5:D20)</f>
        <v>1105</v>
      </c>
      <c r="E21" s="622">
        <f>SUBTOTAL(9,E5:E20)</f>
        <v>945</v>
      </c>
      <c r="F21" s="622">
        <f>SUBTOTAL(9,F5:F20)</f>
        <v>332</v>
      </c>
      <c r="G21" s="651">
        <f t="shared" si="1"/>
        <v>2.8463855421686746</v>
      </c>
      <c r="H21" s="623">
        <f>MAX(H5:H20)</f>
        <v>25</v>
      </c>
      <c r="I21" s="624">
        <f t="shared" si="2"/>
        <v>0.85520361990950222</v>
      </c>
      <c r="J21" s="625">
        <f>SUM(J5:J20)</f>
        <v>108</v>
      </c>
      <c r="K21" s="626">
        <f>SUM(K5:K20)</f>
        <v>4</v>
      </c>
      <c r="L21" s="627">
        <f>SUM(L5:L20)</f>
        <v>9</v>
      </c>
      <c r="M21" s="628">
        <f>SUM(M5:M20)</f>
        <v>0</v>
      </c>
      <c r="N21" s="627">
        <f>IF(ISBLANK(E21),"",VLOOKUP(G21,Tabellen!$D$7:$E$46,2))</f>
        <v>80</v>
      </c>
      <c r="O21" s="795" t="s">
        <v>116</v>
      </c>
      <c r="P21" s="630"/>
      <c r="Q21" s="591"/>
      <c r="R21" s="62"/>
      <c r="S21" s="62"/>
      <c r="T21" s="62"/>
      <c r="BB21" s="64"/>
    </row>
    <row r="22" spans="1:54" ht="29.25" customHeight="1">
      <c r="A22" s="631"/>
      <c r="B22" s="632"/>
      <c r="C22" s="633"/>
      <c r="D22" s="632"/>
      <c r="E22" s="632"/>
      <c r="F22" s="632"/>
      <c r="G22" s="632"/>
      <c r="H22" s="632"/>
      <c r="I22" s="632"/>
      <c r="J22" s="634"/>
      <c r="K22" s="632"/>
      <c r="L22" s="632"/>
      <c r="M22" s="632"/>
      <c r="N22" s="635"/>
      <c r="O22" s="632"/>
      <c r="P22" s="636"/>
      <c r="Q22" s="591"/>
      <c r="R22" s="62"/>
      <c r="S22" s="62"/>
      <c r="T22" s="62"/>
      <c r="BB22" s="64"/>
    </row>
    <row r="23" spans="1:54" ht="29.25" customHeight="1">
      <c r="A23" s="582" t="s">
        <v>93</v>
      </c>
      <c r="B23" s="583" t="s">
        <v>94</v>
      </c>
      <c r="C23" s="582"/>
      <c r="D23" s="584"/>
      <c r="E23" s="585"/>
      <c r="F23" s="582"/>
      <c r="G23" s="586"/>
      <c r="H23" s="585"/>
      <c r="I23" s="587"/>
      <c r="J23" s="588"/>
      <c r="K23" s="589"/>
      <c r="L23" s="590"/>
      <c r="M23" s="587"/>
      <c r="N23" s="590"/>
      <c r="P23" s="62"/>
      <c r="Q23" s="591"/>
      <c r="R23" s="62"/>
      <c r="S23" s="62"/>
      <c r="T23" s="62"/>
      <c r="BB23" s="64"/>
    </row>
    <row r="24" spans="1:54" ht="29.25" customHeight="1">
      <c r="A24" s="592">
        <f>VLOOKUP(B42,Tabellen!$B$6:$C$46,2)</f>
        <v>80</v>
      </c>
      <c r="B24" s="583" t="s">
        <v>37</v>
      </c>
      <c r="C24" s="582" t="s">
        <v>95</v>
      </c>
      <c r="D24" s="584" t="s">
        <v>96</v>
      </c>
      <c r="E24" s="582" t="s">
        <v>97</v>
      </c>
      <c r="F24" s="582" t="s">
        <v>98</v>
      </c>
      <c r="G24" s="586" t="s">
        <v>99</v>
      </c>
      <c r="H24" s="582" t="s">
        <v>100</v>
      </c>
      <c r="I24" s="594" t="s">
        <v>101</v>
      </c>
      <c r="J24" s="595">
        <v>10</v>
      </c>
      <c r="K24" s="596" t="s">
        <v>102</v>
      </c>
      <c r="L24" s="586" t="s">
        <v>103</v>
      </c>
      <c r="M24" s="594" t="s">
        <v>104</v>
      </c>
      <c r="N24" s="586" t="s">
        <v>105</v>
      </c>
      <c r="O24" s="1188"/>
      <c r="P24" s="62"/>
      <c r="Q24" s="591"/>
      <c r="R24" s="62"/>
      <c r="S24" s="62"/>
      <c r="T24" s="62"/>
      <c r="BB24" s="64"/>
    </row>
    <row r="25" spans="1:54" ht="29.25" customHeight="1">
      <c r="A25" s="597" t="s">
        <v>106</v>
      </c>
      <c r="B25" s="639" t="str">
        <f>Leden!$B$5</f>
        <v>Bennie Beerten Z</v>
      </c>
      <c r="C25" s="582" t="s">
        <v>107</v>
      </c>
      <c r="D25" s="586" t="s">
        <v>108</v>
      </c>
      <c r="E25" s="582" t="s">
        <v>109</v>
      </c>
      <c r="F25" s="582" t="s">
        <v>110</v>
      </c>
      <c r="G25" s="586" t="s">
        <v>79</v>
      </c>
      <c r="H25" s="582" t="s">
        <v>112</v>
      </c>
      <c r="I25" s="594" t="s">
        <v>109</v>
      </c>
      <c r="J25" s="595" t="s">
        <v>113</v>
      </c>
      <c r="K25" s="596"/>
      <c r="L25" s="586"/>
      <c r="M25" s="594"/>
      <c r="N25" s="586" t="s">
        <v>114</v>
      </c>
      <c r="O25" s="1188"/>
      <c r="P25" s="62"/>
      <c r="Q25" s="591"/>
      <c r="R25" s="62"/>
      <c r="S25" s="62"/>
      <c r="T25" s="62"/>
      <c r="BB25" s="64"/>
    </row>
    <row r="26" spans="1:54" ht="29.25" customHeight="1">
      <c r="A26" s="676"/>
      <c r="B26" s="64" t="str">
        <f>Leden!B6</f>
        <v>Cuppers Jan</v>
      </c>
      <c r="C26" s="601"/>
      <c r="D26" s="602" t="str">
        <f t="shared" ref="D26:D41" si="3">IF(ISBLANK(C26),"",IF(C26=1,$A$24,C26))</f>
        <v/>
      </c>
      <c r="E26" s="601"/>
      <c r="F26" s="601"/>
      <c r="G26" s="641" t="str">
        <f t="shared" ref="G26:G42" si="4">IF(ISBLANK(E26),"",E26/F26)</f>
        <v/>
      </c>
      <c r="H26" s="601"/>
      <c r="I26" s="604" t="str">
        <f t="shared" ref="I26:I42" si="5">IF(ISBLANK(E26),"",E26/D26)</f>
        <v/>
      </c>
      <c r="J26" s="575" t="str">
        <f>IF(ISBLANK(E26),"",VLOOKUP(I26,Tabellen!$F$7:$G$17,2))</f>
        <v/>
      </c>
      <c r="K26" s="605" t="str">
        <f>IF(ISBLANK(C26),"",ABS(IF($J$26&gt;J61,"1",0)))</f>
        <v/>
      </c>
      <c r="L26" s="606" t="str">
        <f>IF(ISBLANK(C26),"",ABS(IF($J$26&lt;J61,"1",0)))</f>
        <v/>
      </c>
      <c r="M26" s="607" t="str">
        <f>IF(ISBLANK(C26),"",ABS(IF($J$26=J61,"1")))</f>
        <v/>
      </c>
      <c r="O26" s="608"/>
      <c r="P26" s="606"/>
      <c r="R26" s="62"/>
      <c r="S26" s="62"/>
      <c r="T26" s="62"/>
      <c r="BB26" s="64"/>
    </row>
    <row r="27" spans="1:54" ht="29.25" customHeight="1">
      <c r="A27" s="673"/>
      <c r="B27" s="64" t="str">
        <f>Leden!B7</f>
        <v>BouwmeesterJohan</v>
      </c>
      <c r="C27" s="601"/>
      <c r="D27" s="578" t="str">
        <f t="shared" si="3"/>
        <v/>
      </c>
      <c r="E27" s="601"/>
      <c r="F27" s="601"/>
      <c r="G27" s="643" t="str">
        <f t="shared" si="4"/>
        <v/>
      </c>
      <c r="I27" s="611" t="str">
        <f t="shared" si="5"/>
        <v/>
      </c>
      <c r="J27" s="575" t="str">
        <f>IF(ISBLANK(E27),"",VLOOKUP(I27,Tabellen!$F$7:$G$17,2))</f>
        <v/>
      </c>
      <c r="K27" s="618" t="str">
        <f>IF(ISBLANK(C27),"",ABS(IF($J$27&gt;J81,"1",0)))</f>
        <v/>
      </c>
      <c r="L27" s="62" t="str">
        <f>IF(ISBLANK(C27),"",ABS(IF($J$27&lt;J81,"1",0)))</f>
        <v/>
      </c>
      <c r="M27" s="619" t="str">
        <f>IF(ISBLANK(C27),"",ABS(IF($J$27=J81,"1")))</f>
        <v/>
      </c>
      <c r="O27" s="612"/>
      <c r="P27" s="62"/>
      <c r="R27" s="62"/>
      <c r="S27" s="62"/>
      <c r="T27" s="62"/>
      <c r="BB27" s="64"/>
    </row>
    <row r="28" spans="1:54" ht="29.25" customHeight="1">
      <c r="A28" s="673"/>
      <c r="B28" s="64" t="str">
        <f>Leden!B8</f>
        <v>Cattier Theo</v>
      </c>
      <c r="C28" s="601"/>
      <c r="D28" s="578" t="str">
        <f t="shared" si="3"/>
        <v/>
      </c>
      <c r="E28" s="601"/>
      <c r="F28" s="601"/>
      <c r="G28" s="643" t="str">
        <f t="shared" si="4"/>
        <v/>
      </c>
      <c r="I28" s="611" t="str">
        <f t="shared" si="5"/>
        <v/>
      </c>
      <c r="J28" s="575" t="str">
        <f>IF(ISBLANK(E28),"",VLOOKUP(I28,Tabellen!$F$7:$G$17,2))</f>
        <v/>
      </c>
      <c r="K28" s="618" t="str">
        <f>IF(ISBLANK(C28),"",ABS(IF($J$28&gt;J102,"1",0)))</f>
        <v/>
      </c>
      <c r="L28" s="62" t="str">
        <f>IF(ISBLANK(C28),"",ABS(IF($J$28&lt;J102,"1",0)))</f>
        <v/>
      </c>
      <c r="M28" s="619" t="str">
        <f>IF(ISBLANK(C28),"",ABS(IF($J$28=J102,"1")))</f>
        <v/>
      </c>
      <c r="O28" s="615"/>
      <c r="P28" s="62"/>
      <c r="R28" s="62"/>
      <c r="S28" s="62"/>
      <c r="T28" s="62"/>
      <c r="BB28" s="64"/>
    </row>
    <row r="29" spans="1:54" ht="29.25" customHeight="1">
      <c r="A29" s="673"/>
      <c r="B29" s="64" t="str">
        <f>Leden!B9</f>
        <v>Huinink Jan</v>
      </c>
      <c r="C29" s="601"/>
      <c r="D29" s="578" t="str">
        <f t="shared" si="3"/>
        <v/>
      </c>
      <c r="E29" s="601"/>
      <c r="F29" s="601"/>
      <c r="G29" s="643" t="str">
        <f t="shared" si="4"/>
        <v/>
      </c>
      <c r="I29" s="611" t="str">
        <f t="shared" si="5"/>
        <v/>
      </c>
      <c r="J29" s="575" t="str">
        <f>IF(ISBLANK(E29),"",VLOOKUP(I29,Tabellen!$F$7:$G$17,2))</f>
        <v/>
      </c>
      <c r="K29" s="618" t="str">
        <f>IF(ISBLANK(C29),"",ABS(IF($J$29&gt;J122,"1",0)))</f>
        <v/>
      </c>
      <c r="L29" s="62" t="str">
        <f>IF(ISBLANK(C29),"",ABS(IF($J$29&lt;J122,"1",0)))</f>
        <v/>
      </c>
      <c r="M29" s="619" t="str">
        <f>IF(ISBLANK(C29),"",ABS(IF($J$29=J122,"1")))</f>
        <v/>
      </c>
      <c r="O29" s="615"/>
      <c r="P29" s="62"/>
      <c r="R29" s="62"/>
      <c r="S29" s="62"/>
      <c r="T29" s="62"/>
      <c r="BB29" s="64"/>
    </row>
    <row r="30" spans="1:54" ht="29.25" customHeight="1">
      <c r="A30" s="673"/>
      <c r="B30" s="64" t="str">
        <f>Leden!B10</f>
        <v>Koppele Theo</v>
      </c>
      <c r="C30" s="601"/>
      <c r="D30" s="578" t="str">
        <f t="shared" si="3"/>
        <v/>
      </c>
      <c r="E30" s="601"/>
      <c r="F30" s="601"/>
      <c r="G30" s="643" t="str">
        <f t="shared" si="4"/>
        <v/>
      </c>
      <c r="I30" s="611" t="str">
        <f t="shared" si="5"/>
        <v/>
      </c>
      <c r="J30" s="575" t="str">
        <f>IF(ISBLANK(E30),"",VLOOKUP(I30,Tabellen!$F$7:$G$17,2))</f>
        <v/>
      </c>
      <c r="K30" s="618" t="str">
        <f>IF(ISBLANK(C30),"",ABS(IF($J$30&gt;J142,"1",0)))</f>
        <v/>
      </c>
      <c r="L30" s="62" t="str">
        <f>IF(ISBLANK(C30),"",ABS(IF($J$30&lt;J142,"1",0)))</f>
        <v/>
      </c>
      <c r="M30" s="619" t="str">
        <f>IF(ISBLANK(C30),"",ABS(IF($J$30=J142,"1")))</f>
        <v/>
      </c>
      <c r="O30" s="615"/>
      <c r="P30" s="62"/>
      <c r="R30" s="62"/>
      <c r="S30" s="62"/>
      <c r="T30" s="62"/>
      <c r="BB30" s="64"/>
    </row>
    <row r="31" spans="1:54" ht="29.25" customHeight="1">
      <c r="A31" s="673"/>
      <c r="B31" s="64" t="str">
        <f>Leden!B11</f>
        <v>Melgers Willy</v>
      </c>
      <c r="C31" s="601"/>
      <c r="D31" s="578" t="str">
        <f t="shared" si="3"/>
        <v/>
      </c>
      <c r="F31" s="601"/>
      <c r="G31" s="643" t="str">
        <f t="shared" si="4"/>
        <v/>
      </c>
      <c r="I31" s="611" t="str">
        <f t="shared" si="5"/>
        <v/>
      </c>
      <c r="J31" s="575" t="str">
        <f>IF(ISBLANK(E31),"",VLOOKUP(I31,Tabellen!$F$7:$G$17,2))</f>
        <v/>
      </c>
      <c r="K31" s="618" t="str">
        <f>IF(ISBLANK(C31),"",ABS(IF($J$31&gt;J162,"1",0)))</f>
        <v/>
      </c>
      <c r="L31" s="62" t="str">
        <f>IF(ISBLANK(C31),"",ABS(IF($J$31&lt;J162,"1",0)))</f>
        <v/>
      </c>
      <c r="M31" s="619" t="str">
        <f>IF(ISBLANK(C31),"",ABS(IF($J$31=J162,"1")))</f>
        <v/>
      </c>
      <c r="O31" s="615"/>
      <c r="P31" s="62"/>
      <c r="R31" s="62"/>
      <c r="S31" s="62"/>
      <c r="T31" s="62"/>
      <c r="BB31" s="64"/>
    </row>
    <row r="32" spans="1:54" ht="29.25" customHeight="1">
      <c r="A32" s="673"/>
      <c r="B32" s="64" t="str">
        <f>Leden!B12</f>
        <v>Piepers Arnold</v>
      </c>
      <c r="C32" s="601"/>
      <c r="D32" s="578" t="str">
        <f t="shared" si="3"/>
        <v/>
      </c>
      <c r="F32" s="601"/>
      <c r="G32" s="643" t="str">
        <f t="shared" si="4"/>
        <v/>
      </c>
      <c r="I32" s="611" t="str">
        <f t="shared" si="5"/>
        <v/>
      </c>
      <c r="J32" s="575" t="str">
        <f>IF(ISBLANK(E32),"",VLOOKUP(I32,Tabellen!$F$7:$G$17,2))</f>
        <v/>
      </c>
      <c r="K32" s="618" t="str">
        <f>IF(ISBLANK(C32),"",ABS(IF($J$32&gt;J182,"1",0)))</f>
        <v/>
      </c>
      <c r="L32" s="62" t="str">
        <f>IF(ISBLANK(C32),"",ABS(IF($J$32&lt;J182,"1",0)))</f>
        <v/>
      </c>
      <c r="M32" s="619" t="str">
        <f>IF(ISBLANK(C32),"",ABS(IF($J$32=J182,"1")))</f>
        <v/>
      </c>
      <c r="O32" s="612"/>
      <c r="P32" s="62"/>
      <c r="R32" s="62"/>
      <c r="S32" s="62"/>
      <c r="T32" s="62"/>
      <c r="BB32" s="64"/>
    </row>
    <row r="33" spans="1:54" ht="29.25" customHeight="1">
      <c r="A33" s="673"/>
      <c r="B33" s="64" t="str">
        <f>Leden!B13</f>
        <v>Jos Stortelder</v>
      </c>
      <c r="C33" s="601"/>
      <c r="D33" s="578" t="str">
        <f t="shared" si="3"/>
        <v/>
      </c>
      <c r="F33" s="601"/>
      <c r="G33" s="643" t="str">
        <f t="shared" si="4"/>
        <v/>
      </c>
      <c r="I33" s="611" t="str">
        <f t="shared" si="5"/>
        <v/>
      </c>
      <c r="J33" s="575" t="str">
        <f>IF(ISBLANK(E33),"",VLOOKUP(I33,Tabellen!$F$7:$G$17,2))</f>
        <v/>
      </c>
      <c r="K33" s="618" t="str">
        <f>IF(ISBLANK(C33),"",ABS(IF($J$33&gt;J202,"1",0)))</f>
        <v/>
      </c>
      <c r="L33" s="62" t="str">
        <f>IF(ISBLANK(C33),"",ABS(IF($J$33&lt;J202,"1",0)))</f>
        <v/>
      </c>
      <c r="M33" s="619" t="str">
        <f>IF(ISBLANK(C33),"",ABS(IF($J$33=J202,"1")))</f>
        <v/>
      </c>
      <c r="O33" s="615"/>
      <c r="P33" s="62"/>
      <c r="R33" s="62"/>
      <c r="S33" s="62"/>
      <c r="T33" s="62"/>
      <c r="BB33" s="64"/>
    </row>
    <row r="34" spans="1:54" ht="29.25" customHeight="1">
      <c r="A34" s="673"/>
      <c r="B34" s="64" t="str">
        <f>Leden!B14</f>
        <v>Rots Jan</v>
      </c>
      <c r="C34" s="601"/>
      <c r="D34" s="578" t="str">
        <f t="shared" si="3"/>
        <v/>
      </c>
      <c r="F34" s="601"/>
      <c r="G34" s="643" t="str">
        <f t="shared" si="4"/>
        <v/>
      </c>
      <c r="I34" s="611" t="str">
        <f t="shared" si="5"/>
        <v/>
      </c>
      <c r="J34" s="575" t="str">
        <f>IF(ISBLANK(E34),"",VLOOKUP(I34,Tabellen!$F$7:$G$17,2))</f>
        <v/>
      </c>
      <c r="K34" s="618" t="str">
        <f>IF(ISBLANK(C34),"",ABS(IF($J$34&gt;J222,"1",0)))</f>
        <v/>
      </c>
      <c r="L34" s="62" t="str">
        <f>IF(ISBLANK(C34),"",ABS(IF($J$34&lt;J222,"1",0)))</f>
        <v/>
      </c>
      <c r="M34" s="619" t="str">
        <f>IF(ISBLANK(C34),"",ABS(IF($J$34=J222,"1")))</f>
        <v/>
      </c>
      <c r="O34" s="615"/>
      <c r="P34" s="62"/>
      <c r="R34" s="62"/>
      <c r="S34" s="62"/>
      <c r="T34" s="62"/>
      <c r="BB34" s="64"/>
    </row>
    <row r="35" spans="1:54" ht="29.25" customHeight="1">
      <c r="A35" s="673"/>
      <c r="B35" s="64" t="str">
        <f>Leden!B15</f>
        <v>Rouwhorst Bennie</v>
      </c>
      <c r="C35" s="601"/>
      <c r="D35" s="578" t="str">
        <f t="shared" si="3"/>
        <v/>
      </c>
      <c r="F35" s="601"/>
      <c r="G35" s="643" t="str">
        <f t="shared" si="4"/>
        <v/>
      </c>
      <c r="I35" s="611" t="str">
        <f t="shared" si="5"/>
        <v/>
      </c>
      <c r="J35" s="575" t="str">
        <f>IF(ISBLANK(E35),"",VLOOKUP(I35,Tabellen!$F$7:$G$17,2))</f>
        <v/>
      </c>
      <c r="K35" s="618" t="str">
        <f>IF(ISBLANK(C35),"",ABS(IF($J$35&gt;J242,"1",0)))</f>
        <v/>
      </c>
      <c r="L35" s="62" t="str">
        <f>IF(ISBLANK(C35),"",ABS(IF($J$35&lt;J242,"1",0)))</f>
        <v/>
      </c>
      <c r="M35" s="619" t="str">
        <f>IF(ISBLANK(C35),"",ABS(IF($J$35=J242,"1")))</f>
        <v/>
      </c>
      <c r="O35" s="615"/>
      <c r="P35" s="62"/>
      <c r="R35" s="62"/>
      <c r="S35" s="62"/>
      <c r="T35" s="62"/>
      <c r="BB35" s="64"/>
    </row>
    <row r="36" spans="1:54" ht="29.25" customHeight="1">
      <c r="A36" s="673"/>
      <c r="B36" s="64" t="str">
        <f>Leden!B16</f>
        <v>Wittenbernds B</v>
      </c>
      <c r="C36" s="601"/>
      <c r="D36" s="578" t="str">
        <f t="shared" si="3"/>
        <v/>
      </c>
      <c r="F36" s="601"/>
      <c r="G36" s="643" t="str">
        <f t="shared" si="4"/>
        <v/>
      </c>
      <c r="I36" s="611" t="str">
        <f t="shared" si="5"/>
        <v/>
      </c>
      <c r="J36" s="575" t="str">
        <f>IF(ISBLANK(E36),"",VLOOKUP(I36,Tabellen!$F$7:$G$17,2))</f>
        <v/>
      </c>
      <c r="K36" s="618" t="str">
        <f>IF(ISBLANK(C36),"",ABS(IF($J$36&gt;J262,"1",0)))</f>
        <v/>
      </c>
      <c r="L36" s="62" t="str">
        <f>IF(ISBLANK(C36),"",ABS(IF($J$36&lt;J262,"1",0)))</f>
        <v/>
      </c>
      <c r="M36" s="619" t="str">
        <f>IF(ISBLANK(C36),"",ABS(IF($J$36=J262,"1")))</f>
        <v/>
      </c>
      <c r="O36" s="615"/>
      <c r="P36" s="62"/>
      <c r="R36" s="62"/>
      <c r="S36" s="62"/>
      <c r="T36" s="62"/>
      <c r="BB36" s="64"/>
    </row>
    <row r="37" spans="1:54" ht="29.25" customHeight="1">
      <c r="A37" s="673"/>
      <c r="B37" s="64" t="str">
        <f>Leden!B17</f>
        <v>Spieker Leo</v>
      </c>
      <c r="C37" s="601"/>
      <c r="D37" s="578" t="str">
        <f t="shared" si="3"/>
        <v/>
      </c>
      <c r="F37" s="601"/>
      <c r="G37" s="643" t="str">
        <f t="shared" si="4"/>
        <v/>
      </c>
      <c r="I37" s="611" t="str">
        <f t="shared" si="5"/>
        <v/>
      </c>
      <c r="J37" s="575" t="str">
        <f>IF(ISBLANK(E37),"",VLOOKUP(I37,Tabellen!$F$7:$G$17,2))</f>
        <v/>
      </c>
      <c r="K37" s="618" t="str">
        <f>IF(ISBLANK(C37),"",ABS(IF($J$37&gt;J282,"1",0)))</f>
        <v/>
      </c>
      <c r="L37" s="62" t="str">
        <f>IF(ISBLANK(C37),"",ABS(IF($J$37&lt;J282,"1",0)))</f>
        <v/>
      </c>
      <c r="M37" s="619" t="str">
        <f>IF(ISBLANK(C37),"",ABS(IF($J$37=J282,"1")))</f>
        <v/>
      </c>
      <c r="O37" s="615"/>
      <c r="R37" s="62"/>
      <c r="S37" s="62"/>
      <c r="T37" s="62"/>
      <c r="BB37" s="64"/>
    </row>
    <row r="38" spans="1:54" ht="29.25" customHeight="1">
      <c r="A38" s="677"/>
      <c r="B38" s="64" t="str">
        <f>Leden!B18</f>
        <v>v.Schie Leo</v>
      </c>
      <c r="D38" s="578" t="str">
        <f t="shared" si="3"/>
        <v/>
      </c>
      <c r="G38" s="643" t="str">
        <f t="shared" si="4"/>
        <v/>
      </c>
      <c r="I38" s="611" t="str">
        <f t="shared" si="5"/>
        <v/>
      </c>
      <c r="J38" s="575" t="str">
        <f>IF(ISBLANK(E38),"",VLOOKUP(I38,Tabellen!$F$7:$G$17,2))</f>
        <v/>
      </c>
      <c r="K38" s="618" t="str">
        <f>IF(ISBLANK(C38),"",ABS(IF(J38&gt;J302,"1",0)))</f>
        <v/>
      </c>
      <c r="L38" s="62" t="str">
        <f>IF(ISBLANK(C38),"",ABS(IF(J38&lt;J302,"1",0)))</f>
        <v/>
      </c>
      <c r="M38" s="619" t="str">
        <f>IF(ISBLANK(C38),"",ABS(IF(J38=J302,"1")))</f>
        <v/>
      </c>
      <c r="O38" s="615"/>
      <c r="P38" s="62"/>
      <c r="R38" s="62"/>
      <c r="S38" s="62"/>
      <c r="T38" s="62"/>
      <c r="BB38" s="64"/>
    </row>
    <row r="39" spans="1:54" ht="29.25" customHeight="1">
      <c r="A39" s="797"/>
      <c r="B39" s="64" t="str">
        <f>Leden!B19</f>
        <v>Wolterink Harrie</v>
      </c>
      <c r="D39" s="578" t="str">
        <f t="shared" si="3"/>
        <v/>
      </c>
      <c r="G39" s="643" t="str">
        <f t="shared" si="4"/>
        <v/>
      </c>
      <c r="I39" s="611" t="str">
        <f t="shared" si="5"/>
        <v/>
      </c>
      <c r="J39" s="575" t="str">
        <f>IF(ISBLANK(E39),"",VLOOKUP(I39,Tabellen!$F$7:$G$17,2))</f>
        <v/>
      </c>
      <c r="K39" s="618" t="str">
        <f>IF(ISBLANK(C39),"",ABS(IF(J39&gt;J322,"1",0)))</f>
        <v/>
      </c>
      <c r="L39" s="62" t="str">
        <f>IF(ISBLANK(C39),"",ABS(IF(J39&lt;J322,"1",0)))</f>
        <v/>
      </c>
      <c r="M39" s="619" t="str">
        <f>IF(ISBLANK(C39),"",ABS(IF(J39=J322,"1")))</f>
        <v/>
      </c>
      <c r="O39" s="615"/>
      <c r="P39" s="62"/>
      <c r="R39" s="62"/>
      <c r="S39" s="62"/>
      <c r="T39" s="62"/>
      <c r="BB39" s="64"/>
    </row>
    <row r="40" spans="1:54" ht="29.25" customHeight="1">
      <c r="A40" s="663"/>
      <c r="B40" s="64" t="str">
        <f>Leden!B20</f>
        <v>Vermue Jack</v>
      </c>
      <c r="C40" s="578"/>
      <c r="D40" s="578" t="str">
        <f t="shared" si="3"/>
        <v/>
      </c>
      <c r="F40" s="578"/>
      <c r="G40" s="643" t="str">
        <f t="shared" si="4"/>
        <v/>
      </c>
      <c r="I40" s="611" t="str">
        <f t="shared" si="5"/>
        <v/>
      </c>
      <c r="J40" s="575" t="str">
        <f>IF(ISBLANK(E40),"",VLOOKUP(I40,Tabellen!$F$7:$G$17,2))</f>
        <v/>
      </c>
      <c r="K40" s="618" t="str">
        <f>IF(ISBLANK(E40),"",ABS(IF($J$40&gt;$J$44,"1",0)))</f>
        <v/>
      </c>
      <c r="L40" s="62" t="str">
        <f>IF(ISBLANK(E40),"",ABS(IF($J$40&lt;$J$341,"1",0)))</f>
        <v/>
      </c>
      <c r="M40" s="619" t="str">
        <f>IF(ISBLANK(E40),"",ABS(IF($J$40=$J$341,"1")))</f>
        <v/>
      </c>
      <c r="O40" s="615"/>
      <c r="P40" s="62"/>
      <c r="R40" s="62"/>
      <c r="S40" s="62"/>
      <c r="T40" s="62"/>
      <c r="BB40" s="64"/>
    </row>
    <row r="41" spans="1:54" ht="29.25" customHeight="1">
      <c r="A41" s="664"/>
      <c r="B41" s="64" t="str">
        <f>Leden!B4</f>
        <v>Slot Guus</v>
      </c>
      <c r="C41" s="572"/>
      <c r="D41" s="577" t="str">
        <f t="shared" si="3"/>
        <v/>
      </c>
      <c r="E41" s="572"/>
      <c r="F41" s="572"/>
      <c r="G41" s="648" t="str">
        <f t="shared" si="4"/>
        <v/>
      </c>
      <c r="H41" s="572"/>
      <c r="I41" s="649" t="str">
        <f t="shared" si="5"/>
        <v/>
      </c>
      <c r="J41" s="575" t="str">
        <f>IF(ISBLANK(E41),"",VLOOKUP(I41,Tabellen!$F$7:$G$17,2))</f>
        <v/>
      </c>
      <c r="K41" s="650" t="str">
        <f>IF(ISBLANK(H41),"",ABS(IF($J$41&gt;$J$340,"1",0)))</f>
        <v/>
      </c>
      <c r="L41" s="62" t="str">
        <f>IF(ISBLANK(H41),"",ABS(IF($J$41&lt;$J$340,"1",0)))</f>
        <v/>
      </c>
      <c r="M41" s="619" t="str">
        <f>IF(ISBLANK(H41),"",ABS(IF($J$41=$J$340,"1")))</f>
        <v/>
      </c>
      <c r="R41" s="62"/>
      <c r="S41" s="62"/>
      <c r="T41" s="62"/>
      <c r="BB41" s="64"/>
    </row>
    <row r="42" spans="1:54" ht="29.25" customHeight="1">
      <c r="A42" s="620" t="s">
        <v>115</v>
      </c>
      <c r="B42" s="621">
        <f>Leden!$C$5</f>
        <v>2.8</v>
      </c>
      <c r="C42" s="622">
        <f>SUBTOTAL(9,C26:C41)</f>
        <v>0</v>
      </c>
      <c r="D42" s="622">
        <f t="shared" ref="D42:F42" si="6">SUBTOTAL(9,D26:D41)</f>
        <v>0</v>
      </c>
      <c r="E42" s="622">
        <f t="shared" si="6"/>
        <v>0</v>
      </c>
      <c r="F42" s="622">
        <f t="shared" si="6"/>
        <v>0</v>
      </c>
      <c r="G42" s="651" t="e">
        <f t="shared" si="4"/>
        <v>#DIV/0!</v>
      </c>
      <c r="H42" s="622">
        <f>MAX(H26:H41)</f>
        <v>0</v>
      </c>
      <c r="I42" s="624" t="e">
        <f t="shared" si="5"/>
        <v>#DIV/0!</v>
      </c>
      <c r="J42" s="625">
        <f>SUM(J26:J41)</f>
        <v>0</v>
      </c>
      <c r="K42" s="625">
        <f t="shared" ref="K42:M42" si="7">SUM(K26:K41)</f>
        <v>0</v>
      </c>
      <c r="L42" s="625">
        <f t="shared" si="7"/>
        <v>0</v>
      </c>
      <c r="M42" s="625">
        <f t="shared" si="7"/>
        <v>0</v>
      </c>
      <c r="N42" s="652" t="e">
        <f>IF(ISBLANK(E42),"",VLOOKUP(G42,Tabellen!$D$7:$E$46,2))</f>
        <v>#DIV/0!</v>
      </c>
      <c r="O42" s="791" t="str">
        <f>$O$21</f>
        <v>Naar beneden</v>
      </c>
      <c r="P42" s="630"/>
      <c r="Q42" s="591"/>
      <c r="R42" s="62"/>
      <c r="S42" s="62"/>
      <c r="T42" s="62"/>
      <c r="BB42" s="64"/>
    </row>
    <row r="43" spans="1:54" ht="29.25" customHeight="1">
      <c r="A43" s="653"/>
      <c r="B43" s="654"/>
      <c r="C43" s="655"/>
      <c r="D43" s="654"/>
      <c r="E43" s="654"/>
      <c r="F43" s="654"/>
      <c r="G43" s="654"/>
      <c r="H43" s="654"/>
      <c r="I43" s="654"/>
      <c r="J43" s="656"/>
      <c r="K43" s="654"/>
      <c r="L43" s="654"/>
      <c r="M43" s="654"/>
      <c r="N43" s="657"/>
      <c r="O43" s="654"/>
      <c r="P43" s="658"/>
      <c r="Q43" s="591"/>
      <c r="R43" s="62"/>
      <c r="S43" s="62"/>
      <c r="T43" s="62"/>
      <c r="BB43" s="64"/>
    </row>
    <row r="44" spans="1:54" ht="29.25" customHeight="1">
      <c r="A44" s="582" t="s">
        <v>93</v>
      </c>
      <c r="B44" s="583" t="s">
        <v>94</v>
      </c>
      <c r="C44" s="582"/>
      <c r="D44" s="584"/>
      <c r="E44" s="585"/>
      <c r="F44" s="582"/>
      <c r="G44" s="586"/>
      <c r="H44" s="585"/>
      <c r="I44" s="587"/>
      <c r="J44" s="588"/>
      <c r="K44" s="589"/>
      <c r="L44" s="590"/>
      <c r="M44" s="587"/>
      <c r="N44" s="590"/>
      <c r="Q44" s="591"/>
      <c r="S44" s="578"/>
      <c r="T44" s="578"/>
      <c r="BB44" s="64"/>
    </row>
    <row r="45" spans="1:54" ht="29.25" customHeight="1">
      <c r="A45" s="592">
        <f>VLOOKUP(B63,Tabellen!$B$6:$C$46,2)</f>
        <v>50</v>
      </c>
      <c r="B45" s="583" t="s">
        <v>37</v>
      </c>
      <c r="C45" s="582" t="s">
        <v>95</v>
      </c>
      <c r="D45" s="584" t="s">
        <v>117</v>
      </c>
      <c r="E45" s="582" t="s">
        <v>95</v>
      </c>
      <c r="F45" s="582" t="s">
        <v>98</v>
      </c>
      <c r="G45" s="659" t="s">
        <v>99</v>
      </c>
      <c r="H45" s="582" t="s">
        <v>100</v>
      </c>
      <c r="I45" s="594" t="s">
        <v>101</v>
      </c>
      <c r="J45" s="595">
        <v>10</v>
      </c>
      <c r="K45" s="596" t="s">
        <v>102</v>
      </c>
      <c r="L45" s="586" t="s">
        <v>103</v>
      </c>
      <c r="M45" s="594" t="s">
        <v>104</v>
      </c>
      <c r="N45" s="586" t="s">
        <v>105</v>
      </c>
      <c r="Q45" s="591"/>
      <c r="S45" s="62"/>
      <c r="T45" s="62"/>
      <c r="BB45" s="64"/>
    </row>
    <row r="46" spans="1:54" ht="29.25" customHeight="1">
      <c r="A46" s="597" t="s">
        <v>106</v>
      </c>
      <c r="B46" s="660" t="str">
        <f>Leden!$B$6</f>
        <v>Cuppers Jan</v>
      </c>
      <c r="C46" s="582" t="s">
        <v>118</v>
      </c>
      <c r="D46" s="586" t="s">
        <v>119</v>
      </c>
      <c r="E46" s="582" t="s">
        <v>120</v>
      </c>
      <c r="F46" s="582" t="s">
        <v>110</v>
      </c>
      <c r="G46" s="586" t="s">
        <v>79</v>
      </c>
      <c r="H46" s="582" t="s">
        <v>112</v>
      </c>
      <c r="I46" s="594" t="s">
        <v>119</v>
      </c>
      <c r="J46" s="595" t="s">
        <v>113</v>
      </c>
      <c r="K46" s="596"/>
      <c r="L46" s="586"/>
      <c r="M46" s="594"/>
      <c r="N46" s="586" t="s">
        <v>114</v>
      </c>
      <c r="Q46" s="591"/>
      <c r="S46" s="578"/>
      <c r="T46" s="578"/>
      <c r="BB46" s="64"/>
    </row>
    <row r="47" spans="1:54" ht="29.25" customHeight="1">
      <c r="A47" s="613"/>
      <c r="B47" s="322" t="str">
        <f>Leden!B7</f>
        <v>BouwmeesterJohan</v>
      </c>
      <c r="C47" s="601"/>
      <c r="D47" s="602" t="str">
        <f t="shared" ref="D47:D62" si="8">IF(ISBLANK(C47),"",IF(C47=1,$A$45,C47))</f>
        <v/>
      </c>
      <c r="E47" s="601"/>
      <c r="F47" s="601"/>
      <c r="G47" s="641" t="str">
        <f t="shared" ref="G47:G62" si="9">IF(ISBLANK(E47),"",E47/F47)</f>
        <v/>
      </c>
      <c r="H47" s="601"/>
      <c r="I47" s="604" t="str">
        <f t="shared" ref="I47:I62" si="10">IF(ISBLANK(E47),"",E47/D47)</f>
        <v/>
      </c>
      <c r="J47" s="575" t="str">
        <f>IF(ISBLANK(E47),"",VLOOKUP(I47,Tabellen!$F$7:$G$17,2))</f>
        <v/>
      </c>
      <c r="K47" s="605" t="str">
        <f>IF(ISBLANK(C47),"",ABS(IF($J$47&gt;J82,"1",0)))</f>
        <v/>
      </c>
      <c r="L47" s="606" t="str">
        <f>IF(ISBLANK(C47),"",ABS(IF($J$47&lt;J82,"1",0)))</f>
        <v/>
      </c>
      <c r="M47" s="607" t="str">
        <f>IF(ISBLANK(C47),"",ABS(IF($J$47=J82,"1")))</f>
        <v/>
      </c>
      <c r="O47" s="608"/>
      <c r="P47" s="606"/>
      <c r="S47" s="578"/>
      <c r="T47" s="578"/>
      <c r="BB47" s="64"/>
    </row>
    <row r="48" spans="1:54" ht="29.25" customHeight="1">
      <c r="A48" s="613"/>
      <c r="B48" s="354" t="str">
        <f>Leden!B8</f>
        <v>Cattier Theo</v>
      </c>
      <c r="C48" s="601"/>
      <c r="D48" s="602" t="str">
        <f t="shared" si="8"/>
        <v/>
      </c>
      <c r="E48" s="601"/>
      <c r="F48" s="601"/>
      <c r="G48" s="643" t="str">
        <f t="shared" si="9"/>
        <v/>
      </c>
      <c r="I48" s="611" t="str">
        <f t="shared" si="10"/>
        <v/>
      </c>
      <c r="J48" s="575" t="str">
        <f>IF(ISBLANK(E48),"",VLOOKUP(I48,Tabellen!$F$7:$G$17,2))</f>
        <v/>
      </c>
      <c r="K48" s="618" t="str">
        <f>IF(ISBLANK(C48),"",ABS(IF($J$48&gt;J103,"1",0)))</f>
        <v/>
      </c>
      <c r="L48" s="62" t="str">
        <f>IF(ISBLANK(C48),"",ABS(IF($J$48&lt;J103,"1",0)))</f>
        <v/>
      </c>
      <c r="M48" s="619" t="str">
        <f>IF(ISBLANK(C48),"",ABS(IF($J$48=J103,"1")))</f>
        <v/>
      </c>
      <c r="O48" s="615"/>
      <c r="P48" s="62"/>
      <c r="S48" s="578"/>
      <c r="T48" s="578"/>
      <c r="BB48" s="64"/>
    </row>
    <row r="49" spans="1:54" ht="29.25" customHeight="1">
      <c r="A49" s="613"/>
      <c r="B49" s="661" t="str">
        <f>Leden!B9</f>
        <v>Huinink Jan</v>
      </c>
      <c r="C49" s="601"/>
      <c r="D49" s="578" t="str">
        <f t="shared" si="8"/>
        <v/>
      </c>
      <c r="E49" s="601"/>
      <c r="F49" s="601"/>
      <c r="G49" s="643" t="str">
        <f t="shared" si="9"/>
        <v/>
      </c>
      <c r="I49" s="611" t="str">
        <f t="shared" si="10"/>
        <v/>
      </c>
      <c r="J49" s="575" t="str">
        <f>IF(ISBLANK(E49),"",VLOOKUP(I49,Tabellen!$F$7:$G$17,2))</f>
        <v/>
      </c>
      <c r="K49" s="618" t="str">
        <f>IF(ISBLANK(C49),"",ABS(IF($J$49&gt;J123,"1",0)))</f>
        <v/>
      </c>
      <c r="L49" s="62" t="str">
        <f>IF(ISBLANK(C49),"",ABS(IF($J$49&lt;J123,"1",0)))</f>
        <v/>
      </c>
      <c r="M49" s="619" t="str">
        <f>IF(ISBLANK(C49),"",ABS(IF($J$49=J123,"1")))</f>
        <v/>
      </c>
      <c r="O49" s="615"/>
      <c r="P49" s="62"/>
      <c r="S49" s="578"/>
      <c r="T49" s="578"/>
      <c r="BB49" s="64"/>
    </row>
    <row r="50" spans="1:54" ht="29.25" customHeight="1">
      <c r="A50" s="613">
        <v>45195</v>
      </c>
      <c r="B50" s="661" t="str">
        <f>Leden!B10</f>
        <v>Koppele Theo</v>
      </c>
      <c r="C50" s="601">
        <v>1</v>
      </c>
      <c r="D50" s="578">
        <f t="shared" si="8"/>
        <v>50</v>
      </c>
      <c r="E50" s="601">
        <v>38</v>
      </c>
      <c r="F50" s="601">
        <v>36</v>
      </c>
      <c r="G50" s="643">
        <f t="shared" si="9"/>
        <v>1.0555555555555556</v>
      </c>
      <c r="H50" s="616">
        <v>5</v>
      </c>
      <c r="I50" s="611">
        <f t="shared" si="10"/>
        <v>0.76</v>
      </c>
      <c r="J50" s="575">
        <f>IF(ISBLANK(E50),"",VLOOKUP(I50,Tabellen!$F$7:$G$17,2))</f>
        <v>7</v>
      </c>
      <c r="K50" s="618">
        <f>IF(ISBLANK(C50),"",ABS(IF($J$50&gt;J143,"1",0)))</f>
        <v>0</v>
      </c>
      <c r="L50" s="62">
        <f>IF(ISBLANK(C50),"",ABS(IF($J$50&lt;J143,"1",0)))</f>
        <v>1</v>
      </c>
      <c r="M50" s="619">
        <f>IF(ISBLANK(C50),"",ABS(IF($J$50=J143,"1")))</f>
        <v>0</v>
      </c>
      <c r="O50" s="615"/>
      <c r="P50" s="62"/>
      <c r="S50" s="578"/>
      <c r="T50" s="578"/>
      <c r="BB50" s="64"/>
    </row>
    <row r="51" spans="1:54" ht="29.25" customHeight="1">
      <c r="A51" s="613"/>
      <c r="B51" s="661" t="str">
        <f>Leden!B11</f>
        <v>Melgers Willy</v>
      </c>
      <c r="C51" s="601"/>
      <c r="D51" s="578" t="str">
        <f t="shared" si="8"/>
        <v/>
      </c>
      <c r="E51" s="601"/>
      <c r="F51" s="601"/>
      <c r="G51" s="643" t="str">
        <f t="shared" si="9"/>
        <v/>
      </c>
      <c r="I51" s="611" t="str">
        <f t="shared" si="10"/>
        <v/>
      </c>
      <c r="J51" s="575" t="str">
        <f>IF(ISBLANK(E51),"",VLOOKUP(I51,Tabellen!$F$7:$G$17,2))</f>
        <v/>
      </c>
      <c r="K51" s="618" t="str">
        <f>IF(ISBLANK(C51),"",ABS(IF($J$51&gt;J163,"1",0)))</f>
        <v/>
      </c>
      <c r="L51" s="62" t="str">
        <f>IF(ISBLANK(C51),"",ABS(IF($J$51&lt;J163,"1",0)))</f>
        <v/>
      </c>
      <c r="M51" s="619" t="str">
        <f>IF(ISBLANK(C51),"",ABS(IF($J$51=J163,"1")))</f>
        <v/>
      </c>
      <c r="O51" s="615"/>
      <c r="P51" s="62"/>
      <c r="S51" s="578"/>
      <c r="T51" s="578"/>
      <c r="BB51" s="64"/>
    </row>
    <row r="52" spans="1:54" ht="29.25" customHeight="1">
      <c r="A52" s="613">
        <v>45188</v>
      </c>
      <c r="B52" s="661" t="str">
        <f>Leden!B12</f>
        <v>Piepers Arnold</v>
      </c>
      <c r="C52" s="601">
        <v>1</v>
      </c>
      <c r="D52" s="578">
        <f t="shared" si="8"/>
        <v>50</v>
      </c>
      <c r="E52" s="601">
        <v>39</v>
      </c>
      <c r="F52" s="601">
        <v>35</v>
      </c>
      <c r="G52" s="643">
        <f t="shared" si="9"/>
        <v>1.1142857142857143</v>
      </c>
      <c r="H52" s="616">
        <v>8</v>
      </c>
      <c r="I52" s="611">
        <f t="shared" si="10"/>
        <v>0.78</v>
      </c>
      <c r="J52" s="575">
        <f>IF(ISBLANK(E52),"",VLOOKUP(I52,Tabellen!$F$7:$G$17,2))</f>
        <v>7</v>
      </c>
      <c r="K52" s="618">
        <f>IF(ISBLANK(C52),"",ABS(IF($J$52&gt;J183,"1",0)))</f>
        <v>0</v>
      </c>
      <c r="L52" s="62">
        <f>IF(ISBLANK(C52),"",ABS(IF($J$52&lt;J183,"1",0)))</f>
        <v>1</v>
      </c>
      <c r="M52" s="619">
        <f>IF(ISBLANK(C52),"",ABS(IF($J$52=J183,"1")))</f>
        <v>0</v>
      </c>
      <c r="O52" s="612"/>
      <c r="P52" s="62"/>
      <c r="S52" s="578"/>
      <c r="T52" s="578"/>
      <c r="BB52" s="64"/>
    </row>
    <row r="53" spans="1:54" ht="29.25" customHeight="1">
      <c r="A53" s="613">
        <v>45188</v>
      </c>
      <c r="B53" s="661" t="str">
        <f>Leden!B13</f>
        <v>Jos Stortelder</v>
      </c>
      <c r="C53" s="601">
        <v>1</v>
      </c>
      <c r="D53" s="578">
        <f t="shared" si="8"/>
        <v>50</v>
      </c>
      <c r="E53" s="601">
        <v>33</v>
      </c>
      <c r="F53" s="601">
        <v>25</v>
      </c>
      <c r="G53" s="643">
        <f t="shared" si="9"/>
        <v>1.32</v>
      </c>
      <c r="H53" s="616">
        <v>6</v>
      </c>
      <c r="I53" s="611">
        <f t="shared" si="10"/>
        <v>0.66</v>
      </c>
      <c r="J53" s="575">
        <f>IF(ISBLANK(E53),"",VLOOKUP(I53,Tabellen!$F$7:$G$17,2))</f>
        <v>6</v>
      </c>
      <c r="K53" s="618">
        <f>IF(ISBLANK(C53),"",ABS(IF($J$53&gt;J203,"1",0)))</f>
        <v>0</v>
      </c>
      <c r="L53" s="62">
        <f>IF(ISBLANK(C53),"",ABS(IF($J$53&lt;J203,"1",0)))</f>
        <v>1</v>
      </c>
      <c r="M53" s="619">
        <f>IF(ISBLANK(C53),"",ABS(IF($J$53=J203,"1")))</f>
        <v>0</v>
      </c>
      <c r="O53" s="615"/>
      <c r="P53" s="62"/>
      <c r="S53" s="578"/>
      <c r="T53" s="578"/>
      <c r="BB53" s="64"/>
    </row>
    <row r="54" spans="1:54" ht="29.25" customHeight="1">
      <c r="A54" s="613"/>
      <c r="B54" s="661" t="str">
        <f>Leden!B14</f>
        <v>Rots Jan</v>
      </c>
      <c r="C54" s="601"/>
      <c r="D54" s="578" t="str">
        <f t="shared" si="8"/>
        <v/>
      </c>
      <c r="E54" s="601"/>
      <c r="F54" s="601"/>
      <c r="G54" s="643" t="str">
        <f t="shared" si="9"/>
        <v/>
      </c>
      <c r="I54" s="611" t="str">
        <f t="shared" si="10"/>
        <v/>
      </c>
      <c r="J54" s="575" t="str">
        <f>IF(ISBLANK(E54),"",VLOOKUP(I54,Tabellen!$F$7:$G$17,2))</f>
        <v/>
      </c>
      <c r="K54" s="618" t="str">
        <f>IF(ISBLANK(C54),"",ABS(IF($J$54&gt;J223,"1",0)))</f>
        <v/>
      </c>
      <c r="L54" s="62" t="str">
        <f>IF(ISBLANK(C54),"",ABS(IF($J$54&lt;J223,"1",0)))</f>
        <v/>
      </c>
      <c r="M54" s="619" t="str">
        <f>IF(ISBLANK(C54),"",ABS(IF($J$54=J223,"1")))</f>
        <v/>
      </c>
      <c r="O54" s="615"/>
      <c r="P54" s="62"/>
      <c r="S54" s="578"/>
      <c r="T54" s="578"/>
      <c r="BB54" s="64"/>
    </row>
    <row r="55" spans="1:54" ht="29.25" customHeight="1">
      <c r="A55" s="613"/>
      <c r="B55" s="661" t="str">
        <f>Leden!B15</f>
        <v>Rouwhorst Bennie</v>
      </c>
      <c r="C55" s="601"/>
      <c r="D55" s="578" t="str">
        <f t="shared" si="8"/>
        <v/>
      </c>
      <c r="E55" s="601"/>
      <c r="F55" s="601"/>
      <c r="G55" s="643" t="str">
        <f t="shared" si="9"/>
        <v/>
      </c>
      <c r="I55" s="611" t="str">
        <f t="shared" si="10"/>
        <v/>
      </c>
      <c r="J55" s="575" t="str">
        <f>IF(ISBLANK(E55),"",VLOOKUP(I55,Tabellen!$F$7:$G$17,2))</f>
        <v/>
      </c>
      <c r="K55" s="618" t="str">
        <f>IF(ISBLANK(C55),"",ABS(IF($J$55&gt;J243,"1",0)))</f>
        <v/>
      </c>
      <c r="L55" s="62" t="str">
        <f>IF(ISBLANK(C55),"",ABS(IF($J$55&lt;J243,"1",0)))</f>
        <v/>
      </c>
      <c r="M55" s="619" t="str">
        <f>IF(ISBLANK(C55),"",ABS(IF($J$55=J243,"1")))</f>
        <v/>
      </c>
      <c r="O55" s="615"/>
      <c r="P55" s="62"/>
      <c r="S55" s="578"/>
      <c r="T55" s="578"/>
      <c r="BB55" s="64"/>
    </row>
    <row r="56" spans="1:54" ht="29.25" customHeight="1">
      <c r="A56" s="613"/>
      <c r="B56" s="661" t="str">
        <f>Leden!B16</f>
        <v>Wittenbernds B</v>
      </c>
      <c r="C56" s="601"/>
      <c r="D56" s="578" t="str">
        <f t="shared" si="8"/>
        <v/>
      </c>
      <c r="E56" s="601"/>
      <c r="F56" s="601"/>
      <c r="G56" s="643" t="str">
        <f t="shared" si="9"/>
        <v/>
      </c>
      <c r="I56" s="611" t="str">
        <f t="shared" si="10"/>
        <v/>
      </c>
      <c r="J56" s="575" t="str">
        <f>IF(ISBLANK(E56),"",VLOOKUP(I56,Tabellen!$F$7:$G$17,2))</f>
        <v/>
      </c>
      <c r="K56" s="618" t="str">
        <f>IF(ISBLANK(C56),"",ABS(IF($J$56&gt;J263,"1",0)))</f>
        <v/>
      </c>
      <c r="L56" s="62" t="str">
        <f>IF(ISBLANK(C56),"",ABS(IF($J$56&lt;J263,"1",0)))</f>
        <v/>
      </c>
      <c r="M56" s="619" t="str">
        <f>IF(ISBLANK(C56),"",ABS(IF($J$56=J263,"1")))</f>
        <v/>
      </c>
      <c r="O56" s="615"/>
      <c r="P56" s="62"/>
      <c r="S56" s="578"/>
      <c r="T56" s="578"/>
      <c r="BB56" s="64"/>
    </row>
    <row r="57" spans="1:54" ht="29.25" customHeight="1">
      <c r="A57" s="613"/>
      <c r="B57" s="661" t="str">
        <f>Leden!B17</f>
        <v>Spieker Leo</v>
      </c>
      <c r="C57" s="601"/>
      <c r="D57" s="578" t="str">
        <f t="shared" si="8"/>
        <v/>
      </c>
      <c r="E57" s="601"/>
      <c r="F57" s="601"/>
      <c r="G57" s="643" t="str">
        <f t="shared" si="9"/>
        <v/>
      </c>
      <c r="I57" s="611" t="str">
        <f t="shared" si="10"/>
        <v/>
      </c>
      <c r="J57" s="575" t="str">
        <f>IF(ISBLANK(E57),"",VLOOKUP(I57,Tabellen!$F$7:$G$17,2))</f>
        <v/>
      </c>
      <c r="K57" s="618" t="str">
        <f>IF(ISBLANK(C57),"",ABS(IF(J57&gt;J283,"1",0)))</f>
        <v/>
      </c>
      <c r="L57" s="62" t="str">
        <f>IF(ISBLANK(C57),"",ABS(IF($J$57&lt;J283,"1",0)))</f>
        <v/>
      </c>
      <c r="M57" s="619" t="str">
        <f>IF(ISBLANK(C57),"",ABS(IF($J$57=J283,"1")))</f>
        <v/>
      </c>
      <c r="O57" s="615"/>
      <c r="S57" s="578"/>
      <c r="T57" s="578"/>
      <c r="BB57" s="64"/>
    </row>
    <row r="58" spans="1:54" ht="29.25" customHeight="1">
      <c r="B58" s="661" t="str">
        <f>Leden!B18</f>
        <v>v.Schie Leo</v>
      </c>
      <c r="C58" s="601"/>
      <c r="D58" s="578" t="str">
        <f t="shared" si="8"/>
        <v/>
      </c>
      <c r="G58" s="643" t="str">
        <f t="shared" si="9"/>
        <v/>
      </c>
      <c r="I58" s="611" t="str">
        <f t="shared" si="10"/>
        <v/>
      </c>
      <c r="J58" s="575" t="str">
        <f>IF(ISBLANK(E58),"",VLOOKUP(I58,Tabellen!$F$7:$G$17,2))</f>
        <v/>
      </c>
      <c r="K58" s="618" t="str">
        <f>IF(ISBLANK(C58),"",ABS(IF(J58&gt;J303,"1",0)))</f>
        <v/>
      </c>
      <c r="L58" s="62" t="str">
        <f>IF(ISBLANK(C58),"",ABS(IF($J$58&lt;J303,"1",0)))</f>
        <v/>
      </c>
      <c r="M58" s="619" t="str">
        <f>IF(ISBLANK(C58),"",ABS(IF($J$58=J303,"1")))</f>
        <v/>
      </c>
      <c r="O58" s="615"/>
      <c r="P58" s="62"/>
      <c r="S58" s="578"/>
      <c r="T58" s="578"/>
      <c r="BB58" s="64"/>
    </row>
    <row r="59" spans="1:54" ht="29.25" customHeight="1">
      <c r="B59" s="661" t="str">
        <f>Leden!B19</f>
        <v>Wolterink Harrie</v>
      </c>
      <c r="D59" s="578" t="str">
        <f t="shared" si="8"/>
        <v/>
      </c>
      <c r="G59" s="643" t="str">
        <f t="shared" si="9"/>
        <v/>
      </c>
      <c r="I59" s="611" t="str">
        <f t="shared" si="10"/>
        <v/>
      </c>
      <c r="J59" s="575" t="str">
        <f>IF(ISBLANK(E59),"",VLOOKUP(I59,Tabellen!$F$7:$G$17,2))</f>
        <v/>
      </c>
      <c r="K59" s="618" t="str">
        <f>IF(ISBLANK(C59),"",ABS(IF(J59&gt;J323,"1",0)))</f>
        <v/>
      </c>
      <c r="L59" s="62" t="str">
        <f>IF(ISBLANK(C59),"",ABS(IF($J$59&lt;J323,"1",0)))</f>
        <v/>
      </c>
      <c r="M59" s="619" t="str">
        <f>IF(ISBLANK(C59),"",ABS(IF($J$59=J323,"1")))</f>
        <v/>
      </c>
      <c r="O59" s="615"/>
      <c r="P59" s="62"/>
      <c r="S59" s="578"/>
      <c r="T59" s="578"/>
      <c r="BB59" s="64"/>
    </row>
    <row r="60" spans="1:54" ht="29.25" customHeight="1">
      <c r="A60" s="663"/>
      <c r="B60" s="661" t="str">
        <f>Leden!B20</f>
        <v>Vermue Jack</v>
      </c>
      <c r="C60" s="578"/>
      <c r="D60" s="578" t="str">
        <f t="shared" si="8"/>
        <v/>
      </c>
      <c r="F60" s="578"/>
      <c r="G60" s="643" t="str">
        <f t="shared" si="9"/>
        <v/>
      </c>
      <c r="I60" s="611" t="str">
        <f t="shared" si="10"/>
        <v/>
      </c>
      <c r="J60" s="575" t="str">
        <f>IF(ISBLANK(E60),"",VLOOKUP(I60,Tabellen!$F$7:$G$17,2))</f>
        <v/>
      </c>
      <c r="K60" s="618" t="str">
        <f>IF(ISBLANK(E60),"",ABS(IF($J$60&gt;J342,"1",0)))</f>
        <v/>
      </c>
      <c r="L60" s="62" t="str">
        <f>IF(ISBLANK(E60),"",ABS(IF($J$60&lt;J342,"1",0)))</f>
        <v/>
      </c>
      <c r="M60" s="619" t="str">
        <f>IF(ISBLANK(E60),"",ABS(IF($J$60=J342,"1")))</f>
        <v/>
      </c>
      <c r="O60" s="615"/>
      <c r="P60" s="62"/>
      <c r="S60" s="578"/>
      <c r="T60" s="578"/>
      <c r="BB60" s="64"/>
    </row>
    <row r="61" spans="1:54" ht="29.25" customHeight="1">
      <c r="A61" s="663">
        <f>IF(ISBLANK(A6),"",$A$6)</f>
        <v>45181</v>
      </c>
      <c r="B61" s="661" t="str">
        <f>Leden!B4</f>
        <v>Slot Guus</v>
      </c>
      <c r="C61" s="578">
        <f>IF(ISBLANK(C6),"",$C$6)</f>
        <v>1</v>
      </c>
      <c r="D61" s="578">
        <f>IF(ISBLANK(C6),"",IF(C6=1,$A$45,C61))</f>
        <v>50</v>
      </c>
      <c r="E61" s="616">
        <v>29</v>
      </c>
      <c r="F61" s="578">
        <f>IF(ISBLANK(F7),"",$F$7)</f>
        <v>20</v>
      </c>
      <c r="G61" s="643">
        <f t="shared" si="9"/>
        <v>1.45</v>
      </c>
      <c r="H61" s="616">
        <v>10</v>
      </c>
      <c r="I61" s="611">
        <f t="shared" si="10"/>
        <v>0.57999999999999996</v>
      </c>
      <c r="J61" s="575">
        <f>IF(ISBLANK(E61),"",VLOOKUP(I61,Tabellen!$F$7:$G$17,2))</f>
        <v>5</v>
      </c>
      <c r="K61" s="618">
        <f>IF(ISBLANK(E61),"",ABS(IF($J$61&gt;J26,"1",0)))</f>
        <v>0</v>
      </c>
      <c r="L61" s="62">
        <f>IF(ISBLANK(E61),"",ABS(IF($J$61&lt;J26,"1",0)))</f>
        <v>1</v>
      </c>
      <c r="M61" s="619">
        <f>IF(ISBLANK(E61),"",ABS(IF($J$61=J26,"1")))</f>
        <v>0</v>
      </c>
      <c r="O61" s="615"/>
      <c r="S61" s="578"/>
      <c r="T61" s="578"/>
      <c r="BB61" s="64"/>
    </row>
    <row r="62" spans="1:54" ht="28.5" customHeight="1">
      <c r="A62" s="663" t="str">
        <f>IF(ISBLANK(A26),"",$A$26)</f>
        <v/>
      </c>
      <c r="B62" s="661" t="str">
        <f>Leden!B5</f>
        <v>Bennie Beerten Z</v>
      </c>
      <c r="C62" s="578" t="str">
        <f>IF(ISBLANK(C26),"",$C$26)</f>
        <v/>
      </c>
      <c r="D62" s="578" t="str">
        <f t="shared" si="8"/>
        <v/>
      </c>
      <c r="E62" s="572"/>
      <c r="F62" s="578" t="str">
        <f>IF(ISBLANK(F26),"",$F$26)</f>
        <v/>
      </c>
      <c r="G62" s="665" t="str">
        <f t="shared" si="9"/>
        <v/>
      </c>
      <c r="H62" s="572"/>
      <c r="I62" s="666" t="str">
        <f t="shared" si="10"/>
        <v/>
      </c>
      <c r="J62" s="575" t="str">
        <f>IF(ISBLANK(E62),"",VLOOKUP(I62,Tabellen!$F$7:$G$17,2))</f>
        <v/>
      </c>
      <c r="K62" s="650" t="str">
        <f>IF(ISBLANK(E62),"",ABS(IF(J62&gt;J26,"1",0)))</f>
        <v/>
      </c>
      <c r="L62" s="61" t="str">
        <f>IF(ISBLANK(E62),"",ABS(IF($J$62&lt;J26,"1",0)))</f>
        <v/>
      </c>
      <c r="M62" s="667" t="str">
        <f>IF(ISBLANK(E62),"",ABS(IF($J$62=J26,"1")))</f>
        <v/>
      </c>
      <c r="S62" s="578"/>
      <c r="T62" s="578"/>
      <c r="BB62" s="64"/>
    </row>
    <row r="63" spans="1:54" ht="28.5" customHeight="1">
      <c r="A63" s="668" t="s">
        <v>115</v>
      </c>
      <c r="B63" s="669">
        <f>Leden!$C$6</f>
        <v>1.55</v>
      </c>
      <c r="C63" s="622">
        <f>SUBTOTAL(9,C47:C62)</f>
        <v>4</v>
      </c>
      <c r="D63" s="622">
        <f>SUBTOTAL(9,D47:D62)</f>
        <v>200</v>
      </c>
      <c r="E63" s="622">
        <f>SUBTOTAL(9,E47:E62)</f>
        <v>139</v>
      </c>
      <c r="F63" s="622">
        <f>SUBTOTAL(9,F47:F62)</f>
        <v>116</v>
      </c>
      <c r="G63" s="670">
        <f>E63/F63</f>
        <v>1.1982758620689655</v>
      </c>
      <c r="H63" s="622">
        <f>MAX(H47:H62)</f>
        <v>10</v>
      </c>
      <c r="I63" s="671">
        <f>AVERAGE(I47:I62)</f>
        <v>0.69500000000000006</v>
      </c>
      <c r="J63" s="625">
        <f>SUM(J47:J62)</f>
        <v>25</v>
      </c>
      <c r="K63" s="626">
        <f>SUM(K47:K62)</f>
        <v>0</v>
      </c>
      <c r="L63" s="627">
        <f>SUM(L47:L62)</f>
        <v>4</v>
      </c>
      <c r="M63" s="628">
        <f>SUM(M47:M62)</f>
        <v>0</v>
      </c>
      <c r="N63" s="652">
        <f>IF(ISBLANK(E63),"",VLOOKUP(G63,Tabellen!$D$7:$E$46,2))</f>
        <v>38</v>
      </c>
      <c r="O63" s="795" t="str">
        <f>$O$21</f>
        <v>Naar beneden</v>
      </c>
      <c r="P63" s="630"/>
      <c r="Q63" s="591"/>
      <c r="R63" s="581"/>
      <c r="S63" s="62"/>
      <c r="T63" s="62"/>
      <c r="BB63" s="64"/>
    </row>
    <row r="64" spans="1:54" ht="29.25" customHeight="1">
      <c r="A64" s="631"/>
      <c r="B64" s="632"/>
      <c r="C64" s="633"/>
      <c r="D64" s="632"/>
      <c r="E64" s="632"/>
      <c r="F64" s="632"/>
      <c r="G64" s="632"/>
      <c r="H64" s="632"/>
      <c r="I64" s="632"/>
      <c r="J64" s="634"/>
      <c r="K64" s="632"/>
      <c r="L64" s="632"/>
      <c r="M64" s="632"/>
      <c r="N64" s="635"/>
      <c r="O64" s="632"/>
      <c r="P64" s="636"/>
      <c r="Q64" s="591"/>
      <c r="R64" s="581"/>
      <c r="S64" s="62"/>
      <c r="T64" s="62"/>
      <c r="BB64" s="64"/>
    </row>
    <row r="65" spans="1:54" ht="29.25" customHeight="1">
      <c r="A65" s="582" t="s">
        <v>93</v>
      </c>
      <c r="B65" s="583" t="s">
        <v>94</v>
      </c>
      <c r="C65" s="582"/>
      <c r="D65" s="584"/>
      <c r="E65" s="585"/>
      <c r="F65" s="582"/>
      <c r="G65" s="586"/>
      <c r="H65" s="585"/>
      <c r="I65" s="587"/>
      <c r="J65" s="588"/>
      <c r="K65" s="589"/>
      <c r="L65" s="590"/>
      <c r="M65" s="587"/>
      <c r="N65" s="590"/>
      <c r="P65" s="581"/>
      <c r="Q65" s="591"/>
      <c r="R65" s="581"/>
      <c r="S65" s="62"/>
      <c r="T65" s="62"/>
      <c r="BB65" s="64"/>
    </row>
    <row r="66" spans="1:54" ht="29.25" customHeight="1">
      <c r="A66" s="592">
        <f>VLOOKUP(B84,Tabellen!$B$6:$C$46,2)</f>
        <v>65</v>
      </c>
      <c r="B66" s="583" t="s">
        <v>37</v>
      </c>
      <c r="C66" s="582" t="s">
        <v>95</v>
      </c>
      <c r="D66" s="584" t="s">
        <v>117</v>
      </c>
      <c r="E66" s="582" t="s">
        <v>95</v>
      </c>
      <c r="F66" s="582" t="s">
        <v>98</v>
      </c>
      <c r="G66" s="659" t="s">
        <v>99</v>
      </c>
      <c r="H66" s="582" t="s">
        <v>100</v>
      </c>
      <c r="I66" s="594" t="s">
        <v>101</v>
      </c>
      <c r="J66" s="595">
        <v>10</v>
      </c>
      <c r="K66" s="596" t="s">
        <v>102</v>
      </c>
      <c r="L66" s="586" t="s">
        <v>103</v>
      </c>
      <c r="M66" s="594" t="s">
        <v>104</v>
      </c>
      <c r="N66" s="586" t="s">
        <v>105</v>
      </c>
      <c r="P66" s="581"/>
      <c r="Q66" s="591"/>
      <c r="R66" s="581"/>
      <c r="S66" s="62"/>
      <c r="T66" s="62"/>
      <c r="BB66" s="64"/>
    </row>
    <row r="67" spans="1:54" ht="29.25" customHeight="1">
      <c r="A67" s="597" t="s">
        <v>106</v>
      </c>
      <c r="B67" s="672" t="str">
        <f>Leden!$B$7</f>
        <v>BouwmeesterJohan</v>
      </c>
      <c r="C67" s="582" t="s">
        <v>118</v>
      </c>
      <c r="D67" s="586" t="s">
        <v>119</v>
      </c>
      <c r="E67" s="582" t="s">
        <v>120</v>
      </c>
      <c r="F67" s="582" t="s">
        <v>110</v>
      </c>
      <c r="G67" s="586" t="s">
        <v>79</v>
      </c>
      <c r="H67" s="582" t="s">
        <v>112</v>
      </c>
      <c r="I67" s="594" t="s">
        <v>119</v>
      </c>
      <c r="J67" s="595" t="s">
        <v>113</v>
      </c>
      <c r="K67" s="596"/>
      <c r="L67" s="586"/>
      <c r="M67" s="594"/>
      <c r="N67" s="586" t="s">
        <v>114</v>
      </c>
      <c r="P67" s="581"/>
      <c r="Q67" s="591"/>
      <c r="R67" s="581"/>
      <c r="S67" s="62"/>
      <c r="T67" s="62"/>
      <c r="BB67" s="64"/>
    </row>
    <row r="68" spans="1:54" ht="29.25" customHeight="1">
      <c r="A68" s="673">
        <v>45195</v>
      </c>
      <c r="B68" s="661" t="str">
        <f>Leden!B8</f>
        <v>Cattier Theo</v>
      </c>
      <c r="C68" s="601">
        <v>1</v>
      </c>
      <c r="D68" s="602">
        <f t="shared" ref="D68:D83" si="11">IF(ISBLANK(C68),"",IF(C68=1,$A$66,C68))</f>
        <v>65</v>
      </c>
      <c r="E68" s="601">
        <v>38</v>
      </c>
      <c r="F68" s="601">
        <v>19</v>
      </c>
      <c r="G68" s="641">
        <f t="shared" ref="G68:G83" si="12">IF(ISBLANK(E68),"",E68/F68)</f>
        <v>2</v>
      </c>
      <c r="H68" s="601">
        <v>15</v>
      </c>
      <c r="I68" s="604">
        <f t="shared" ref="I68:I83" si="13">IF(ISBLANK(E68),"",E68/D68)</f>
        <v>0.58461538461538465</v>
      </c>
      <c r="J68" s="575">
        <f>IF(ISBLANK(E68),"",VLOOKUP(I68,Tabellen!$F$7:$G$17,2))</f>
        <v>5</v>
      </c>
      <c r="K68" s="605">
        <f>IF(ISBLANK(C68),"",ABS(IF($J$68&gt;J104,"1",0)))</f>
        <v>0</v>
      </c>
      <c r="L68" s="606">
        <f>IF(ISBLANK(C68),"",ABS(IF($J$68&lt;J104,"1",0)))</f>
        <v>1</v>
      </c>
      <c r="M68" s="607">
        <f>IF(ISBLANK(C68),"",ABS(IF($J$68=J104,"1")))</f>
        <v>0</v>
      </c>
      <c r="O68" s="674"/>
      <c r="P68" s="675"/>
      <c r="R68" s="581"/>
      <c r="S68" s="62"/>
      <c r="T68" s="62"/>
      <c r="BB68" s="64"/>
    </row>
    <row r="69" spans="1:54" ht="29.25" customHeight="1">
      <c r="A69" s="673">
        <v>45209</v>
      </c>
      <c r="B69" s="661" t="str">
        <f>Leden!B9</f>
        <v>Huinink Jan</v>
      </c>
      <c r="C69" s="601">
        <v>1</v>
      </c>
      <c r="D69" s="578">
        <f t="shared" si="11"/>
        <v>65</v>
      </c>
      <c r="E69" s="601">
        <v>65</v>
      </c>
      <c r="F69" s="601">
        <v>23</v>
      </c>
      <c r="G69" s="643">
        <f t="shared" si="12"/>
        <v>2.8260869565217392</v>
      </c>
      <c r="H69" s="616">
        <v>14</v>
      </c>
      <c r="I69" s="611">
        <f t="shared" si="13"/>
        <v>1</v>
      </c>
      <c r="J69" s="575">
        <f>IF(ISBLANK(E69),"",VLOOKUP(I69,Tabellen!$F$7:$G$17,2))</f>
        <v>10</v>
      </c>
      <c r="K69" s="618">
        <f>IF(ISBLANK(C69),"",ABS(IF($J$69&gt;J124,"1",0)))</f>
        <v>1</v>
      </c>
      <c r="L69" s="62">
        <f>IF(ISBLANK(C69),"",ABS(IF($J$69&lt;J124,"1",0)))</f>
        <v>0</v>
      </c>
      <c r="M69" s="619">
        <f>IF(ISBLANK(C69),"",ABS(IF($J$69=J124,"1")))</f>
        <v>0</v>
      </c>
      <c r="O69" s="615"/>
      <c r="P69" s="581"/>
      <c r="R69" s="581"/>
      <c r="S69" s="62"/>
      <c r="T69" s="62"/>
      <c r="BB69" s="64"/>
    </row>
    <row r="70" spans="1:54" ht="29.25" customHeight="1">
      <c r="A70" s="673">
        <v>45209</v>
      </c>
      <c r="B70" s="661" t="str">
        <f>Leden!B10</f>
        <v>Koppele Theo</v>
      </c>
      <c r="C70" s="601">
        <v>1</v>
      </c>
      <c r="D70" s="578">
        <f t="shared" si="11"/>
        <v>65</v>
      </c>
      <c r="E70" s="601">
        <v>65</v>
      </c>
      <c r="F70" s="601">
        <v>25</v>
      </c>
      <c r="G70" s="643">
        <f t="shared" si="12"/>
        <v>2.6</v>
      </c>
      <c r="H70" s="616">
        <v>9</v>
      </c>
      <c r="I70" s="611">
        <f t="shared" si="13"/>
        <v>1</v>
      </c>
      <c r="J70" s="575">
        <f>IF(ISBLANK(E70),"",VLOOKUP(I70,Tabellen!$F$7:$G$17,2))</f>
        <v>10</v>
      </c>
      <c r="K70" s="618">
        <f>IF(ISBLANK(C70),"",ABS(IF($J$70&gt;J144,"1",0)))</f>
        <v>1</v>
      </c>
      <c r="L70" s="62">
        <f>IF(ISBLANK(C70),"",ABS(IF($J$70&lt;J144,"1",0)))</f>
        <v>0</v>
      </c>
      <c r="M70" s="619">
        <f>IF(ISBLANK(C70),"",ABS(IF($J$70=J144,"1")))</f>
        <v>0</v>
      </c>
      <c r="O70" s="615"/>
      <c r="P70" s="581"/>
      <c r="R70" s="581"/>
      <c r="S70" s="62"/>
      <c r="T70" s="62"/>
      <c r="BB70" s="64"/>
    </row>
    <row r="71" spans="1:54" ht="29.25" customHeight="1">
      <c r="A71" s="673">
        <v>45209</v>
      </c>
      <c r="B71" s="661" t="str">
        <f>Leden!B11</f>
        <v>Melgers Willy</v>
      </c>
      <c r="C71" s="601">
        <v>1</v>
      </c>
      <c r="D71" s="578">
        <f t="shared" si="11"/>
        <v>65</v>
      </c>
      <c r="E71" s="601">
        <v>65</v>
      </c>
      <c r="F71" s="601">
        <v>22</v>
      </c>
      <c r="G71" s="643">
        <f t="shared" si="12"/>
        <v>2.9545454545454546</v>
      </c>
      <c r="H71" s="616">
        <v>9</v>
      </c>
      <c r="I71" s="611">
        <f t="shared" si="13"/>
        <v>1</v>
      </c>
      <c r="J71" s="575">
        <f>IF(ISBLANK(E71),"",VLOOKUP(I71,Tabellen!$F$7:$G$17,2))</f>
        <v>10</v>
      </c>
      <c r="K71" s="618">
        <f>IF(ISBLANK(C71),"",ABS(IF($J$71&gt;J164,"1",0)))</f>
        <v>1</v>
      </c>
      <c r="L71" s="62">
        <f>IF(ISBLANK(C71),"",ABS(IF($J$71&lt;J164,"1",0)))</f>
        <v>0</v>
      </c>
      <c r="M71" s="619">
        <f>IF(ISBLANK(C71),"",ABS(IF($J$71=J164,"1")))</f>
        <v>0</v>
      </c>
      <c r="O71" s="615"/>
      <c r="P71" s="581"/>
      <c r="R71" s="581"/>
      <c r="S71" s="62"/>
      <c r="T71" s="62"/>
      <c r="BB71" s="64"/>
    </row>
    <row r="72" spans="1:54" ht="29.25" customHeight="1">
      <c r="A72" s="673">
        <v>45181</v>
      </c>
      <c r="B72" s="661" t="str">
        <f>Leden!B12</f>
        <v>Piepers Arnold</v>
      </c>
      <c r="C72" s="601">
        <v>1</v>
      </c>
      <c r="D72" s="578">
        <f t="shared" si="11"/>
        <v>65</v>
      </c>
      <c r="E72" s="601">
        <v>58</v>
      </c>
      <c r="F72" s="601">
        <v>25</v>
      </c>
      <c r="G72" s="643">
        <f t="shared" si="12"/>
        <v>2.3199999999999998</v>
      </c>
      <c r="H72" s="616">
        <v>13</v>
      </c>
      <c r="I72" s="611">
        <f t="shared" si="13"/>
        <v>0.89230769230769236</v>
      </c>
      <c r="J72" s="575">
        <f>IF(ISBLANK(E72),"",VLOOKUP(I72,Tabellen!$F$7:$G$17,2))</f>
        <v>8</v>
      </c>
      <c r="K72" s="618">
        <f>IF(ISBLANK(C72),"",ABS(IF($J$72&gt;J184,"1",0)))</f>
        <v>0</v>
      </c>
      <c r="L72" s="62">
        <f>IF(ISBLANK(C72),"",ABS(IF($J$72&lt;J184,"1",0)))</f>
        <v>1</v>
      </c>
      <c r="M72" s="619">
        <f>IF(ISBLANK(C72),"",ABS(IF($J$72=J184,"1")))</f>
        <v>0</v>
      </c>
      <c r="O72" s="612"/>
      <c r="P72" s="581"/>
      <c r="R72" s="581"/>
      <c r="S72" s="62"/>
      <c r="T72" s="62"/>
      <c r="BB72" s="64"/>
    </row>
    <row r="73" spans="1:54" ht="29.25" customHeight="1">
      <c r="A73" s="673">
        <v>45188</v>
      </c>
      <c r="B73" s="661" t="str">
        <f>Leden!B13</f>
        <v>Jos Stortelder</v>
      </c>
      <c r="C73" s="601">
        <v>1</v>
      </c>
      <c r="D73" s="578">
        <f t="shared" si="11"/>
        <v>65</v>
      </c>
      <c r="E73" s="601">
        <v>65</v>
      </c>
      <c r="F73" s="601">
        <v>29</v>
      </c>
      <c r="G73" s="643">
        <f t="shared" si="12"/>
        <v>2.2413793103448274</v>
      </c>
      <c r="H73" s="616">
        <v>15</v>
      </c>
      <c r="I73" s="611">
        <f t="shared" si="13"/>
        <v>1</v>
      </c>
      <c r="J73" s="575">
        <f>IF(ISBLANK(E73),"",VLOOKUP(I73,Tabellen!$F$7:$G$17,2))</f>
        <v>10</v>
      </c>
      <c r="K73" s="618">
        <f>IF(ISBLANK(C73),"",ABS(IF($J$73&gt;J204,"1",0)))</f>
        <v>1</v>
      </c>
      <c r="L73" s="62">
        <f>IF(ISBLANK(C73),"",ABS(IF($J$73&lt;J204,"1",0)))</f>
        <v>0</v>
      </c>
      <c r="M73" s="619">
        <f>IF(ISBLANK(C73),"",ABS(IF($J$73=J204,"1")))</f>
        <v>0</v>
      </c>
      <c r="O73" s="615"/>
      <c r="P73" s="581"/>
      <c r="R73" s="581"/>
      <c r="S73" s="62"/>
      <c r="T73" s="62"/>
      <c r="BB73" s="64"/>
    </row>
    <row r="74" spans="1:54" ht="29.25" customHeight="1">
      <c r="A74" s="673"/>
      <c r="B74" s="661" t="str">
        <f>Leden!B14</f>
        <v>Rots Jan</v>
      </c>
      <c r="C74" s="601"/>
      <c r="D74" s="578" t="str">
        <f t="shared" si="11"/>
        <v/>
      </c>
      <c r="E74" s="601"/>
      <c r="F74" s="601"/>
      <c r="G74" s="643" t="str">
        <f t="shared" si="12"/>
        <v/>
      </c>
      <c r="I74" s="611" t="str">
        <f t="shared" si="13"/>
        <v/>
      </c>
      <c r="J74" s="575" t="str">
        <f>IF(ISBLANK(E74),"",VLOOKUP(I74,Tabellen!$F$7:$G$17,2))</f>
        <v/>
      </c>
      <c r="K74" s="618" t="str">
        <f>IF(ISBLANK(C74),"",ABS(IF($J$74&gt;J224,"1",0)))</f>
        <v/>
      </c>
      <c r="L74" s="62" t="str">
        <f>IF(ISBLANK(C74),"",ABS(IF($J$74&lt;J224,"1",0)))</f>
        <v/>
      </c>
      <c r="M74" s="619" t="str">
        <f>IF(ISBLANK(C74),"",ABS(IF($J$74=J224,"1")))</f>
        <v/>
      </c>
      <c r="O74" s="615"/>
      <c r="P74" s="581"/>
      <c r="R74" s="581"/>
      <c r="S74" s="62"/>
      <c r="T74" s="62"/>
      <c r="BB74" s="64"/>
    </row>
    <row r="75" spans="1:54" ht="29.25" customHeight="1">
      <c r="A75" s="673">
        <v>45216</v>
      </c>
      <c r="B75" s="661" t="str">
        <f>Leden!B15</f>
        <v>Rouwhorst Bennie</v>
      </c>
      <c r="C75" s="601">
        <v>1</v>
      </c>
      <c r="D75" s="578">
        <f t="shared" si="11"/>
        <v>65</v>
      </c>
      <c r="E75" s="601">
        <v>65</v>
      </c>
      <c r="F75" s="601">
        <v>27</v>
      </c>
      <c r="G75" s="643">
        <f t="shared" si="12"/>
        <v>2.4074074074074074</v>
      </c>
      <c r="H75" s="616">
        <v>9</v>
      </c>
      <c r="I75" s="611">
        <f t="shared" si="13"/>
        <v>1</v>
      </c>
      <c r="J75" s="575">
        <f>IF(ISBLANK(E75),"",VLOOKUP(I75,Tabellen!$F$7:$G$17,2))</f>
        <v>10</v>
      </c>
      <c r="K75" s="618">
        <f>IF(ISBLANK(C75),"",ABS(IF($J$75&gt;J244,"1",0)))</f>
        <v>1</v>
      </c>
      <c r="L75" s="62">
        <f>IF(ISBLANK(C75),"",ABS(IF($J$75&lt;J244,"1",0)))</f>
        <v>0</v>
      </c>
      <c r="M75" s="619">
        <f>IF(ISBLANK(C75),"",ABS(IF($J$75=J244,"1")))</f>
        <v>0</v>
      </c>
      <c r="O75" s="615"/>
      <c r="P75" s="581"/>
      <c r="R75" s="581"/>
      <c r="S75" s="62"/>
      <c r="T75" s="62"/>
      <c r="BB75" s="64"/>
    </row>
    <row r="76" spans="1:54" ht="29.25" customHeight="1">
      <c r="A76" s="673">
        <v>45202</v>
      </c>
      <c r="B76" s="661" t="str">
        <f>Leden!B16</f>
        <v>Wittenbernds B</v>
      </c>
      <c r="C76" s="601">
        <v>1</v>
      </c>
      <c r="D76" s="578">
        <f t="shared" si="11"/>
        <v>65</v>
      </c>
      <c r="E76" s="601">
        <v>65</v>
      </c>
      <c r="F76" s="601">
        <v>26</v>
      </c>
      <c r="G76" s="643">
        <f t="shared" si="12"/>
        <v>2.5</v>
      </c>
      <c r="H76" s="616">
        <v>6</v>
      </c>
      <c r="I76" s="611">
        <f t="shared" si="13"/>
        <v>1</v>
      </c>
      <c r="J76" s="575">
        <f>IF(ISBLANK(E76),"",VLOOKUP(I76,Tabellen!$F$7:$G$17,2))</f>
        <v>10</v>
      </c>
      <c r="K76" s="618">
        <f>IF(ISBLANK(C76),"",ABS(IF($J$76&gt;J264,"1",0)))</f>
        <v>1</v>
      </c>
      <c r="L76" s="62">
        <f>IF(ISBLANK(C76),"",ABS(IF($J$76&lt;J264,"1",0)))</f>
        <v>0</v>
      </c>
      <c r="M76" s="619">
        <f>IF(ISBLANK(C76),"",ABS(IF($J$76=J264,"1")))</f>
        <v>0</v>
      </c>
      <c r="O76" s="615"/>
      <c r="P76" s="581"/>
      <c r="R76" s="581"/>
      <c r="S76" s="62"/>
      <c r="T76" s="62"/>
      <c r="BB76" s="64"/>
    </row>
    <row r="77" spans="1:54" ht="29.25" customHeight="1">
      <c r="A77" s="673">
        <v>45216</v>
      </c>
      <c r="B77" s="661" t="str">
        <f>Leden!B17</f>
        <v>Spieker Leo</v>
      </c>
      <c r="C77" s="601">
        <v>1</v>
      </c>
      <c r="D77" s="578">
        <f t="shared" si="11"/>
        <v>65</v>
      </c>
      <c r="E77" s="601">
        <v>65</v>
      </c>
      <c r="F77" s="601">
        <v>23</v>
      </c>
      <c r="G77" s="643">
        <f t="shared" si="12"/>
        <v>2.8260869565217392</v>
      </c>
      <c r="H77" s="616">
        <v>10</v>
      </c>
      <c r="I77" s="611">
        <f t="shared" si="13"/>
        <v>1</v>
      </c>
      <c r="J77" s="575">
        <f>IF(ISBLANK(E77),"",VLOOKUP(I77,Tabellen!$F$7:$G$17,2))</f>
        <v>10</v>
      </c>
      <c r="K77" s="618">
        <f>IF(ISBLANK(C77),"",ABS(IF(J77&gt;J284,"1",0)))</f>
        <v>1</v>
      </c>
      <c r="L77" s="62">
        <f>IF(ISBLANK(C77),"",ABS(IF(J77&lt;J284,"1",0)))</f>
        <v>0</v>
      </c>
      <c r="M77" s="619">
        <f>IF(ISBLANK(C77),"",ABS(IF(J77=J284,"1")))</f>
        <v>0</v>
      </c>
      <c r="O77" s="615"/>
      <c r="P77" s="581"/>
      <c r="R77" s="581"/>
      <c r="S77" s="62"/>
      <c r="T77" s="62"/>
      <c r="BB77" s="64"/>
    </row>
    <row r="78" spans="1:54" ht="29.25" customHeight="1">
      <c r="A78" s="677">
        <v>45181</v>
      </c>
      <c r="B78" s="661" t="str">
        <f>Leden!B18</f>
        <v>v.Schie Leo</v>
      </c>
      <c r="C78" s="616">
        <v>1</v>
      </c>
      <c r="D78" s="578">
        <f t="shared" si="11"/>
        <v>65</v>
      </c>
      <c r="E78" s="616">
        <v>55</v>
      </c>
      <c r="F78" s="616">
        <v>28</v>
      </c>
      <c r="G78" s="643">
        <f t="shared" si="12"/>
        <v>1.9642857142857142</v>
      </c>
      <c r="H78" s="616">
        <v>14</v>
      </c>
      <c r="I78" s="611">
        <f t="shared" si="13"/>
        <v>0.84615384615384615</v>
      </c>
      <c r="J78" s="575">
        <f>IF(ISBLANK(E78),"",VLOOKUP(I78,Tabellen!$F$7:$G$17,2))</f>
        <v>8</v>
      </c>
      <c r="K78" s="618">
        <f>IF(ISBLANK(C78),"",ABS(IF(J78&gt;J304,"1",0)))</f>
        <v>0</v>
      </c>
      <c r="L78" s="62">
        <f>IF(ISBLANK(C78),"",ABS(IF(J78&lt;J304,"1",0)))</f>
        <v>1</v>
      </c>
      <c r="M78" s="619">
        <f>IF(ISBLANK(C78),"",ABS(IF(J78=J304,"1")))</f>
        <v>0</v>
      </c>
      <c r="O78" s="615"/>
      <c r="R78" s="581"/>
      <c r="S78" s="62"/>
      <c r="T78" s="62"/>
      <c r="BB78" s="64"/>
    </row>
    <row r="79" spans="1:54" ht="29.25" customHeight="1">
      <c r="A79" s="677">
        <v>45188</v>
      </c>
      <c r="B79" s="661" t="str">
        <f>Leden!B19</f>
        <v>Wolterink Harrie</v>
      </c>
      <c r="C79" s="616">
        <v>1</v>
      </c>
      <c r="D79" s="578">
        <f t="shared" si="11"/>
        <v>65</v>
      </c>
      <c r="E79" s="616">
        <v>65</v>
      </c>
      <c r="F79" s="616">
        <v>28</v>
      </c>
      <c r="G79" s="643">
        <f t="shared" si="12"/>
        <v>2.3214285714285716</v>
      </c>
      <c r="H79" s="616">
        <v>12</v>
      </c>
      <c r="I79" s="611">
        <f t="shared" si="13"/>
        <v>1</v>
      </c>
      <c r="J79" s="575">
        <f>IF(ISBLANK(E79),"",VLOOKUP(I79,Tabellen!$F$7:$G$17,2))</f>
        <v>10</v>
      </c>
      <c r="K79" s="618">
        <f>IF(ISBLANK(C79),"",ABS(IF(J79&gt;J324,"1",0)))</f>
        <v>0</v>
      </c>
      <c r="L79" s="62">
        <f>IF(ISBLANK(C79),"",ABS(IF(J79&lt;$J$324,"1",0)))</f>
        <v>0</v>
      </c>
      <c r="M79" s="619">
        <f>IF(ISBLANK(C79),"",ABS(IF(J79=J324,"1")))</f>
        <v>1</v>
      </c>
      <c r="O79" s="615"/>
      <c r="P79" s="581"/>
      <c r="R79" s="581"/>
      <c r="S79" s="62"/>
      <c r="T79" s="62"/>
      <c r="BB79" s="64"/>
    </row>
    <row r="80" spans="1:54" ht="29.25" customHeight="1">
      <c r="A80" s="663"/>
      <c r="B80" s="440" t="str">
        <f>Leden!B20</f>
        <v>Vermue Jack</v>
      </c>
      <c r="C80" s="578"/>
      <c r="D80" s="578" t="str">
        <f t="shared" si="11"/>
        <v/>
      </c>
      <c r="F80" s="578"/>
      <c r="G80" s="643" t="str">
        <f t="shared" si="12"/>
        <v/>
      </c>
      <c r="I80" s="611" t="str">
        <f t="shared" si="13"/>
        <v/>
      </c>
      <c r="J80" s="575" t="str">
        <f>IF(ISBLANK(E80),"",VLOOKUP(I80,Tabellen!$F$7:$G$17,2))</f>
        <v/>
      </c>
      <c r="K80" s="678" t="str">
        <f>IF(ISBLANK(E80),"",ABS(IF($J$80&gt;J343,"1",0)))</f>
        <v/>
      </c>
      <c r="L80" s="679" t="str">
        <f>IF(ISBLANK(E80),"",ABS(IF($J$80&lt;J343,"1",0)))</f>
        <v/>
      </c>
      <c r="M80" s="680" t="str">
        <f>IF(ISBLANK(E80),"",ABS(IF($J$80=J343,"1")))</f>
        <v/>
      </c>
      <c r="O80" s="615"/>
      <c r="P80" s="581"/>
      <c r="R80" s="581"/>
      <c r="S80" s="62"/>
      <c r="T80" s="62"/>
      <c r="BB80" s="64"/>
    </row>
    <row r="81" spans="1:54" ht="29.25" customHeight="1">
      <c r="A81" s="663">
        <f>IF(ISBLANK(A7),"",$A$7)</f>
        <v>45195</v>
      </c>
      <c r="B81" s="661" t="str">
        <f>Leden!B4</f>
        <v>Slot Guus</v>
      </c>
      <c r="C81" s="578">
        <f>IF(ISBLANK(C7),"",$C$7)</f>
        <v>1</v>
      </c>
      <c r="D81" s="578">
        <f t="shared" si="11"/>
        <v>65</v>
      </c>
      <c r="E81" s="616">
        <v>42</v>
      </c>
      <c r="F81" s="578">
        <f>IF(ISBLANK(F7),"",$F$7)</f>
        <v>20</v>
      </c>
      <c r="G81" s="643">
        <f t="shared" si="12"/>
        <v>2.1</v>
      </c>
      <c r="H81" s="616">
        <v>10</v>
      </c>
      <c r="I81" s="611">
        <f t="shared" si="13"/>
        <v>0.64615384615384619</v>
      </c>
      <c r="J81" s="575">
        <f>IF(ISBLANK(E81),"",VLOOKUP(I81,Tabellen!$F$7:$G$17,2))</f>
        <v>6</v>
      </c>
      <c r="K81" s="618">
        <f>IF(ISBLANK(E81),"",ABS(IF($J$81&gt;J27,"1",0)))</f>
        <v>0</v>
      </c>
      <c r="L81" s="62">
        <f>IF(ISBLANK(E81),"",ABS(IF($J$81&lt;J27,"1",0)))</f>
        <v>1</v>
      </c>
      <c r="M81" s="619">
        <f>IF(ISBLANK(E81),"",ABS(IF($J$81=J27,"1")))</f>
        <v>0</v>
      </c>
      <c r="O81" s="615"/>
      <c r="P81" s="581"/>
      <c r="R81" s="581"/>
      <c r="S81" s="62"/>
      <c r="T81" s="62"/>
      <c r="BB81" s="64"/>
    </row>
    <row r="82" spans="1:54" ht="29.25" customHeight="1">
      <c r="A82" s="663" t="str">
        <f>IF(ISBLANK(A27),"",$A$27)</f>
        <v/>
      </c>
      <c r="B82" s="661" t="str">
        <f>Leden!B5</f>
        <v>Bennie Beerten Z</v>
      </c>
      <c r="C82" s="578" t="str">
        <f>IF(ISBLANK(C27),"",$C$27)</f>
        <v/>
      </c>
      <c r="D82" s="578" t="str">
        <f t="shared" si="11"/>
        <v/>
      </c>
      <c r="F82" s="578" t="str">
        <f>IF(ISBLANK(F27),"",$F$27)</f>
        <v/>
      </c>
      <c r="G82" s="643" t="str">
        <f t="shared" si="12"/>
        <v/>
      </c>
      <c r="I82" s="611" t="str">
        <f t="shared" si="13"/>
        <v/>
      </c>
      <c r="J82" s="575" t="str">
        <f>IF(ISBLANK(E82),"",VLOOKUP(I82,Tabellen!$F$7:$G$17,2))</f>
        <v/>
      </c>
      <c r="K82" s="618" t="str">
        <f>IF(ISBLANK(E82),"",ABS(IF($J$82&gt;J27,"1",0)))</f>
        <v/>
      </c>
      <c r="L82" s="62" t="str">
        <f>IF(ISBLANK(E82),"",ABS(IF($J$82&lt;J27,"1",0)))</f>
        <v/>
      </c>
      <c r="M82" s="619" t="str">
        <f>IF(ISBLANK(E82),"",ABS(IF($J$82=J27,"1")))</f>
        <v/>
      </c>
      <c r="O82" s="615"/>
      <c r="P82" s="581"/>
      <c r="R82" s="581"/>
      <c r="S82" s="62"/>
      <c r="T82" s="62"/>
      <c r="BB82" s="64"/>
    </row>
    <row r="83" spans="1:54" ht="29.25" customHeight="1">
      <c r="A83" s="663" t="str">
        <f>IF(ISBLANK(A47),"",$A$47)</f>
        <v/>
      </c>
      <c r="B83" s="661" t="str">
        <f>Leden!B6</f>
        <v>Cuppers Jan</v>
      </c>
      <c r="C83" s="578" t="str">
        <f>IF(ISBLANK(C47),"",$C$47)</f>
        <v/>
      </c>
      <c r="D83" s="577" t="str">
        <f t="shared" si="11"/>
        <v/>
      </c>
      <c r="E83" s="572"/>
      <c r="F83" s="578" t="str">
        <f>IF(ISBLANK(F47),"",$F$47)</f>
        <v/>
      </c>
      <c r="G83" s="665" t="str">
        <f t="shared" si="12"/>
        <v/>
      </c>
      <c r="H83" s="572"/>
      <c r="I83" s="666" t="str">
        <f t="shared" si="13"/>
        <v/>
      </c>
      <c r="J83" s="575" t="str">
        <f>IF(ISBLANK(E83),"",VLOOKUP(I83,Tabellen!$F$7:$G$17,2))</f>
        <v/>
      </c>
      <c r="K83" s="650" t="str">
        <f>IF(ISBLANK(E83),"",ABS(IF($J$83&gt;J47,"1",0)))</f>
        <v/>
      </c>
      <c r="L83" s="61" t="str">
        <f>IF(ISBLANK(E83),"",ABS(IF($J$83&lt;J47,"1",0)))</f>
        <v/>
      </c>
      <c r="M83" s="667" t="str">
        <f>IF(ISBLANK(E83),"",ABS(IF($J$83=J47,"1")))</f>
        <v/>
      </c>
      <c r="R83" s="581"/>
      <c r="S83" s="62"/>
      <c r="T83" s="62"/>
      <c r="BB83" s="64"/>
    </row>
    <row r="84" spans="1:54" ht="29.25" customHeight="1">
      <c r="A84" s="668" t="s">
        <v>115</v>
      </c>
      <c r="B84" s="669">
        <f>Leden!$C$7</f>
        <v>2.1</v>
      </c>
      <c r="C84" s="622">
        <f>SUBTOTAL(9,C68:C83)</f>
        <v>12</v>
      </c>
      <c r="D84" s="622">
        <f>SUBTOTAL(9,D68:D83)</f>
        <v>780</v>
      </c>
      <c r="E84" s="622">
        <f>SUBTOTAL(9,E68:E83)</f>
        <v>713</v>
      </c>
      <c r="F84" s="622">
        <f>SUBTOTAL(9,F68:F83)</f>
        <v>295</v>
      </c>
      <c r="G84" s="670">
        <f>E84/F84</f>
        <v>2.4169491525423727</v>
      </c>
      <c r="H84" s="622">
        <f>MAX(H68:H83)</f>
        <v>15</v>
      </c>
      <c r="I84" s="671">
        <f>AVERAGE(I68:I83)</f>
        <v>0.91410256410256407</v>
      </c>
      <c r="J84" s="625">
        <f>SUM(J68:J83)</f>
        <v>107</v>
      </c>
      <c r="K84" s="626">
        <f>SUM(K68:K83)</f>
        <v>7</v>
      </c>
      <c r="L84" s="627">
        <f>SUM(L68:L83)</f>
        <v>4</v>
      </c>
      <c r="M84" s="628">
        <f>SUM(M68:M83)</f>
        <v>1</v>
      </c>
      <c r="N84" s="652">
        <f>IF(ISBLANK(E84),"",VLOOKUP(G84,Tabellen!$D$7:$E$46,2))</f>
        <v>70</v>
      </c>
      <c r="O84" s="795" t="str">
        <f>$O$21</f>
        <v>Naar beneden</v>
      </c>
      <c r="P84" s="630"/>
      <c r="Q84" s="591"/>
      <c r="R84" s="581"/>
      <c r="S84" s="62"/>
      <c r="T84" s="62"/>
      <c r="BB84" s="64"/>
    </row>
    <row r="85" spans="1:54" ht="29.25" customHeight="1">
      <c r="A85" s="681"/>
      <c r="B85" s="682"/>
      <c r="C85" s="683"/>
      <c r="D85" s="682"/>
      <c r="E85" s="682"/>
      <c r="F85" s="682"/>
      <c r="G85" s="682"/>
      <c r="H85" s="682"/>
      <c r="I85" s="682"/>
      <c r="J85" s="684"/>
      <c r="K85" s="682"/>
      <c r="L85" s="682"/>
      <c r="M85" s="682"/>
      <c r="N85" s="685"/>
      <c r="O85" s="654"/>
      <c r="P85" s="658"/>
      <c r="Q85" s="591"/>
      <c r="R85" s="581"/>
      <c r="S85" s="62"/>
      <c r="T85" s="62"/>
      <c r="BB85" s="64"/>
    </row>
    <row r="86" spans="1:54" s="64" customFormat="1" ht="29.25" customHeight="1">
      <c r="A86" s="582" t="s">
        <v>93</v>
      </c>
      <c r="B86" s="583" t="s">
        <v>94</v>
      </c>
      <c r="C86" s="582"/>
      <c r="D86" s="584"/>
      <c r="E86" s="585"/>
      <c r="F86" s="582"/>
      <c r="G86" s="586"/>
      <c r="H86" s="585"/>
      <c r="I86" s="587"/>
      <c r="J86" s="588"/>
      <c r="K86" s="589"/>
      <c r="L86" s="590"/>
      <c r="M86" s="587"/>
      <c r="N86" s="590"/>
      <c r="O86" s="591"/>
      <c r="Q86" s="591"/>
      <c r="S86" s="578"/>
      <c r="T86" s="578"/>
    </row>
    <row r="87" spans="1:54" ht="29.25" customHeight="1">
      <c r="A87" s="592">
        <f>VLOOKUP(B105,Tabellen!$B$6:$C$46,2)</f>
        <v>50</v>
      </c>
      <c r="B87" s="583" t="s">
        <v>37</v>
      </c>
      <c r="C87" s="582" t="s">
        <v>95</v>
      </c>
      <c r="D87" s="584" t="s">
        <v>117</v>
      </c>
      <c r="E87" s="582" t="s">
        <v>95</v>
      </c>
      <c r="F87" s="582" t="s">
        <v>98</v>
      </c>
      <c r="G87" s="659" t="s">
        <v>99</v>
      </c>
      <c r="H87" s="582" t="s">
        <v>100</v>
      </c>
      <c r="I87" s="594" t="s">
        <v>101</v>
      </c>
      <c r="J87" s="595">
        <v>10</v>
      </c>
      <c r="K87" s="596" t="s">
        <v>102</v>
      </c>
      <c r="L87" s="586" t="s">
        <v>103</v>
      </c>
      <c r="M87" s="594" t="s">
        <v>104</v>
      </c>
      <c r="N87" s="586" t="s">
        <v>105</v>
      </c>
      <c r="Q87" s="591"/>
      <c r="S87" s="62"/>
      <c r="T87" s="62"/>
      <c r="BB87" s="64"/>
    </row>
    <row r="88" spans="1:54" ht="29.25" customHeight="1">
      <c r="A88" s="597" t="s">
        <v>106</v>
      </c>
      <c r="B88" s="639" t="str">
        <f>Leden!$B$8</f>
        <v>Cattier Theo</v>
      </c>
      <c r="C88" s="582" t="s">
        <v>118</v>
      </c>
      <c r="D88" s="586" t="s">
        <v>119</v>
      </c>
      <c r="E88" s="582" t="s">
        <v>119</v>
      </c>
      <c r="F88" s="582" t="s">
        <v>110</v>
      </c>
      <c r="G88" s="586" t="s">
        <v>79</v>
      </c>
      <c r="H88" s="1055"/>
      <c r="I88" s="594" t="s">
        <v>119</v>
      </c>
      <c r="J88" s="595" t="s">
        <v>113</v>
      </c>
      <c r="K88" s="596"/>
      <c r="L88" s="586"/>
      <c r="M88" s="594"/>
      <c r="N88" s="586" t="s">
        <v>114</v>
      </c>
      <c r="Q88" s="591"/>
      <c r="S88" s="578"/>
      <c r="T88" s="578"/>
      <c r="BB88" s="64"/>
    </row>
    <row r="89" spans="1:54" ht="29.25" customHeight="1">
      <c r="A89" s="613">
        <v>45195</v>
      </c>
      <c r="B89" s="661" t="str">
        <f>Leden!B9</f>
        <v>Huinink Jan</v>
      </c>
      <c r="C89" s="601">
        <v>1</v>
      </c>
      <c r="D89" s="602">
        <f t="shared" ref="D89:D100" si="14">IF(ISBLANK(C89),"",IF(C89=1,$A$87,C89))</f>
        <v>50</v>
      </c>
      <c r="E89" s="601">
        <v>46</v>
      </c>
      <c r="F89" s="601">
        <v>36</v>
      </c>
      <c r="G89" s="641">
        <f t="shared" ref="G89:G100" si="15">IF(ISBLANK(E89),"",E89/F89)</f>
        <v>1.2777777777777777</v>
      </c>
      <c r="H89" s="616">
        <v>8</v>
      </c>
      <c r="I89" s="604">
        <f t="shared" ref="I89:I100" si="16">IF(ISBLANK(E89),"",E89/D89)</f>
        <v>0.92</v>
      </c>
      <c r="J89" s="575">
        <f>IF(ISBLANK(E89),"",VLOOKUP(I89,Tabellen!$F$7:$G$17,2))</f>
        <v>9</v>
      </c>
      <c r="K89" s="605">
        <f>IF(ISBLANK(C89),"",ABS(IF($J$89&gt;J125,"1",0)))</f>
        <v>0</v>
      </c>
      <c r="L89" s="606">
        <f>IF(ISBLANK(C89),"",ABS(IF($J$89&lt;J125,"1",0)))</f>
        <v>1</v>
      </c>
      <c r="M89" s="607">
        <f>IF(ISBLANK(C89),"",ABS(IF($J$89=J125,"1")))</f>
        <v>0</v>
      </c>
      <c r="O89" s="674"/>
      <c r="P89" s="675"/>
      <c r="S89" s="578"/>
      <c r="T89" s="578"/>
      <c r="BB89" s="64"/>
    </row>
    <row r="90" spans="1:54" ht="29.25" customHeight="1">
      <c r="A90" s="613">
        <v>45181</v>
      </c>
      <c r="B90" s="661" t="str">
        <f>Leden!B10</f>
        <v>Koppele Theo</v>
      </c>
      <c r="C90" s="601">
        <v>1</v>
      </c>
      <c r="D90" s="578">
        <f t="shared" si="14"/>
        <v>50</v>
      </c>
      <c r="E90" s="601">
        <v>49</v>
      </c>
      <c r="F90" s="601">
        <v>29</v>
      </c>
      <c r="G90" s="643">
        <f t="shared" si="15"/>
        <v>1.6896551724137931</v>
      </c>
      <c r="H90" s="616">
        <v>9</v>
      </c>
      <c r="I90" s="611">
        <f t="shared" si="16"/>
        <v>0.98</v>
      </c>
      <c r="J90" s="575">
        <f>IF(ISBLANK(E90),"",VLOOKUP(I90,Tabellen!$F$7:$G$17,2))</f>
        <v>9</v>
      </c>
      <c r="K90" s="618">
        <f>IF(ISBLANK(C90),"",ABS(IF($J$90&gt;J145,"1",0)))</f>
        <v>1</v>
      </c>
      <c r="L90" s="62">
        <f>IF(ISBLANK(C90),"",ABS(IF($J$90&lt;J145,"1",0)))</f>
        <v>0</v>
      </c>
      <c r="M90" s="619">
        <f>IF(ISBLANK(C90),"",ABS(IF($J$90=J145,"1")))</f>
        <v>0</v>
      </c>
      <c r="O90" s="615"/>
      <c r="P90" s="581"/>
      <c r="S90" s="578"/>
      <c r="T90" s="578"/>
      <c r="BB90" s="64"/>
    </row>
    <row r="91" spans="1:54" ht="29.25" customHeight="1">
      <c r="A91" s="613">
        <v>45202</v>
      </c>
      <c r="B91" s="661" t="str">
        <f>Leden!B11</f>
        <v>Melgers Willy</v>
      </c>
      <c r="C91" s="601">
        <v>1</v>
      </c>
      <c r="D91" s="578">
        <f t="shared" si="14"/>
        <v>50</v>
      </c>
      <c r="E91" s="601">
        <v>20</v>
      </c>
      <c r="F91" s="601">
        <v>17</v>
      </c>
      <c r="G91" s="643">
        <f t="shared" si="15"/>
        <v>1.1764705882352942</v>
      </c>
      <c r="H91" s="616">
        <v>4</v>
      </c>
      <c r="I91" s="611">
        <f t="shared" si="16"/>
        <v>0.4</v>
      </c>
      <c r="J91" s="575">
        <f>IF(ISBLANK(E91),"",VLOOKUP(I91,Tabellen!$F$7:$G$17,2))</f>
        <v>4</v>
      </c>
      <c r="K91" s="618">
        <f>IF(ISBLANK(C91),"",ABS(IF($J$91&gt;J165,"1",0)))</f>
        <v>0</v>
      </c>
      <c r="L91" s="62">
        <f>IF(ISBLANK(C91),"",ABS(IF($J$91&lt;J165,"1",0)))</f>
        <v>1</v>
      </c>
      <c r="M91" s="619">
        <f>IF(ISBLANK(C91),"",ABS(IF($J$91=J165,"1")))</f>
        <v>0</v>
      </c>
      <c r="O91" s="615"/>
      <c r="P91" s="581"/>
      <c r="S91" s="578"/>
      <c r="T91" s="578"/>
      <c r="BB91" s="64"/>
    </row>
    <row r="92" spans="1:54" ht="29.25" customHeight="1">
      <c r="A92" s="613">
        <v>45195</v>
      </c>
      <c r="B92" s="661" t="str">
        <f>Leden!B12</f>
        <v>Piepers Arnold</v>
      </c>
      <c r="C92" s="601">
        <v>1</v>
      </c>
      <c r="D92" s="578">
        <f t="shared" si="14"/>
        <v>50</v>
      </c>
      <c r="E92" s="601">
        <v>46</v>
      </c>
      <c r="F92" s="601">
        <v>31</v>
      </c>
      <c r="G92" s="643">
        <f t="shared" si="15"/>
        <v>1.4838709677419355</v>
      </c>
      <c r="H92" s="616">
        <v>9</v>
      </c>
      <c r="I92" s="611">
        <f t="shared" si="16"/>
        <v>0.92</v>
      </c>
      <c r="J92" s="575">
        <f>IF(ISBLANK(E92),"",VLOOKUP(I92,Tabellen!$F$7:$G$17,2))</f>
        <v>9</v>
      </c>
      <c r="K92" s="618">
        <f>IF(ISBLANK(C92),"",ABS(IF($J$92&gt;J185,"1",0)))</f>
        <v>0</v>
      </c>
      <c r="L92" s="62">
        <f>IF(ISBLANK(C92),"",ABS(IF($J$92&lt;J185,"1",0)))</f>
        <v>1</v>
      </c>
      <c r="M92" s="619">
        <f>IF(ISBLANK(C92),"",ABS(IF($J$92=J185,"1")))</f>
        <v>0</v>
      </c>
      <c r="O92" s="612"/>
      <c r="P92" s="581"/>
      <c r="S92" s="578"/>
      <c r="T92" s="578"/>
      <c r="BB92" s="64"/>
    </row>
    <row r="93" spans="1:54" ht="29.25" customHeight="1">
      <c r="A93" s="613">
        <v>45174</v>
      </c>
      <c r="B93" s="661" t="str">
        <f>Leden!B13</f>
        <v>Jos Stortelder</v>
      </c>
      <c r="C93" s="601">
        <v>1</v>
      </c>
      <c r="D93" s="578">
        <f t="shared" si="14"/>
        <v>50</v>
      </c>
      <c r="E93" s="601">
        <v>47</v>
      </c>
      <c r="F93" s="601">
        <v>38</v>
      </c>
      <c r="G93" s="643">
        <f t="shared" si="15"/>
        <v>1.236842105263158</v>
      </c>
      <c r="H93" s="616">
        <v>5</v>
      </c>
      <c r="I93" s="611">
        <f t="shared" si="16"/>
        <v>0.94</v>
      </c>
      <c r="J93" s="575">
        <f>IF(ISBLANK(E93),"",VLOOKUP(I93,Tabellen!$F$7:$G$17,2))</f>
        <v>9</v>
      </c>
      <c r="K93" s="618">
        <f>IF(ISBLANK(C93),"",ABS(IF($J$93&gt;J205,"1",0)))</f>
        <v>0</v>
      </c>
      <c r="L93" s="62">
        <f>IF(ISBLANK(C93),"",ABS(IF($J$93&lt;J205,"1",0)))</f>
        <v>1</v>
      </c>
      <c r="M93" s="619">
        <f>IF(ISBLANK(C93),"",ABS(IF($J$93=J205,"1")))</f>
        <v>0</v>
      </c>
      <c r="O93" s="615"/>
      <c r="P93" s="581"/>
      <c r="S93" s="578"/>
      <c r="T93" s="578"/>
      <c r="BB93" s="64"/>
    </row>
    <row r="94" spans="1:54" ht="29.25" customHeight="1">
      <c r="A94" s="613"/>
      <c r="B94" s="661" t="str">
        <f>Leden!B14</f>
        <v>Rots Jan</v>
      </c>
      <c r="C94" s="601"/>
      <c r="D94" s="578" t="str">
        <f t="shared" si="14"/>
        <v/>
      </c>
      <c r="E94" s="601"/>
      <c r="F94" s="601"/>
      <c r="G94" s="643" t="str">
        <f t="shared" si="15"/>
        <v/>
      </c>
      <c r="I94" s="611" t="str">
        <f t="shared" si="16"/>
        <v/>
      </c>
      <c r="J94" s="575" t="str">
        <f>IF(ISBLANK(E94),"",VLOOKUP(I94,Tabellen!$F$7:$G$17,2))</f>
        <v/>
      </c>
      <c r="K94" s="618" t="str">
        <f>IF(ISBLANK(C94),"",ABS(IF($J$94&gt;J225,"1",0)))</f>
        <v/>
      </c>
      <c r="L94" s="62" t="str">
        <f>IF(ISBLANK(C94),"",ABS(IF($J$94&lt;J225,"1",0)))</f>
        <v/>
      </c>
      <c r="M94" s="619" t="str">
        <f>IF(ISBLANK(C94),"",ABS(IF($J$94=J225,"1")))</f>
        <v/>
      </c>
      <c r="O94" s="615"/>
      <c r="P94" s="581"/>
      <c r="S94" s="578"/>
      <c r="T94" s="578"/>
      <c r="BB94" s="64"/>
    </row>
    <row r="95" spans="1:54" ht="29.25" customHeight="1">
      <c r="A95" s="613">
        <v>45209</v>
      </c>
      <c r="B95" s="661" t="str">
        <f>Leden!B15</f>
        <v>Rouwhorst Bennie</v>
      </c>
      <c r="C95" s="601">
        <v>1</v>
      </c>
      <c r="D95" s="578">
        <f t="shared" si="14"/>
        <v>50</v>
      </c>
      <c r="E95" s="601">
        <v>22</v>
      </c>
      <c r="F95" s="601">
        <v>23</v>
      </c>
      <c r="G95" s="643">
        <f t="shared" si="15"/>
        <v>0.95652173913043481</v>
      </c>
      <c r="H95" s="616">
        <v>5</v>
      </c>
      <c r="I95" s="611">
        <f t="shared" si="16"/>
        <v>0.44</v>
      </c>
      <c r="J95" s="575">
        <f>IF(ISBLANK(E95),"",VLOOKUP(I95,Tabellen!$F$7:$G$17,2))</f>
        <v>4</v>
      </c>
      <c r="K95" s="618">
        <f>IF(ISBLANK(C95),"",ABS(IF($J$95&gt;J245,"1",0)))</f>
        <v>0</v>
      </c>
      <c r="L95" s="62">
        <f>IF(ISBLANK(C95),"",ABS(IF($J$95&lt;J245,"1",0)))</f>
        <v>1</v>
      </c>
      <c r="M95" s="619">
        <f>IF(ISBLANK(C95),"",ABS(IF($J$95=J245,"1")))</f>
        <v>0</v>
      </c>
      <c r="O95" s="615"/>
      <c r="P95" s="581"/>
      <c r="S95" s="578"/>
      <c r="T95" s="578"/>
      <c r="BB95" s="64"/>
    </row>
    <row r="96" spans="1:54" ht="29.25" customHeight="1">
      <c r="A96" s="613">
        <v>45181</v>
      </c>
      <c r="B96" s="661" t="str">
        <f>Leden!B16</f>
        <v>Wittenbernds B</v>
      </c>
      <c r="C96" s="601">
        <v>1</v>
      </c>
      <c r="D96" s="578">
        <f t="shared" si="14"/>
        <v>50</v>
      </c>
      <c r="E96" s="601">
        <v>50</v>
      </c>
      <c r="F96" s="601">
        <v>32</v>
      </c>
      <c r="G96" s="687">
        <f t="shared" si="15"/>
        <v>1.5625</v>
      </c>
      <c r="H96" s="616">
        <v>7</v>
      </c>
      <c r="I96" s="688">
        <f t="shared" si="16"/>
        <v>1</v>
      </c>
      <c r="J96" s="575">
        <f>IF(ISBLANK(E96),"",VLOOKUP(I96,Tabellen!$F$7:$G$17,2))</f>
        <v>10</v>
      </c>
      <c r="K96" s="618">
        <f>IF(ISBLANK(C96),"",ABS(IF($J$96&gt;J265,"1",0)))</f>
        <v>1</v>
      </c>
      <c r="L96" s="62">
        <f>IF(ISBLANK(C96),"",ABS(IF($J$96&lt;J265,"1",0)))</f>
        <v>0</v>
      </c>
      <c r="M96" s="619">
        <f>IF(ISBLANK(C96),"",ABS(IF($J$96=J265,"1")))</f>
        <v>0</v>
      </c>
      <c r="O96" s="615"/>
      <c r="P96" s="581"/>
      <c r="S96" s="578"/>
      <c r="T96" s="578"/>
      <c r="BB96" s="64"/>
    </row>
    <row r="97" spans="1:54" ht="29.25" customHeight="1">
      <c r="A97" s="613">
        <v>45202</v>
      </c>
      <c r="B97" s="661" t="str">
        <f>Leden!B17</f>
        <v>Spieker Leo</v>
      </c>
      <c r="C97" s="601">
        <v>1</v>
      </c>
      <c r="D97" s="578">
        <f t="shared" si="14"/>
        <v>50</v>
      </c>
      <c r="E97" s="601">
        <v>49</v>
      </c>
      <c r="F97" s="601">
        <v>30</v>
      </c>
      <c r="G97" s="643">
        <f t="shared" si="15"/>
        <v>1.6333333333333333</v>
      </c>
      <c r="H97" s="616">
        <v>9</v>
      </c>
      <c r="I97" s="611">
        <f t="shared" si="16"/>
        <v>0.98</v>
      </c>
      <c r="J97" s="575">
        <f>IF(ISBLANK(E97),"",VLOOKUP(I97,Tabellen!$F$7:$G$17,2))</f>
        <v>9</v>
      </c>
      <c r="K97" s="618">
        <f>IF(ISBLANK(C97),"",ABS(IF($J$97&gt;J285,"1",0)))</f>
        <v>0</v>
      </c>
      <c r="L97" s="62">
        <f>IF(ISBLANK(C97),"",ABS(IF($J$97&lt;J285,"1",0)))</f>
        <v>0</v>
      </c>
      <c r="M97" s="619">
        <f>IF(ISBLANK(C97),"",ABS(IF($J$97=J285,"1")))</f>
        <v>1</v>
      </c>
      <c r="O97" s="615"/>
      <c r="P97" s="581"/>
      <c r="S97" s="578"/>
      <c r="T97" s="578"/>
      <c r="BB97" s="64"/>
    </row>
    <row r="98" spans="1:54" ht="29.25" customHeight="1">
      <c r="A98" s="662">
        <v>45188</v>
      </c>
      <c r="B98" s="661" t="str">
        <f>Leden!B18</f>
        <v>v.Schie Leo</v>
      </c>
      <c r="C98" s="616">
        <v>1</v>
      </c>
      <c r="D98" s="578">
        <f t="shared" si="14"/>
        <v>50</v>
      </c>
      <c r="E98" s="616">
        <v>50</v>
      </c>
      <c r="F98" s="616">
        <v>30</v>
      </c>
      <c r="G98" s="643">
        <f t="shared" si="15"/>
        <v>1.6666666666666667</v>
      </c>
      <c r="H98" s="616">
        <v>6</v>
      </c>
      <c r="I98" s="611">
        <f t="shared" si="16"/>
        <v>1</v>
      </c>
      <c r="J98" s="575">
        <f>IF(ISBLANK(E98),"",VLOOKUP(I98,Tabellen!$F$7:$G$17,2))</f>
        <v>10</v>
      </c>
      <c r="K98" s="618">
        <f>IF(ISBLANK(C98),"",ABS(IF($J$98&gt;J305,"1",0)))</f>
        <v>1</v>
      </c>
      <c r="L98" s="62">
        <f>IF(ISBLANK(C98),"",ABS(IF($J$98&lt;J305,"1",0)))</f>
        <v>0</v>
      </c>
      <c r="M98" s="619">
        <f>IF(ISBLANK(C98),"",ABS(IF($J$98=J305,"1")))</f>
        <v>0</v>
      </c>
      <c r="O98" s="615"/>
      <c r="S98" s="578"/>
      <c r="T98" s="578"/>
      <c r="BB98" s="64"/>
    </row>
    <row r="99" spans="1:54" ht="29.25" customHeight="1">
      <c r="A99" s="662">
        <v>45209</v>
      </c>
      <c r="B99" s="661" t="str">
        <f>Leden!B19</f>
        <v>Wolterink Harrie</v>
      </c>
      <c r="C99" s="616">
        <v>1</v>
      </c>
      <c r="D99" s="578">
        <f t="shared" si="14"/>
        <v>50</v>
      </c>
      <c r="E99" s="616">
        <v>50</v>
      </c>
      <c r="F99" s="616">
        <v>30</v>
      </c>
      <c r="G99" s="643">
        <f t="shared" si="15"/>
        <v>1.6666666666666667</v>
      </c>
      <c r="H99" s="616">
        <v>7</v>
      </c>
      <c r="I99" s="611">
        <f t="shared" si="16"/>
        <v>1</v>
      </c>
      <c r="J99" s="575">
        <f>IF(ISBLANK(E99),"",VLOOKUP(I99,Tabellen!$F$7:$G$17,2))</f>
        <v>10</v>
      </c>
      <c r="K99" s="618">
        <f>IF(ISBLANK(C99),"",ABS(IF($J$99&gt;J325,"1",0)))</f>
        <v>1</v>
      </c>
      <c r="L99" s="62">
        <f>IF(ISBLANK(C99),"",ABS(IF($J$99&lt;J325,"1",0)))</f>
        <v>0</v>
      </c>
      <c r="M99" s="619">
        <f>IF(ISBLANK(C99),"",ABS(IF($J$99=J325,"1")))</f>
        <v>0</v>
      </c>
      <c r="O99" s="615"/>
      <c r="P99" s="581"/>
      <c r="S99" s="578"/>
      <c r="T99" s="578"/>
      <c r="BB99" s="64"/>
    </row>
    <row r="100" spans="1:54" ht="29.25" customHeight="1">
      <c r="A100" s="677"/>
      <c r="B100" s="440" t="str">
        <f>Leden!B20</f>
        <v>Vermue Jack</v>
      </c>
      <c r="C100" s="798"/>
      <c r="D100" s="451" t="str">
        <f t="shared" si="14"/>
        <v/>
      </c>
      <c r="E100" s="798"/>
      <c r="F100" s="798"/>
      <c r="G100" s="799" t="str">
        <f t="shared" si="15"/>
        <v/>
      </c>
      <c r="H100" s="798"/>
      <c r="I100" s="800" t="str">
        <f t="shared" si="16"/>
        <v/>
      </c>
      <c r="J100" s="801" t="str">
        <f>IF(ISBLANK(E100),"",VLOOKUP(I100,Tabellen!$F$7:$G$17,2))</f>
        <v/>
      </c>
      <c r="K100" s="690" t="str">
        <f>IF(ISBLANK(C100),"",ABS(IF($J$100&gt;J344,"1",0)))</f>
        <v/>
      </c>
      <c r="L100" s="691" t="str">
        <f>IF(ISBLANK(C100),"",ABS(IF($J$100&lt;J344,"1",0)))</f>
        <v/>
      </c>
      <c r="M100" s="692" t="str">
        <f>IF(ISBLANK(C100),"",ABS(IF($J$100=J344,"1")))</f>
        <v/>
      </c>
      <c r="N100" s="451"/>
      <c r="O100" s="693"/>
      <c r="P100" s="581"/>
      <c r="S100" s="578"/>
      <c r="T100" s="578"/>
      <c r="BB100" s="64"/>
    </row>
    <row r="101" spans="1:54" ht="29.25" customHeight="1">
      <c r="A101" s="663">
        <f>IF(ISBLANK(A8),"",$A$8)</f>
        <v>45188</v>
      </c>
      <c r="B101" s="661" t="str">
        <f>Leden!B4</f>
        <v>Slot Guus</v>
      </c>
      <c r="C101" s="578">
        <f>IF(ISBLANK(C8),"",$C$8)</f>
        <v>1</v>
      </c>
      <c r="D101" s="578">
        <f>IF(C101=1,$A$87,C101)</f>
        <v>50</v>
      </c>
      <c r="E101" s="616">
        <v>50</v>
      </c>
      <c r="F101" s="578">
        <f>IF(ISBLANK(F8),"",$F$8)</f>
        <v>37</v>
      </c>
      <c r="G101" s="643">
        <f>IF(ISBLANK(E101),"",E101/F101)</f>
        <v>1.3513513513513513</v>
      </c>
      <c r="H101" s="616">
        <v>10</v>
      </c>
      <c r="I101" s="611">
        <f>IF(ISBLANK(E101),"",E101/D101)</f>
        <v>1</v>
      </c>
      <c r="J101" s="575">
        <f>IF(ISBLANK(E101),"",VLOOKUP(I101,Tabellen!$F$7:$G$17,2))</f>
        <v>10</v>
      </c>
      <c r="K101" s="618">
        <f>IF(ISBLANK(E101),"",ABS(IF($J$101&gt;J8,"1",0)))</f>
        <v>1</v>
      </c>
      <c r="L101" s="62">
        <f>IF(ISBLANK(E101),"",ABS(IF($J$101&lt;J8,"1",0)))</f>
        <v>0</v>
      </c>
      <c r="M101" s="619">
        <f>IF(ISBLANK(E101),"",ABS(IF($J$101=J8,"1")))</f>
        <v>0</v>
      </c>
      <c r="N101" s="614"/>
      <c r="O101" s="693"/>
      <c r="P101" s="581"/>
      <c r="S101" s="578"/>
      <c r="T101" s="578"/>
      <c r="BB101" s="64"/>
    </row>
    <row r="102" spans="1:54" ht="29.25" customHeight="1">
      <c r="A102" s="663" t="str">
        <f>IF(ISBLANK(A28),"",$A$28)</f>
        <v/>
      </c>
      <c r="B102" s="661" t="str">
        <f>Leden!B5</f>
        <v>Bennie Beerten Z</v>
      </c>
      <c r="C102" s="578" t="str">
        <f>IF(ISBLANK(C28),"",$C$28)</f>
        <v/>
      </c>
      <c r="D102" s="578" t="str">
        <f>IF(C102=1,$A$87,C102)</f>
        <v/>
      </c>
      <c r="F102" s="578" t="str">
        <f>IF(ISBLANK(F28),"",$F$28)</f>
        <v/>
      </c>
      <c r="G102" s="643" t="str">
        <f>IF(ISBLANK(E102),"",E102/F102)</f>
        <v/>
      </c>
      <c r="I102" s="611" t="str">
        <f>IF(ISBLANK(E102),"",E102/D102)</f>
        <v/>
      </c>
      <c r="J102" s="575" t="str">
        <f>IF(ISBLANK(E102),"",VLOOKUP(I102,Tabellen!$F$7:$G$17,2))</f>
        <v/>
      </c>
      <c r="K102" s="618" t="str">
        <f>IF(ISBLANK(E102),"",ABS(IF($J$102&gt;J28,"1",0)))</f>
        <v/>
      </c>
      <c r="L102" s="62" t="str">
        <f>IF(ISBLANK(E102),"",ABS(IF($J$102&lt;J28,"1",0)))</f>
        <v/>
      </c>
      <c r="M102" s="619" t="str">
        <f>IF(ISBLANK(E102),"",ABS(IF($J$102=J28,"1")))</f>
        <v/>
      </c>
      <c r="O102" s="693"/>
      <c r="Q102" s="591"/>
      <c r="S102" s="578"/>
      <c r="T102" s="578"/>
      <c r="BB102" s="64"/>
    </row>
    <row r="103" spans="1:54" ht="29.25" customHeight="1">
      <c r="A103" s="663" t="str">
        <f>IF(ISBLANK(A48),"",$A$48)</f>
        <v/>
      </c>
      <c r="B103" s="661" t="str">
        <f>Leden!B6</f>
        <v>Cuppers Jan</v>
      </c>
      <c r="C103" s="578" t="str">
        <f>IF(ISBLANK(C48),"",$C$48)</f>
        <v/>
      </c>
      <c r="D103" s="578" t="str">
        <f>IF(C103=1,$A$87,C103)</f>
        <v/>
      </c>
      <c r="F103" s="578" t="str">
        <f>IF(ISBLANK(F48),"",$F$48)</f>
        <v/>
      </c>
      <c r="G103" s="643" t="str">
        <f>IF(ISBLANK(E103),"",E103/F103)</f>
        <v/>
      </c>
      <c r="I103" s="611" t="str">
        <f>IF(ISBLANK(E103),"",E103/D103)</f>
        <v/>
      </c>
      <c r="J103" s="575" t="str">
        <f>IF(ISBLANK(E103),"",VLOOKUP(I103,Tabellen!$F$7:$G$17,2))</f>
        <v/>
      </c>
      <c r="K103" s="618" t="str">
        <f>IF(ISBLANK(E103),"",ABS(IF($J$103&gt;J48,"1",0)))</f>
        <v/>
      </c>
      <c r="L103" s="62" t="str">
        <f>IF(ISBLANK(E103),"",ABS(IF($J$103&lt;J48,"1",0)))</f>
        <v/>
      </c>
      <c r="M103" s="619" t="str">
        <f>IF(ISBLANK(E103),"",ABS(IF($J$103=J48,"1")))</f>
        <v/>
      </c>
      <c r="P103" s="694"/>
      <c r="Q103" s="591"/>
      <c r="S103" s="578"/>
      <c r="T103" s="578"/>
      <c r="BB103" s="64"/>
    </row>
    <row r="104" spans="1:54" ht="29.25" customHeight="1">
      <c r="A104" s="663">
        <f>IF(ISBLANK(A68),"",$A$68)</f>
        <v>45195</v>
      </c>
      <c r="B104" s="661" t="str">
        <f>Leden!B7</f>
        <v>BouwmeesterJohan</v>
      </c>
      <c r="C104" s="578">
        <f>IF(ISBLANK(C68),"",$C$68)</f>
        <v>1</v>
      </c>
      <c r="D104" s="578">
        <f>IF(C104=1,$A$87,C104)</f>
        <v>50</v>
      </c>
      <c r="E104" s="616">
        <v>50</v>
      </c>
      <c r="F104" s="578">
        <f>IF(ISBLANK(F68),"",$F$68)</f>
        <v>19</v>
      </c>
      <c r="G104" s="643">
        <f>IF(ISBLANK(E104),"",E104/F104)</f>
        <v>2.6315789473684212</v>
      </c>
      <c r="H104" s="695">
        <v>11</v>
      </c>
      <c r="I104" s="611">
        <f>IF(ISBLANK(E104),"",E104/D104)</f>
        <v>1</v>
      </c>
      <c r="J104" s="575">
        <f>IF(ISBLANK(E104),"",VLOOKUP(I104,Tabellen!$F$7:$G$17,2))</f>
        <v>10</v>
      </c>
      <c r="K104" s="618">
        <f>IF(ISBLANK(E104),"",ABS(IF($J$104&gt;J68,"1",0)))</f>
        <v>1</v>
      </c>
      <c r="L104" s="62">
        <f>IF(ISBLANK(E104),"",ABS(IF($J$104&lt;J68,"1",0)))</f>
        <v>0</v>
      </c>
      <c r="M104" s="619">
        <f>IF(ISBLANK(E104),"",ABS(IF($J$104=J68,"1")))</f>
        <v>0</v>
      </c>
      <c r="P104" s="630"/>
      <c r="Q104" s="591"/>
      <c r="S104" s="578"/>
      <c r="T104" s="578"/>
      <c r="BB104" s="64"/>
    </row>
    <row r="105" spans="1:54" ht="29.25" customHeight="1">
      <c r="A105" s="620" t="s">
        <v>115</v>
      </c>
      <c r="B105" s="669">
        <f>Leden!$C$8</f>
        <v>1.55</v>
      </c>
      <c r="C105" s="622">
        <f>SUBTOTAL(9,C89:C104)</f>
        <v>12</v>
      </c>
      <c r="D105" s="622">
        <f>SUM(D89:D104)</f>
        <v>600</v>
      </c>
      <c r="E105" s="622">
        <f>SUBTOTAL(9,E89:E104)</f>
        <v>529</v>
      </c>
      <c r="F105" s="622">
        <f>SUBTOTAL(9,F89:F104)</f>
        <v>352</v>
      </c>
      <c r="G105" s="670">
        <f>E105/F105</f>
        <v>1.5028409090909092</v>
      </c>
      <c r="H105" s="622">
        <f>MAX(H88:H104)</f>
        <v>11</v>
      </c>
      <c r="I105" s="671">
        <f>AVERAGE(I89:I104)</f>
        <v>0.88166666666666671</v>
      </c>
      <c r="J105" s="625">
        <f>SUM(J89:J104)</f>
        <v>103</v>
      </c>
      <c r="K105" s="626">
        <f>SUM(K89:K104)</f>
        <v>6</v>
      </c>
      <c r="L105" s="627">
        <f>SUM(L89:L104)</f>
        <v>5</v>
      </c>
      <c r="M105" s="628">
        <f>SUM(M89:M104)</f>
        <v>1</v>
      </c>
      <c r="N105" s="652">
        <f>IF(ISBLANK(E105),"",VLOOKUP(G105,Tabellen!$D$7:$E$46,2))</f>
        <v>50</v>
      </c>
      <c r="O105" s="795" t="s">
        <v>116</v>
      </c>
      <c r="P105" s="609"/>
      <c r="Q105" s="591"/>
      <c r="S105" s="62"/>
      <c r="T105" s="62"/>
      <c r="BB105" s="64"/>
    </row>
    <row r="106" spans="1:54" s="64" customFormat="1" ht="29.25" customHeight="1">
      <c r="A106" s="697"/>
      <c r="B106" s="698"/>
      <c r="C106" s="699"/>
      <c r="D106" s="698"/>
      <c r="E106" s="698"/>
      <c r="F106" s="698"/>
      <c r="G106" s="698"/>
      <c r="H106" s="326"/>
      <c r="I106" s="698"/>
      <c r="J106" s="700"/>
      <c r="K106" s="698"/>
      <c r="L106" s="698"/>
      <c r="M106" s="698"/>
      <c r="N106" s="701"/>
      <c r="O106" s="632"/>
      <c r="P106" s="636"/>
      <c r="Q106" s="591"/>
    </row>
    <row r="107" spans="1:54" ht="29.25" customHeight="1">
      <c r="A107" s="582" t="s">
        <v>93</v>
      </c>
      <c r="B107" s="583" t="s">
        <v>94</v>
      </c>
      <c r="C107" s="582"/>
      <c r="D107" s="584"/>
      <c r="E107" s="585"/>
      <c r="F107" s="582"/>
      <c r="G107" s="586"/>
      <c r="H107" s="585"/>
      <c r="I107" s="587"/>
      <c r="J107" s="588"/>
      <c r="K107" s="589"/>
      <c r="L107" s="590"/>
      <c r="M107" s="587"/>
      <c r="N107" s="590"/>
      <c r="Q107" s="591"/>
      <c r="S107" s="62"/>
      <c r="T107" s="62"/>
      <c r="BB107" s="64"/>
    </row>
    <row r="108" spans="1:54" ht="29.25" customHeight="1">
      <c r="A108" s="592">
        <f>VLOOKUP(B126,Tabellen!$B$6:$C$46,2)</f>
        <v>56</v>
      </c>
      <c r="B108" s="583" t="s">
        <v>37</v>
      </c>
      <c r="C108" s="582" t="s">
        <v>95</v>
      </c>
      <c r="D108" s="584" t="s">
        <v>117</v>
      </c>
      <c r="E108" s="582" t="s">
        <v>95</v>
      </c>
      <c r="F108" s="582" t="s">
        <v>98</v>
      </c>
      <c r="G108" s="659" t="s">
        <v>99</v>
      </c>
      <c r="H108" s="582" t="s">
        <v>100</v>
      </c>
      <c r="I108" s="594" t="s">
        <v>101</v>
      </c>
      <c r="J108" s="595">
        <v>10</v>
      </c>
      <c r="K108" s="596" t="s">
        <v>102</v>
      </c>
      <c r="L108" s="586" t="s">
        <v>103</v>
      </c>
      <c r="M108" s="594" t="s">
        <v>104</v>
      </c>
      <c r="N108" s="586" t="s">
        <v>105</v>
      </c>
      <c r="Q108" s="591"/>
      <c r="S108" s="578"/>
      <c r="T108" s="578"/>
      <c r="BB108" s="64"/>
    </row>
    <row r="109" spans="1:54" ht="30.75" customHeight="1">
      <c r="A109" s="597" t="s">
        <v>106</v>
      </c>
      <c r="B109" s="672" t="str">
        <f>Leden!$B$9</f>
        <v>Huinink Jan</v>
      </c>
      <c r="C109" s="582" t="s">
        <v>118</v>
      </c>
      <c r="D109" s="586" t="s">
        <v>119</v>
      </c>
      <c r="E109" s="586" t="s">
        <v>119</v>
      </c>
      <c r="F109" s="582" t="s">
        <v>110</v>
      </c>
      <c r="G109" s="586" t="s">
        <v>79</v>
      </c>
      <c r="H109" s="582" t="s">
        <v>112</v>
      </c>
      <c r="I109" s="594" t="s">
        <v>119</v>
      </c>
      <c r="J109" s="595" t="s">
        <v>113</v>
      </c>
      <c r="K109" s="596"/>
      <c r="L109" s="586"/>
      <c r="M109" s="594"/>
      <c r="N109" s="586" t="s">
        <v>114</v>
      </c>
      <c r="Q109" s="591"/>
      <c r="S109" s="578"/>
      <c r="T109" s="578"/>
      <c r="BB109" s="64"/>
    </row>
    <row r="110" spans="1:54" ht="30.75" customHeight="1">
      <c r="A110" s="613">
        <v>45216</v>
      </c>
      <c r="B110" s="661" t="str">
        <f>Leden!B10</f>
        <v>Koppele Theo</v>
      </c>
      <c r="C110" s="601">
        <v>1</v>
      </c>
      <c r="D110" s="602">
        <f t="shared" ref="D110:D118" si="17">IF(ISBLANK(C110),"",IF(C110=1,$A$108,C110))</f>
        <v>56</v>
      </c>
      <c r="E110" s="703">
        <v>56</v>
      </c>
      <c r="F110" s="601">
        <v>25</v>
      </c>
      <c r="G110" s="641">
        <f t="shared" ref="G110:G117" si="18">IF(ISBLANK(E110),"",E110/F110)</f>
        <v>2.2400000000000002</v>
      </c>
      <c r="H110" s="601">
        <v>10</v>
      </c>
      <c r="I110" s="604">
        <f t="shared" ref="I110:I117" si="19">IF(ISBLANK(E110),"",E110/D110)</f>
        <v>1</v>
      </c>
      <c r="J110" s="575">
        <f>IF(ISBLANK(E110),"",VLOOKUP(I110,Tabellen!$F$7:$G$17,2))</f>
        <v>10</v>
      </c>
      <c r="K110" s="605">
        <f>IF(ISBLANK(C110),"",ABS(IF($J$110&gt;J146,"1",0)))</f>
        <v>1</v>
      </c>
      <c r="L110" s="606">
        <f>IF(ISBLANK(C110),"",ABS(IF($J$110&lt;J146,"1",0)))</f>
        <v>0</v>
      </c>
      <c r="M110" s="607">
        <f>IF(ISBLANK(C110),"",ABS(IF($J$110=J146,"1")))</f>
        <v>0</v>
      </c>
      <c r="O110" s="674"/>
      <c r="P110" s="704"/>
      <c r="S110" s="578"/>
      <c r="T110" s="578"/>
      <c r="BB110" s="64"/>
    </row>
    <row r="111" spans="1:54" ht="30.75" customHeight="1">
      <c r="A111" s="613">
        <v>45188</v>
      </c>
      <c r="B111" s="661" t="str">
        <f>Leden!B11</f>
        <v>Melgers Willy</v>
      </c>
      <c r="C111" s="601">
        <v>1</v>
      </c>
      <c r="D111" s="578">
        <f t="shared" si="17"/>
        <v>56</v>
      </c>
      <c r="E111" s="601">
        <v>30</v>
      </c>
      <c r="F111" s="601">
        <v>20</v>
      </c>
      <c r="G111" s="641">
        <f t="shared" si="18"/>
        <v>1.5</v>
      </c>
      <c r="H111" s="616">
        <v>6</v>
      </c>
      <c r="I111" s="604">
        <f t="shared" si="19"/>
        <v>0.5357142857142857</v>
      </c>
      <c r="J111" s="575">
        <f>IF(ISBLANK(E111),"",VLOOKUP(I111,Tabellen!$F$7:$G$17,2))</f>
        <v>5</v>
      </c>
      <c r="K111" s="618">
        <f>IF(ISBLANK(E111),"",ABS(IF($J$111&gt;J166,"1",0)))</f>
        <v>0</v>
      </c>
      <c r="L111" s="62">
        <f>IF(ISBLANK(C111),"",ABS(IF($J$111&lt;J166,"1",0)))</f>
        <v>1</v>
      </c>
      <c r="M111" s="619">
        <f>IF(ISBLANK(C111),"",ABS(IF($J$111=J166,"1")))</f>
        <v>0</v>
      </c>
      <c r="O111" s="615"/>
      <c r="P111" s="705"/>
      <c r="S111" s="578"/>
      <c r="T111" s="578"/>
      <c r="BB111" s="64"/>
    </row>
    <row r="112" spans="1:54" ht="30.75" customHeight="1">
      <c r="A112" s="613">
        <v>45181</v>
      </c>
      <c r="B112" s="661" t="str">
        <f>Leden!B12</f>
        <v>Piepers Arnold</v>
      </c>
      <c r="C112" s="601">
        <v>1</v>
      </c>
      <c r="D112" s="578">
        <f t="shared" si="17"/>
        <v>56</v>
      </c>
      <c r="E112" s="601">
        <v>50</v>
      </c>
      <c r="F112" s="601">
        <v>30</v>
      </c>
      <c r="G112" s="641">
        <f t="shared" si="18"/>
        <v>1.6666666666666667</v>
      </c>
      <c r="H112" s="616">
        <v>9</v>
      </c>
      <c r="I112" s="604">
        <f t="shared" si="19"/>
        <v>0.8928571428571429</v>
      </c>
      <c r="J112" s="575">
        <f>IF(ISBLANK(E112),"",VLOOKUP(I112,Tabellen!$F$7:$G$17,2))</f>
        <v>8</v>
      </c>
      <c r="K112" s="618">
        <f>IF(ISBLANK(E112),"",ABS(IF($J$112&gt;J186,"1",0)))</f>
        <v>0</v>
      </c>
      <c r="L112" s="62">
        <f>IF(ISBLANK(C112),"",ABS(IF($J$112&lt;J186,"1",0)))</f>
        <v>1</v>
      </c>
      <c r="M112" s="619">
        <f>IF(ISBLANK(C112),"",ABS(IF(J112=$J$186,"1")))</f>
        <v>0</v>
      </c>
      <c r="O112" s="612"/>
      <c r="P112" s="705"/>
      <c r="S112" s="578"/>
      <c r="T112" s="578"/>
      <c r="BB112" s="64"/>
    </row>
    <row r="113" spans="1:20" s="64" customFormat="1" ht="30.75" customHeight="1">
      <c r="A113" s="613">
        <v>45202</v>
      </c>
      <c r="B113" s="661" t="str">
        <f>Leden!B13</f>
        <v>Jos Stortelder</v>
      </c>
      <c r="C113" s="601">
        <v>1</v>
      </c>
      <c r="D113" s="578">
        <f t="shared" si="17"/>
        <v>56</v>
      </c>
      <c r="E113" s="601">
        <v>21</v>
      </c>
      <c r="F113" s="601">
        <v>17</v>
      </c>
      <c r="G113" s="641">
        <f t="shared" si="18"/>
        <v>1.2352941176470589</v>
      </c>
      <c r="H113" s="616">
        <v>5</v>
      </c>
      <c r="I113" s="611">
        <f t="shared" si="19"/>
        <v>0.375</v>
      </c>
      <c r="J113" s="575">
        <f>IF(ISBLANK(E113),"",VLOOKUP(I113,Tabellen!$F$7:$G$17,2))</f>
        <v>3</v>
      </c>
      <c r="K113" s="618">
        <f>IF(ISBLANK(E113),"",ABS(IF($J$113&gt;J206,"1",0)))</f>
        <v>0</v>
      </c>
      <c r="L113" s="62">
        <f>IF(ISBLANK(C113),"",ABS(IF($J$113&lt;J206,"1",0)))</f>
        <v>1</v>
      </c>
      <c r="M113" s="619">
        <f>IF(ISBLANK(C113),"",ABS(IF(J113=$J$206,"1")))</f>
        <v>0</v>
      </c>
      <c r="N113" s="578"/>
      <c r="O113" s="615"/>
      <c r="P113" s="705"/>
      <c r="S113" s="578"/>
      <c r="T113" s="578"/>
    </row>
    <row r="114" spans="1:20" s="64" customFormat="1" ht="30.75" customHeight="1">
      <c r="A114" s="613"/>
      <c r="B114" s="661" t="str">
        <f>Leden!B14</f>
        <v>Rots Jan</v>
      </c>
      <c r="C114" s="601"/>
      <c r="D114" s="578" t="str">
        <f t="shared" si="17"/>
        <v/>
      </c>
      <c r="E114" s="601"/>
      <c r="F114" s="601"/>
      <c r="G114" s="641" t="str">
        <f t="shared" si="18"/>
        <v/>
      </c>
      <c r="H114" s="616"/>
      <c r="I114" s="611" t="str">
        <f t="shared" si="19"/>
        <v/>
      </c>
      <c r="J114" s="575" t="str">
        <f>IF(ISBLANK(E114),"",VLOOKUP(I114,Tabellen!$F$7:$G$17,2))</f>
        <v/>
      </c>
      <c r="K114" s="618" t="str">
        <f>IF(ISBLANK(E114),"",ABS(IF($J$114&gt;J226,"1",0)))</f>
        <v/>
      </c>
      <c r="L114" s="62" t="str">
        <f>IF(ISBLANK(C114),"",ABS(IF($J$114&lt;J226,"1",0)))</f>
        <v/>
      </c>
      <c r="M114" s="619" t="str">
        <f>IF(ISBLANK(C114),"",ABS(IF(J114=$J$226,"1")))</f>
        <v/>
      </c>
      <c r="N114" s="578"/>
      <c r="O114" s="615"/>
      <c r="P114" s="705"/>
      <c r="S114" s="578"/>
      <c r="T114" s="578"/>
    </row>
    <row r="115" spans="1:20" s="64" customFormat="1" ht="30.75" customHeight="1">
      <c r="A115" s="613">
        <v>45202</v>
      </c>
      <c r="B115" s="661" t="str">
        <f>Leden!B15</f>
        <v>Rouwhorst Bennie</v>
      </c>
      <c r="C115" s="601">
        <v>1</v>
      </c>
      <c r="D115" s="578">
        <f t="shared" si="17"/>
        <v>56</v>
      </c>
      <c r="E115" s="601">
        <v>42</v>
      </c>
      <c r="F115" s="601">
        <v>32</v>
      </c>
      <c r="G115" s="641">
        <f t="shared" si="18"/>
        <v>1.3125</v>
      </c>
      <c r="H115" s="616">
        <v>7</v>
      </c>
      <c r="I115" s="611">
        <f t="shared" si="19"/>
        <v>0.75</v>
      </c>
      <c r="J115" s="575">
        <f>IF(ISBLANK(E115),"",VLOOKUP(I115,Tabellen!$F$7:$G$17,2))</f>
        <v>7</v>
      </c>
      <c r="K115" s="618">
        <f>IF(ISBLANK(E115),"",ABS(IF($J$115&gt;J251,"1",0)))</f>
        <v>0</v>
      </c>
      <c r="L115" s="62">
        <f>IF(ISBLANK(C115),"",ABS(IF($J$115&lt;J251,"1",0)))</f>
        <v>1</v>
      </c>
      <c r="M115" s="619">
        <f>IF(ISBLANK(C115),"",ABS(IF(J115=$J$251,"1")))</f>
        <v>0</v>
      </c>
      <c r="N115" s="578"/>
      <c r="O115" s="615"/>
      <c r="P115" s="705"/>
      <c r="S115" s="578"/>
      <c r="T115" s="578"/>
    </row>
    <row r="116" spans="1:20" s="64" customFormat="1" ht="30.75" customHeight="1">
      <c r="A116" s="613">
        <v>45216</v>
      </c>
      <c r="B116" s="661" t="str">
        <f>Leden!B16</f>
        <v>Wittenbernds B</v>
      </c>
      <c r="C116" s="601">
        <v>1</v>
      </c>
      <c r="D116" s="578">
        <f t="shared" si="17"/>
        <v>56</v>
      </c>
      <c r="E116" s="601">
        <v>42</v>
      </c>
      <c r="F116" s="601">
        <v>21</v>
      </c>
      <c r="G116" s="641">
        <f t="shared" si="18"/>
        <v>2</v>
      </c>
      <c r="H116" s="616">
        <v>6</v>
      </c>
      <c r="I116" s="611">
        <f t="shared" si="19"/>
        <v>0.75</v>
      </c>
      <c r="J116" s="575">
        <f>IF(ISBLANK(E116),"",VLOOKUP(I116,Tabellen!$F$7:$G$17,2))</f>
        <v>7</v>
      </c>
      <c r="K116" s="618">
        <f>IF(ISBLANK(E116),"",ABS(IF($J$116&gt;J266,"1",0)))</f>
        <v>0</v>
      </c>
      <c r="L116" s="62">
        <f>IF(ISBLANK(C116),"",ABS(IF($J$116&lt;J266,"1",0)))</f>
        <v>1</v>
      </c>
      <c r="M116" s="619">
        <f>IF(ISBLANK(C116),"",ABS(IF(J116=$J$266,"1")))</f>
        <v>0</v>
      </c>
      <c r="N116" s="578"/>
      <c r="O116" s="615"/>
      <c r="P116" s="705"/>
      <c r="S116" s="578"/>
      <c r="T116" s="578"/>
    </row>
    <row r="117" spans="1:20" s="64" customFormat="1" ht="30.75" customHeight="1">
      <c r="A117" s="613">
        <v>45181</v>
      </c>
      <c r="B117" s="661" t="str">
        <f>Leden!B17</f>
        <v>Spieker Leo</v>
      </c>
      <c r="C117" s="601">
        <v>1</v>
      </c>
      <c r="D117" s="578">
        <f t="shared" si="17"/>
        <v>56</v>
      </c>
      <c r="E117" s="601">
        <v>56</v>
      </c>
      <c r="F117" s="601">
        <v>23</v>
      </c>
      <c r="G117" s="641">
        <f t="shared" si="18"/>
        <v>2.4347826086956523</v>
      </c>
      <c r="H117" s="616">
        <v>10</v>
      </c>
      <c r="I117" s="611">
        <f t="shared" si="19"/>
        <v>1</v>
      </c>
      <c r="J117" s="575">
        <f>IF(ISBLANK(E117),"",VLOOKUP(I117,Tabellen!$F$7:$G$17,2))</f>
        <v>10</v>
      </c>
      <c r="K117" s="618">
        <f>IF(ISBLANK(E117),"",ABS(IF($J$117&gt;J286,"1",0)))</f>
        <v>1</v>
      </c>
      <c r="L117" s="62">
        <f>IF(ISBLANK(C117),"",ABS(IF($J$117&lt;J286,"1",0)))</f>
        <v>0</v>
      </c>
      <c r="M117" s="619">
        <f>IF(ISBLANK(C117),"",ABS(IF($J$117=J286,"1")))</f>
        <v>0</v>
      </c>
      <c r="N117" s="578"/>
      <c r="O117" s="615"/>
      <c r="P117" s="705"/>
      <c r="S117" s="578"/>
      <c r="T117" s="578"/>
    </row>
    <row r="118" spans="1:20" s="64" customFormat="1" ht="30.75" customHeight="1">
      <c r="A118" s="613">
        <v>45188</v>
      </c>
      <c r="B118" s="661" t="str">
        <f>Leden!B18</f>
        <v>v.Schie Leo</v>
      </c>
      <c r="C118" s="616">
        <v>1</v>
      </c>
      <c r="D118" s="578">
        <f t="shared" si="17"/>
        <v>56</v>
      </c>
      <c r="E118" s="601">
        <v>47</v>
      </c>
      <c r="F118" s="616">
        <v>23</v>
      </c>
      <c r="G118" s="641">
        <f>IF(ISBLANK(E118),"",E118/F118)</f>
        <v>2.0434782608695654</v>
      </c>
      <c r="H118" s="616">
        <v>13</v>
      </c>
      <c r="I118" s="611">
        <f>IF(ISBLANK(E118),"",E118/D118)</f>
        <v>0.8392857142857143</v>
      </c>
      <c r="J118" s="575">
        <f>IF(ISBLANK(E118),"",VLOOKUP(I118,Tabellen!$F$7:$G$17,2))</f>
        <v>8</v>
      </c>
      <c r="K118" s="618">
        <f>IF(ISBLANK(E118),"",ABS(IF($J$118&gt;J306,"1",0)))</f>
        <v>0</v>
      </c>
      <c r="L118" s="62">
        <f>IF(ISBLANK(C118),"",ABS(IF($J$118&lt;J306,"1",0)))</f>
        <v>1</v>
      </c>
      <c r="M118" s="619">
        <f>IF(ISBLANK(C118),"",ABS(IF($J$118=J306,"1")))</f>
        <v>0</v>
      </c>
      <c r="N118" s="578"/>
      <c r="O118" s="615"/>
      <c r="S118" s="578"/>
      <c r="T118" s="578"/>
    </row>
    <row r="119" spans="1:20" s="64" customFormat="1" ht="30.75" customHeight="1">
      <c r="A119" s="662">
        <v>45195</v>
      </c>
      <c r="B119" s="661" t="str">
        <f>Leden!B19</f>
        <v>Wolterink Harrie</v>
      </c>
      <c r="C119" s="616">
        <v>1</v>
      </c>
      <c r="D119" s="578">
        <f t="shared" ref="D119:D125" si="20">IF(ISBLANK(C119),"",IF(C119=1,$A$108,C119))</f>
        <v>56</v>
      </c>
      <c r="E119" s="616">
        <v>56</v>
      </c>
      <c r="F119" s="616">
        <v>22</v>
      </c>
      <c r="G119" s="641">
        <f t="shared" ref="G119:G125" si="21">IF(ISBLANK(E119),"",E119/F119)</f>
        <v>2.5454545454545454</v>
      </c>
      <c r="H119" s="616">
        <v>17</v>
      </c>
      <c r="I119" s="611">
        <f t="shared" ref="I119:I125" si="22">IF(ISBLANK(E119),"",E119/D119)</f>
        <v>1</v>
      </c>
      <c r="J119" s="575">
        <f>IF(ISBLANK(E119),"",VLOOKUP(I119,Tabellen!$F$7:$G$17,2))</f>
        <v>10</v>
      </c>
      <c r="K119" s="618">
        <f>IF(ISBLANK(E119),"",ABS(IF($J$119&gt;J326,"1",0)))</f>
        <v>1</v>
      </c>
      <c r="L119" s="62">
        <f>IF(ISBLANK(C119),"",ABS(IF($J$119&lt;J326,"1",0)))</f>
        <v>0</v>
      </c>
      <c r="M119" s="619">
        <f>IF(ISBLANK(C119),"",ABS(IF($J$119=J326,"1")))</f>
        <v>0</v>
      </c>
      <c r="N119" s="578"/>
      <c r="O119" s="615"/>
      <c r="S119" s="578"/>
      <c r="T119" s="578"/>
    </row>
    <row r="120" spans="1:20" s="64" customFormat="1" ht="30.75" customHeight="1">
      <c r="A120" s="645"/>
      <c r="B120" s="440" t="str">
        <f>Leden!B20</f>
        <v>Vermue Jack</v>
      </c>
      <c r="C120" s="451"/>
      <c r="D120" s="451" t="str">
        <f t="shared" si="20"/>
        <v/>
      </c>
      <c r="E120" s="451"/>
      <c r="F120" s="451"/>
      <c r="G120" s="799" t="str">
        <f t="shared" si="21"/>
        <v/>
      </c>
      <c r="H120" s="451"/>
      <c r="I120" s="802" t="str">
        <f t="shared" si="22"/>
        <v/>
      </c>
      <c r="J120" s="801" t="str">
        <f>IF(ISBLANK(E120),"",VLOOKUP(I120,Tabellen!$F$7:$G$17,2))</f>
        <v/>
      </c>
      <c r="K120" s="690" t="str">
        <f>IF(ISBLANK(E120),"",ABS(IF($J$119&gt;J345,"1",0)))</f>
        <v/>
      </c>
      <c r="L120" s="691" t="str">
        <f>IF(ISBLANK(C120),"",ABS(IF($J$119&lt;J345,"1",0)))</f>
        <v/>
      </c>
      <c r="M120" s="692" t="str">
        <f>IF(ISBLANK(C120),"",ABS(IF($J$119=J345,"1")))</f>
        <v/>
      </c>
      <c r="N120" s="451"/>
      <c r="O120" s="693"/>
      <c r="S120" s="578"/>
      <c r="T120" s="578"/>
    </row>
    <row r="121" spans="1:20" s="64" customFormat="1" ht="30.75" customHeight="1">
      <c r="A121" s="663">
        <f>IF(ISBLANK(A9),"",$A$9)</f>
        <v>45209</v>
      </c>
      <c r="B121" s="661" t="str">
        <f>Leden!B4</f>
        <v>Slot Guus</v>
      </c>
      <c r="C121" s="578">
        <f>IF(ISBLANK(C9),"",$C$9)</f>
        <v>1</v>
      </c>
      <c r="D121" s="578">
        <f t="shared" si="20"/>
        <v>56</v>
      </c>
      <c r="E121" s="616">
        <v>56</v>
      </c>
      <c r="F121" s="578">
        <f>IF(ISBLANK(F9),"",$F$9)</f>
        <v>27</v>
      </c>
      <c r="G121" s="641">
        <f t="shared" si="21"/>
        <v>2.074074074074074</v>
      </c>
      <c r="H121" s="616">
        <v>6</v>
      </c>
      <c r="I121" s="611">
        <f t="shared" si="22"/>
        <v>1</v>
      </c>
      <c r="J121" s="575">
        <f>IF(ISBLANK(E121),"",VLOOKUP(I121,Tabellen!$F$7:$G$17,2))</f>
        <v>10</v>
      </c>
      <c r="K121" s="618">
        <f>IF(ISBLANK(E121),"",ABS(IF($J$121&gt;J9,"1",0)))</f>
        <v>1</v>
      </c>
      <c r="L121" s="62">
        <f>IF(ISBLANK(E121),"",ABS(IF($J$121&lt;J9,"1",0)))</f>
        <v>0</v>
      </c>
      <c r="M121" s="619">
        <f>IF(ISBLANK(E121),"",ABS(IF($J$121=J9,"1")))</f>
        <v>0</v>
      </c>
      <c r="N121" s="578"/>
      <c r="O121" s="693"/>
      <c r="S121" s="578"/>
      <c r="T121" s="578"/>
    </row>
    <row r="122" spans="1:20" s="64" customFormat="1" ht="30.75" customHeight="1">
      <c r="A122" s="663" t="str">
        <f>IF(ISBLANK(A29),"",$A$29)</f>
        <v/>
      </c>
      <c r="B122" s="661" t="str">
        <f>Leden!B5</f>
        <v>Bennie Beerten Z</v>
      </c>
      <c r="C122" s="578" t="str">
        <f>IF(ISBLANK(C29),"",$C$29)</f>
        <v/>
      </c>
      <c r="D122" s="578" t="str">
        <f t="shared" si="20"/>
        <v/>
      </c>
      <c r="E122" s="616"/>
      <c r="F122" s="578" t="str">
        <f>IF(ISBLANK(F29),"",$F$29)</f>
        <v/>
      </c>
      <c r="G122" s="641" t="str">
        <f t="shared" si="21"/>
        <v/>
      </c>
      <c r="H122" s="616"/>
      <c r="I122" s="611" t="str">
        <f t="shared" si="22"/>
        <v/>
      </c>
      <c r="J122" s="575" t="str">
        <f>IF(ISBLANK(E122),"",VLOOKUP(I122,Tabellen!$F$7:$G$17,2))</f>
        <v/>
      </c>
      <c r="K122" s="618" t="str">
        <f>IF(ISBLANK(E122),"",ABS(IF($J$122&gt;J29,"1",0)))</f>
        <v/>
      </c>
      <c r="L122" s="62" t="str">
        <f>IF(ISBLANK(E122),"",ABS(IF($J$122&lt;J29,"1",0)))</f>
        <v/>
      </c>
      <c r="M122" s="619" t="str">
        <f>IF(ISBLANK(E122),"",ABS(IF($J$122=J29,"1")))</f>
        <v/>
      </c>
      <c r="N122" s="578"/>
      <c r="O122" s="693"/>
      <c r="Q122" s="580"/>
      <c r="S122" s="62"/>
      <c r="T122" s="62"/>
    </row>
    <row r="123" spans="1:20" s="64" customFormat="1" ht="30.75" customHeight="1">
      <c r="A123" s="663" t="str">
        <f>IF(ISBLANK(A49),"",$A$49)</f>
        <v/>
      </c>
      <c r="B123" s="661" t="str">
        <f>Leden!B6</f>
        <v>Cuppers Jan</v>
      </c>
      <c r="C123" s="578" t="str">
        <f>IF(ISBLANK(C49),"",$C$49)</f>
        <v/>
      </c>
      <c r="D123" s="578" t="str">
        <f t="shared" si="20"/>
        <v/>
      </c>
      <c r="E123" s="616"/>
      <c r="F123" s="578" t="str">
        <f>IF(ISBLANK(F49),"",$F$49)</f>
        <v/>
      </c>
      <c r="G123" s="641" t="str">
        <f t="shared" si="21"/>
        <v/>
      </c>
      <c r="H123" s="616"/>
      <c r="I123" s="611" t="str">
        <f t="shared" si="22"/>
        <v/>
      </c>
      <c r="J123" s="575" t="str">
        <f>IF(ISBLANK(E123),"",VLOOKUP(I123,Tabellen!$F$7:$G$17,2))</f>
        <v/>
      </c>
      <c r="K123" s="618" t="str">
        <f>IF(ISBLANK(E123),"",ABS(IF($J$123&gt;J49,"1",0)))</f>
        <v/>
      </c>
      <c r="L123" s="62" t="str">
        <f>IF(ISBLANK(E123),"",ABS(IF($J$123&lt;J49,"1",0)))</f>
        <v/>
      </c>
      <c r="M123" s="619" t="str">
        <f>IF(ISBLANK(E123),"",ABS(IF($J$123=J49,"1")))</f>
        <v/>
      </c>
      <c r="N123" s="578"/>
      <c r="O123" s="693"/>
      <c r="P123" s="694"/>
      <c r="Q123" s="326"/>
      <c r="R123" s="591"/>
      <c r="S123" s="62"/>
      <c r="T123" s="62"/>
    </row>
    <row r="124" spans="1:20" s="64" customFormat="1" ht="30.75" customHeight="1">
      <c r="A124" s="663">
        <f>IF(ISBLANK(A69),"",$A$69)</f>
        <v>45209</v>
      </c>
      <c r="B124" s="661" t="str">
        <f>Leden!B7</f>
        <v>BouwmeesterJohan</v>
      </c>
      <c r="C124" s="578">
        <f>IF(ISBLANK(C69),"",$C$69)</f>
        <v>1</v>
      </c>
      <c r="D124" s="578">
        <f t="shared" si="20"/>
        <v>56</v>
      </c>
      <c r="E124" s="616">
        <v>26</v>
      </c>
      <c r="F124" s="578">
        <f>IF(ISBLANK(F69),"",$F$69)</f>
        <v>23</v>
      </c>
      <c r="G124" s="641">
        <f t="shared" si="21"/>
        <v>1.1304347826086956</v>
      </c>
      <c r="H124" s="616">
        <v>7</v>
      </c>
      <c r="I124" s="611">
        <f t="shared" si="22"/>
        <v>0.4642857142857143</v>
      </c>
      <c r="J124" s="575">
        <f>IF(ISBLANK(E124),"",VLOOKUP(I124,Tabellen!$F$7:$G$17,2))</f>
        <v>4</v>
      </c>
      <c r="K124" s="618">
        <f>IF(ISBLANK(E124),"",ABS(IF($J$124&gt;J69,"1",0)))</f>
        <v>0</v>
      </c>
      <c r="L124" s="62">
        <f>IF(ISBLANK(E124),"",ABS(IF($J$124&lt;J69,"1",0)))</f>
        <v>1</v>
      </c>
      <c r="M124" s="619">
        <f>IF(ISBLANK(E124),"",ABS(IF($J$124=J69,"1")))</f>
        <v>0</v>
      </c>
      <c r="N124" s="578"/>
      <c r="O124" s="591"/>
      <c r="P124" s="694"/>
      <c r="Q124" s="326"/>
      <c r="R124" s="591"/>
      <c r="S124" s="62"/>
      <c r="T124" s="62"/>
    </row>
    <row r="125" spans="1:20" s="64" customFormat="1" ht="30.75" customHeight="1">
      <c r="A125" s="663">
        <f>IF(ISBLANK(A89),"",$A$89)</f>
        <v>45195</v>
      </c>
      <c r="B125" s="661" t="str">
        <f>Leden!B8</f>
        <v>Cattier Theo</v>
      </c>
      <c r="C125" s="578">
        <f>IF(ISBLANK(C89),"",$C$89)</f>
        <v>1</v>
      </c>
      <c r="D125" s="578">
        <f t="shared" si="20"/>
        <v>56</v>
      </c>
      <c r="E125" s="616">
        <v>57</v>
      </c>
      <c r="F125" s="578">
        <f>IF(ISBLANK(F89),"",$F$89)</f>
        <v>36</v>
      </c>
      <c r="G125" s="641">
        <f t="shared" si="21"/>
        <v>1.5833333333333333</v>
      </c>
      <c r="H125" s="616">
        <v>8</v>
      </c>
      <c r="I125" s="611">
        <f t="shared" si="22"/>
        <v>1.0178571428571428</v>
      </c>
      <c r="J125" s="575">
        <f>IF(ISBLANK(E125),"",VLOOKUP(I125,Tabellen!$F$7:$G$17,2))</f>
        <v>10</v>
      </c>
      <c r="K125" s="618">
        <f>IF(ISBLANK(E125),"",ABS(IF($J$125&gt;J89,"1",0)))</f>
        <v>1</v>
      </c>
      <c r="L125" s="62">
        <f>IF(ISBLANK(E125),"",ABS(IF($J$125&lt;J89,"1",0)))</f>
        <v>0</v>
      </c>
      <c r="M125" s="619">
        <f>IF(ISBLANK(E125),"",ABS(IF($J$125=J89,"1")))</f>
        <v>0</v>
      </c>
      <c r="N125" s="578"/>
      <c r="Q125" s="326"/>
      <c r="R125" s="591"/>
      <c r="S125" s="62"/>
      <c r="T125" s="62"/>
    </row>
    <row r="126" spans="1:20" s="64" customFormat="1" ht="30.75" customHeight="1">
      <c r="A126" s="620" t="s">
        <v>115</v>
      </c>
      <c r="B126" s="669">
        <f>Leden!$C$9</f>
        <v>1.78</v>
      </c>
      <c r="C126" s="622">
        <f>SUBTOTAL(9,C110:C125)</f>
        <v>12</v>
      </c>
      <c r="D126" s="622">
        <f>SUBTOTAL(9,D110:D125)</f>
        <v>672</v>
      </c>
      <c r="E126" s="622">
        <f>SUBTOTAL(9,E110:E125)</f>
        <v>539</v>
      </c>
      <c r="F126" s="622">
        <f>SUBTOTAL(9,F110:F125)</f>
        <v>299</v>
      </c>
      <c r="G126" s="670">
        <f>E126/F126</f>
        <v>1.8026755852842808</v>
      </c>
      <c r="H126" s="622">
        <f>MAX(H110:H125)</f>
        <v>17</v>
      </c>
      <c r="I126" s="671">
        <f>AVERAGE(I110:I125)</f>
        <v>0.80208333333333315</v>
      </c>
      <c r="J126" s="625">
        <f>SUM(J110:J125)</f>
        <v>92</v>
      </c>
      <c r="K126" s="626">
        <f>SUM(K110:K125)</f>
        <v>5</v>
      </c>
      <c r="L126" s="627">
        <f>SUM(L110:L125)</f>
        <v>7</v>
      </c>
      <c r="M126" s="628">
        <f>SUM(M110:M125)</f>
        <v>0</v>
      </c>
      <c r="N126" s="652">
        <f>IF(ISBLANK(E126),"",VLOOKUP(G126,Tabellen!$D$7:$E$46,2))</f>
        <v>59</v>
      </c>
      <c r="O126" s="795" t="s">
        <v>116</v>
      </c>
      <c r="P126" s="630"/>
      <c r="Q126" s="609"/>
    </row>
    <row r="127" spans="1:20" s="64" customFormat="1" ht="29.25" customHeight="1">
      <c r="A127" s="697"/>
      <c r="B127" s="698"/>
      <c r="C127" s="699"/>
      <c r="D127" s="698"/>
      <c r="E127" s="706"/>
      <c r="F127" s="698"/>
      <c r="G127" s="698"/>
      <c r="H127" s="698"/>
      <c r="I127" s="698"/>
      <c r="J127" s="700"/>
      <c r="K127" s="698"/>
      <c r="L127" s="698"/>
      <c r="M127" s="698"/>
      <c r="N127" s="701"/>
      <c r="O127" s="636"/>
      <c r="P127" s="591"/>
    </row>
    <row r="128" spans="1:20" s="64" customFormat="1" ht="27.75" customHeight="1">
      <c r="A128" s="582" t="s">
        <v>93</v>
      </c>
      <c r="B128" s="583" t="s">
        <v>94</v>
      </c>
      <c r="C128" s="582"/>
      <c r="D128" s="586"/>
      <c r="E128" s="698"/>
      <c r="F128" s="582"/>
      <c r="G128" s="586"/>
      <c r="H128" s="585"/>
      <c r="I128" s="587"/>
      <c r="J128" s="588"/>
      <c r="K128" s="589"/>
      <c r="L128" s="590"/>
      <c r="M128" s="587"/>
      <c r="N128" s="590"/>
      <c r="O128" s="591"/>
      <c r="P128" s="591"/>
      <c r="S128" s="62"/>
      <c r="T128" s="62"/>
    </row>
    <row r="129" spans="1:20" s="64" customFormat="1" ht="27.75" customHeight="1">
      <c r="A129" s="592">
        <f>VLOOKUP(B147,Tabellen!$B$6:$C$46,2)</f>
        <v>56</v>
      </c>
      <c r="B129" s="583" t="s">
        <v>37</v>
      </c>
      <c r="C129" s="582" t="s">
        <v>95</v>
      </c>
      <c r="D129" s="584" t="s">
        <v>117</v>
      </c>
      <c r="E129" s="582" t="s">
        <v>95</v>
      </c>
      <c r="F129" s="582" t="s">
        <v>98</v>
      </c>
      <c r="G129" s="659" t="s">
        <v>99</v>
      </c>
      <c r="H129" s="582" t="s">
        <v>100</v>
      </c>
      <c r="I129" s="594" t="s">
        <v>101</v>
      </c>
      <c r="J129" s="595">
        <v>10</v>
      </c>
      <c r="K129" s="596" t="s">
        <v>102</v>
      </c>
      <c r="L129" s="586" t="s">
        <v>103</v>
      </c>
      <c r="M129" s="594" t="s">
        <v>104</v>
      </c>
      <c r="N129" s="586" t="s">
        <v>105</v>
      </c>
      <c r="O129" s="591"/>
      <c r="P129" s="591"/>
      <c r="S129" s="578"/>
      <c r="T129" s="578"/>
    </row>
    <row r="130" spans="1:20" s="64" customFormat="1" ht="27.75" customHeight="1">
      <c r="A130" s="597" t="s">
        <v>106</v>
      </c>
      <c r="B130" s="672" t="str">
        <f>Leden!$B$10</f>
        <v>Koppele Theo</v>
      </c>
      <c r="C130" s="582" t="s">
        <v>118</v>
      </c>
      <c r="D130" s="586" t="s">
        <v>119</v>
      </c>
      <c r="E130" s="586" t="s">
        <v>119</v>
      </c>
      <c r="F130" s="582" t="s">
        <v>110</v>
      </c>
      <c r="G130" s="586" t="s">
        <v>79</v>
      </c>
      <c r="H130" s="582" t="s">
        <v>112</v>
      </c>
      <c r="I130" s="594" t="s">
        <v>119</v>
      </c>
      <c r="J130" s="595" t="s">
        <v>113</v>
      </c>
      <c r="K130" s="596"/>
      <c r="L130" s="586"/>
      <c r="M130" s="594"/>
      <c r="N130" s="586" t="s">
        <v>114</v>
      </c>
      <c r="O130" s="591"/>
      <c r="P130" s="591"/>
      <c r="S130" s="578"/>
      <c r="T130" s="578"/>
    </row>
    <row r="131" spans="1:20" s="64" customFormat="1" ht="27.75" customHeight="1">
      <c r="A131" s="613">
        <v>45216</v>
      </c>
      <c r="B131" s="661" t="str">
        <f>Leden!B11</f>
        <v>Melgers Willy</v>
      </c>
      <c r="C131" s="601">
        <v>1</v>
      </c>
      <c r="D131" s="602">
        <f t="shared" ref="D131:D140" si="23">IF(ISBLANK(C131),"",IF(C131=1,$A$129,C131))</f>
        <v>56</v>
      </c>
      <c r="E131" s="601">
        <v>56</v>
      </c>
      <c r="F131" s="601">
        <v>18</v>
      </c>
      <c r="G131" s="641">
        <f t="shared" ref="G131:G140" si="24">IF(ISBLANK(E131),"",E131/F131)</f>
        <v>3.1111111111111112</v>
      </c>
      <c r="H131" s="601">
        <v>12</v>
      </c>
      <c r="I131" s="604">
        <f t="shared" ref="I131:I140" si="25">IF(ISBLANK(E131),"",E131/D131)</f>
        <v>1</v>
      </c>
      <c r="J131" s="575">
        <f>IF(ISBLANK(E131),"",VLOOKUP(I131,Tabellen!$F$7:$G$17,2))</f>
        <v>10</v>
      </c>
      <c r="K131" s="605">
        <f>IF(ISBLANK(C131),"",ABS(IF($J$131&gt;J167,"1",0)))</f>
        <v>1</v>
      </c>
      <c r="L131" s="606">
        <f>IF(ISBLANK(C131),"",ABS(IF($J$131&lt;J167,"1",0)))</f>
        <v>0</v>
      </c>
      <c r="M131" s="607">
        <f>IF(ISBLANK(C131),"",ABS(IF($J$131=J167,"1")))</f>
        <v>0</v>
      </c>
      <c r="N131" s="578"/>
      <c r="O131" s="674"/>
      <c r="P131" s="705"/>
      <c r="S131" s="578"/>
      <c r="T131" s="578"/>
    </row>
    <row r="132" spans="1:20" s="64" customFormat="1" ht="27.75" customHeight="1">
      <c r="A132" s="613">
        <v>45202</v>
      </c>
      <c r="B132" s="661" t="str">
        <f>Leden!B12</f>
        <v>Piepers Arnold</v>
      </c>
      <c r="C132" s="601">
        <v>1</v>
      </c>
      <c r="D132" s="578">
        <f t="shared" si="23"/>
        <v>56</v>
      </c>
      <c r="E132" s="616">
        <v>56</v>
      </c>
      <c r="F132" s="601">
        <v>33</v>
      </c>
      <c r="G132" s="643">
        <f t="shared" si="24"/>
        <v>1.696969696969697</v>
      </c>
      <c r="H132" s="616">
        <v>6</v>
      </c>
      <c r="I132" s="611">
        <f t="shared" si="25"/>
        <v>1</v>
      </c>
      <c r="J132" s="575">
        <f>IF(ISBLANK(E132),"",VLOOKUP(I132,Tabellen!$F$7:$G$17,2))</f>
        <v>10</v>
      </c>
      <c r="K132" s="618">
        <f>IF(ISBLANK(C132),"",ABS(IF($J$132&gt;J187,"1",0)))</f>
        <v>1</v>
      </c>
      <c r="L132" s="62">
        <f>IF(ISBLANK(C132),"",ABS(IF($J$132&lt;J187,"1",0)))</f>
        <v>0</v>
      </c>
      <c r="M132" s="619">
        <f>IF(ISBLANK(C132),"",ABS(IF($J$132=J187,"1")))</f>
        <v>0</v>
      </c>
      <c r="N132" s="578"/>
      <c r="O132" s="612"/>
      <c r="P132" s="705"/>
      <c r="S132" s="578"/>
      <c r="T132" s="578"/>
    </row>
    <row r="133" spans="1:20" s="64" customFormat="1" ht="27.75" customHeight="1">
      <c r="A133" s="613">
        <v>45202</v>
      </c>
      <c r="B133" s="661" t="str">
        <f>Leden!B13</f>
        <v>Jos Stortelder</v>
      </c>
      <c r="C133" s="601">
        <v>1</v>
      </c>
      <c r="D133" s="578">
        <f t="shared" si="23"/>
        <v>56</v>
      </c>
      <c r="E133" s="616">
        <v>56</v>
      </c>
      <c r="F133" s="601">
        <v>30</v>
      </c>
      <c r="G133" s="643">
        <f t="shared" si="24"/>
        <v>1.8666666666666667</v>
      </c>
      <c r="H133" s="616">
        <v>10</v>
      </c>
      <c r="I133" s="611">
        <f t="shared" si="25"/>
        <v>1</v>
      </c>
      <c r="J133" s="575">
        <f>IF(ISBLANK(E133),"",VLOOKUP(I133,Tabellen!$F$7:$G$17,2))</f>
        <v>10</v>
      </c>
      <c r="K133" s="618">
        <f>IF(ISBLANK(C133),"",ABS(IF($J$133&gt;J207,"1",0)))</f>
        <v>1</v>
      </c>
      <c r="L133" s="62">
        <f>IF(ISBLANK(C133),"",ABS(IF($J$133&lt;J207,"1",0)))</f>
        <v>0</v>
      </c>
      <c r="M133" s="619">
        <f>IF(ISBLANK(C133),"",ABS(IF($J$133=J207,"1")))</f>
        <v>0</v>
      </c>
      <c r="N133" s="578"/>
      <c r="O133" s="615"/>
      <c r="P133" s="705"/>
      <c r="S133" s="578"/>
      <c r="T133" s="578"/>
    </row>
    <row r="134" spans="1:20" s="64" customFormat="1" ht="27.75" customHeight="1">
      <c r="A134" s="613"/>
      <c r="B134" s="661" t="str">
        <f>Leden!B14</f>
        <v>Rots Jan</v>
      </c>
      <c r="C134" s="601"/>
      <c r="D134" s="578" t="str">
        <f t="shared" si="23"/>
        <v/>
      </c>
      <c r="E134" s="616"/>
      <c r="F134" s="601"/>
      <c r="G134" s="643" t="str">
        <f t="shared" si="24"/>
        <v/>
      </c>
      <c r="H134" s="616"/>
      <c r="I134" s="611" t="str">
        <f t="shared" si="25"/>
        <v/>
      </c>
      <c r="J134" s="575" t="str">
        <f>IF(ISBLANK(E134),"",VLOOKUP(I134,Tabellen!$F$7:$G$17,2))</f>
        <v/>
      </c>
      <c r="K134" s="618" t="str">
        <f>IF(ISBLANK(C134),"",ABS(IF($J$134&gt;J227,"1",0)))</f>
        <v/>
      </c>
      <c r="L134" s="62" t="str">
        <f>IF(ISBLANK(C134),"",ABS(IF($J$134&lt;J227,"1",0)))</f>
        <v/>
      </c>
      <c r="M134" s="619" t="str">
        <f>IF(ISBLANK(C134),"",ABS(IF($J$134=J227,"1")))</f>
        <v/>
      </c>
      <c r="N134" s="578"/>
      <c r="O134" s="615"/>
      <c r="P134" s="705"/>
      <c r="S134" s="578"/>
      <c r="T134" s="578"/>
    </row>
    <row r="135" spans="1:20" s="64" customFormat="1" ht="27.75" customHeight="1">
      <c r="A135" s="613"/>
      <c r="B135" s="661" t="str">
        <f>Leden!B15</f>
        <v>Rouwhorst Bennie</v>
      </c>
      <c r="C135" s="601"/>
      <c r="D135" s="578" t="str">
        <f t="shared" si="23"/>
        <v/>
      </c>
      <c r="E135" s="616"/>
      <c r="F135" s="601"/>
      <c r="G135" s="643" t="str">
        <f t="shared" si="24"/>
        <v/>
      </c>
      <c r="H135" s="616"/>
      <c r="I135" s="611" t="str">
        <f t="shared" si="25"/>
        <v/>
      </c>
      <c r="J135" s="575" t="str">
        <f>IF(ISBLANK(E135),"",VLOOKUP(I135,Tabellen!$F$7:$G$17,2))</f>
        <v/>
      </c>
      <c r="K135" s="618" t="str">
        <f>IF(ISBLANK(C135),"",ABS(IF($J$135&gt;J247,"1",0)))</f>
        <v/>
      </c>
      <c r="L135" s="62" t="str">
        <f>IF(ISBLANK(C135),"",ABS(IF($J$135&lt;J247,"1",0)))</f>
        <v/>
      </c>
      <c r="M135" s="619" t="str">
        <f>IF(ISBLANK(C135),"",ABS(IF($J$135=J247,"1")))</f>
        <v/>
      </c>
      <c r="N135" s="617"/>
      <c r="O135" s="615"/>
      <c r="P135" s="705"/>
      <c r="S135" s="578"/>
      <c r="T135" s="578"/>
    </row>
    <row r="136" spans="1:20" s="64" customFormat="1" ht="27.75" customHeight="1">
      <c r="A136" s="613">
        <v>45181</v>
      </c>
      <c r="B136" s="661" t="str">
        <f>Leden!B16</f>
        <v>Wittenbernds B</v>
      </c>
      <c r="C136" s="601">
        <v>1</v>
      </c>
      <c r="D136" s="578">
        <f t="shared" si="23"/>
        <v>56</v>
      </c>
      <c r="E136" s="616">
        <v>52</v>
      </c>
      <c r="F136" s="601">
        <v>29</v>
      </c>
      <c r="G136" s="643">
        <f t="shared" si="24"/>
        <v>1.7931034482758621</v>
      </c>
      <c r="H136" s="616">
        <v>7</v>
      </c>
      <c r="I136" s="611">
        <f t="shared" si="25"/>
        <v>0.9285714285714286</v>
      </c>
      <c r="J136" s="575">
        <f>IF(ISBLANK(E136),"",VLOOKUP(I136,Tabellen!$F$7:$G$17,2))</f>
        <v>9</v>
      </c>
      <c r="K136" s="618">
        <f>IF(ISBLANK(C136),"",ABS(IF($J$136&gt;J267,"1",0)))</f>
        <v>0</v>
      </c>
      <c r="L136" s="62">
        <f>IF(ISBLANK(C136),"",ABS(IF($J$136&lt;J267,"1",0)))</f>
        <v>1</v>
      </c>
      <c r="M136" s="619">
        <f>IF(ISBLANK(C136),"",ABS(IF($J$136=J267,"1")))</f>
        <v>0</v>
      </c>
      <c r="N136" s="578"/>
      <c r="O136" s="615"/>
      <c r="P136" s="705"/>
      <c r="S136" s="578"/>
      <c r="T136" s="578"/>
    </row>
    <row r="137" spans="1:20" s="64" customFormat="1" ht="27.75" customHeight="1">
      <c r="A137" s="613">
        <v>45188</v>
      </c>
      <c r="B137" s="661" t="str">
        <f>Leden!B17</f>
        <v>Spieker Leo</v>
      </c>
      <c r="C137" s="601">
        <v>1</v>
      </c>
      <c r="D137" s="578">
        <f t="shared" si="23"/>
        <v>56</v>
      </c>
      <c r="E137" s="616">
        <v>35</v>
      </c>
      <c r="F137" s="601">
        <v>29</v>
      </c>
      <c r="G137" s="687">
        <f t="shared" si="24"/>
        <v>1.2068965517241379</v>
      </c>
      <c r="H137" s="616">
        <v>9</v>
      </c>
      <c r="I137" s="707">
        <f t="shared" si="25"/>
        <v>0.625</v>
      </c>
      <c r="J137" s="575">
        <f>IF(ISBLANK(E137),"",VLOOKUP(I137,Tabellen!$F$7:$G$17,2))</f>
        <v>6</v>
      </c>
      <c r="K137" s="618">
        <f>IF(ISBLANK(C137),"",ABS(IF($J$137&gt;J287,"1",0)))</f>
        <v>0</v>
      </c>
      <c r="L137" s="62">
        <f>IF(ISBLANK(C137),"",ABS(IF($J$137&lt;J287,"1",0)))</f>
        <v>1</v>
      </c>
      <c r="M137" s="619">
        <f>IF(ISBLANK(C137),"",ABS(IF($J$137=J287,"1")))</f>
        <v>0</v>
      </c>
      <c r="N137" s="578"/>
      <c r="O137" s="615"/>
      <c r="P137" s="705"/>
      <c r="S137" s="578"/>
      <c r="T137" s="578"/>
    </row>
    <row r="138" spans="1:20" s="64" customFormat="1" ht="27.75" customHeight="1">
      <c r="A138" s="662">
        <v>41522</v>
      </c>
      <c r="B138" s="661" t="str">
        <f>Leden!B18</f>
        <v>v.Schie Leo</v>
      </c>
      <c r="C138" s="616">
        <v>1</v>
      </c>
      <c r="D138" s="578">
        <f t="shared" si="23"/>
        <v>56</v>
      </c>
      <c r="E138" s="616">
        <v>56</v>
      </c>
      <c r="F138" s="616">
        <v>28</v>
      </c>
      <c r="G138" s="687">
        <f t="shared" si="24"/>
        <v>2</v>
      </c>
      <c r="H138" s="616">
        <v>9</v>
      </c>
      <c r="I138" s="707">
        <f t="shared" si="25"/>
        <v>1</v>
      </c>
      <c r="J138" s="575">
        <f>IF(ISBLANK(E138),"",VLOOKUP(I138,Tabellen!$F$7:$G$17,2))</f>
        <v>10</v>
      </c>
      <c r="K138" s="618">
        <f>IF(ISBLANK(C138),"",ABS(IF($J$138&gt;J307,"1",0)))</f>
        <v>1</v>
      </c>
      <c r="L138" s="62">
        <f>IF(ISBLANK(C138),"",ABS(IF($J$138&lt;J307,"1",0)))</f>
        <v>0</v>
      </c>
      <c r="M138" s="619">
        <f>IF(ISBLANK(C138),"",ABS(IF($J$138=J307,"1")))</f>
        <v>0</v>
      </c>
      <c r="N138" s="617"/>
      <c r="O138" s="615"/>
      <c r="S138" s="578"/>
      <c r="T138" s="578"/>
    </row>
    <row r="139" spans="1:20" s="64" customFormat="1" ht="27.75" customHeight="1">
      <c r="A139" s="662">
        <v>45188</v>
      </c>
      <c r="B139" s="661" t="str">
        <f>Leden!B19</f>
        <v>Wolterink Harrie</v>
      </c>
      <c r="C139" s="616">
        <v>1</v>
      </c>
      <c r="D139" s="578">
        <f t="shared" si="23"/>
        <v>56</v>
      </c>
      <c r="E139" s="616">
        <v>65</v>
      </c>
      <c r="F139" s="616">
        <v>25</v>
      </c>
      <c r="G139" s="687">
        <f t="shared" si="24"/>
        <v>2.6</v>
      </c>
      <c r="H139" s="616">
        <v>12</v>
      </c>
      <c r="I139" s="707">
        <f t="shared" si="25"/>
        <v>1.1607142857142858</v>
      </c>
      <c r="J139" s="575">
        <f>IF(ISBLANK(E139),"",VLOOKUP(I139,Tabellen!$F$7:$G$17,2))</f>
        <v>10</v>
      </c>
      <c r="K139" s="618">
        <f>IF(ISBLANK(C139),"",ABS(IF($J$139&gt;J327,"1",0)))</f>
        <v>1</v>
      </c>
      <c r="L139" s="62">
        <f>IF(ISBLANK(C139),"",ABS(IF($J$139&lt;J327,"1",0)))</f>
        <v>0</v>
      </c>
      <c r="M139" s="619">
        <f>IF(ISBLANK(C139),"",ABS(IF($J$139=J327,"1")))</f>
        <v>0</v>
      </c>
      <c r="N139" s="578"/>
      <c r="O139" s="615"/>
      <c r="S139" s="578"/>
      <c r="T139" s="578"/>
    </row>
    <row r="140" spans="1:20" s="64" customFormat="1" ht="28.5" customHeight="1">
      <c r="A140" s="645"/>
      <c r="B140" s="440" t="str">
        <f>Leden!B20</f>
        <v>Vermue Jack</v>
      </c>
      <c r="C140" s="451"/>
      <c r="D140" s="451" t="str">
        <f t="shared" si="23"/>
        <v/>
      </c>
      <c r="E140" s="451"/>
      <c r="F140" s="451"/>
      <c r="G140" s="799" t="str">
        <f t="shared" si="24"/>
        <v/>
      </c>
      <c r="H140" s="451"/>
      <c r="I140" s="802" t="str">
        <f t="shared" si="25"/>
        <v/>
      </c>
      <c r="J140" s="801" t="str">
        <f>IF(ISBLANK(E140),"",VLOOKUP(I140,Tabellen!$F$7:$G$17,2))</f>
        <v/>
      </c>
      <c r="K140" s="690" t="str">
        <f>IF(ISBLANK(C140),"",ABS(IF($J$139&gt;J346,"1",0)))</f>
        <v/>
      </c>
      <c r="L140" s="691" t="str">
        <f>IF(ISBLANK(C140),"",ABS(IF($J$139&lt;J346,"1",0)))</f>
        <v/>
      </c>
      <c r="M140" s="692" t="str">
        <f>IF(ISBLANK(C140),"",ABS(IF($J$139=J346,"1")))</f>
        <v/>
      </c>
      <c r="N140" s="451"/>
      <c r="O140" s="693"/>
      <c r="S140" s="578"/>
      <c r="T140" s="578"/>
    </row>
    <row r="141" spans="1:20" s="64" customFormat="1" ht="28.5" customHeight="1">
      <c r="A141" s="663">
        <f>IF(ISBLANK(A10),"",$A$10)</f>
        <v>45195</v>
      </c>
      <c r="B141" s="661" t="str">
        <f>Leden!B4</f>
        <v>Slot Guus</v>
      </c>
      <c r="C141" s="578">
        <f>IF(ISBLANK(C10),"",$C$10)</f>
        <v>1</v>
      </c>
      <c r="D141" s="578">
        <f t="shared" ref="D141:D146" si="26">IF(C141=1,$A$129,C141)</f>
        <v>56</v>
      </c>
      <c r="E141" s="616">
        <v>29</v>
      </c>
      <c r="F141" s="578">
        <f>IF(ISBLANK(F10),"",$F$10)</f>
        <v>26</v>
      </c>
      <c r="G141" s="643">
        <f t="shared" ref="G141:G146" si="27">IF(ISBLANK(E141),"",E141/F141)</f>
        <v>1.1153846153846154</v>
      </c>
      <c r="H141" s="616">
        <v>4</v>
      </c>
      <c r="I141" s="611">
        <f t="shared" ref="I141:I146" si="28">IF(ISBLANK(E141),"",E141/D141)</f>
        <v>0.5178571428571429</v>
      </c>
      <c r="J141" s="575">
        <f>IF(ISBLANK(E141),"",VLOOKUP(I141,Tabellen!$F$7:$G$17,2))</f>
        <v>5</v>
      </c>
      <c r="K141" s="618">
        <f>IF(ISBLANK(E141),"",ABS(IF($J$141&gt;J10,"1",0)))</f>
        <v>0</v>
      </c>
      <c r="L141" s="62">
        <f>IF(ISBLANK(E141),"",ABS(IF($J$141&lt;J10,"1",0)))</f>
        <v>1</v>
      </c>
      <c r="M141" s="619">
        <f>IF(ISBLANK(E141),"",ABS(IF($J$141=J10,"1")))</f>
        <v>0</v>
      </c>
      <c r="N141" s="578"/>
      <c r="O141" s="693"/>
      <c r="S141" s="578"/>
      <c r="T141" s="578"/>
    </row>
    <row r="142" spans="1:20" s="64" customFormat="1" ht="28.5" customHeight="1">
      <c r="A142" s="663" t="str">
        <f>IF(ISBLANK(A30),"",$A$30)</f>
        <v/>
      </c>
      <c r="B142" s="661" t="str">
        <f>Leden!B5</f>
        <v>Bennie Beerten Z</v>
      </c>
      <c r="C142" s="578" t="str">
        <f>IF(ISBLANK(C30),"",$C$30)</f>
        <v/>
      </c>
      <c r="D142" s="578" t="str">
        <f t="shared" si="26"/>
        <v/>
      </c>
      <c r="E142" s="616"/>
      <c r="F142" s="578" t="str">
        <f>IF(ISBLANK(F30),"",$F$30)</f>
        <v/>
      </c>
      <c r="G142" s="643" t="str">
        <f t="shared" si="27"/>
        <v/>
      </c>
      <c r="H142" s="616"/>
      <c r="I142" s="611" t="str">
        <f t="shared" si="28"/>
        <v/>
      </c>
      <c r="J142" s="575" t="str">
        <f>IF(ISBLANK(E142),"",VLOOKUP(I142,Tabellen!$F$7:$G$17,2))</f>
        <v/>
      </c>
      <c r="K142" s="618" t="str">
        <f>IF(ISBLANK(E142),"",ABS(IF($J$142&gt;J30,"1",0)))</f>
        <v/>
      </c>
      <c r="L142" s="62" t="str">
        <f>IF(ISBLANK(E142),"",ABS(IF($J$142&lt;J30,"1",0)))</f>
        <v/>
      </c>
      <c r="M142" s="619" t="str">
        <f>IF(ISBLANK(E142),"",ABS(IF($J$142=J30,"1")))</f>
        <v/>
      </c>
      <c r="N142" s="578"/>
      <c r="O142" s="693"/>
      <c r="S142" s="578"/>
      <c r="T142" s="578"/>
    </row>
    <row r="143" spans="1:20" s="64" customFormat="1" ht="28.5" customHeight="1">
      <c r="A143" s="663">
        <f>IF(ISBLANK(A50),"",$A$50)</f>
        <v>45195</v>
      </c>
      <c r="B143" s="661" t="str">
        <f>Leden!B6</f>
        <v>Cuppers Jan</v>
      </c>
      <c r="C143" s="578">
        <f>IF(ISBLANK(C50),"",$C$50)</f>
        <v>1</v>
      </c>
      <c r="D143" s="578">
        <f t="shared" si="26"/>
        <v>56</v>
      </c>
      <c r="E143" s="616">
        <v>56</v>
      </c>
      <c r="F143" s="578">
        <f>IF(ISBLANK(F50),"",$F$50)</f>
        <v>36</v>
      </c>
      <c r="G143" s="643">
        <f t="shared" si="27"/>
        <v>1.5555555555555556</v>
      </c>
      <c r="H143" s="616">
        <v>10</v>
      </c>
      <c r="I143" s="611">
        <f t="shared" si="28"/>
        <v>1</v>
      </c>
      <c r="J143" s="575">
        <f>IF(ISBLANK(E143),"",VLOOKUP(I143,Tabellen!$F$7:$G$17,2))</f>
        <v>10</v>
      </c>
      <c r="K143" s="618">
        <f>IF(ISBLANK(E143),"",ABS(IF($J$143&gt;J50,"1",0)))</f>
        <v>1</v>
      </c>
      <c r="L143" s="62">
        <f>IF(ISBLANK(E143),"",ABS(IF($J$143&lt;J50,"1",0)))</f>
        <v>0</v>
      </c>
      <c r="M143" s="619">
        <f>IF(ISBLANK(E143),"",ABS(IF($J$143=J50,"1")))</f>
        <v>0</v>
      </c>
      <c r="N143" s="578"/>
      <c r="O143" s="693"/>
      <c r="Q143" s="580"/>
      <c r="S143" s="62"/>
      <c r="T143" s="62"/>
    </row>
    <row r="144" spans="1:20" s="64" customFormat="1" ht="28.5" customHeight="1">
      <c r="A144" s="663">
        <f>IF(ISBLANK(A70),"",$A$70)</f>
        <v>45209</v>
      </c>
      <c r="B144" s="661" t="str">
        <f>Leden!B7</f>
        <v>BouwmeesterJohan</v>
      </c>
      <c r="C144" s="578">
        <f>IF(ISBLANK(C70),"",$C$70)</f>
        <v>1</v>
      </c>
      <c r="D144" s="578">
        <f t="shared" si="26"/>
        <v>56</v>
      </c>
      <c r="E144" s="616">
        <v>54</v>
      </c>
      <c r="F144" s="578">
        <f>IF(ISBLANK(F70),"",$F$70)</f>
        <v>25</v>
      </c>
      <c r="G144" s="643">
        <f t="shared" si="27"/>
        <v>2.16</v>
      </c>
      <c r="H144" s="616">
        <v>9</v>
      </c>
      <c r="I144" s="611">
        <f t="shared" si="28"/>
        <v>0.9642857142857143</v>
      </c>
      <c r="J144" s="575">
        <f>IF(ISBLANK(E144),"",VLOOKUP(I144,Tabellen!$F$7:$G$17,2))</f>
        <v>9</v>
      </c>
      <c r="K144" s="618">
        <f>IF(ISBLANK(E144),"",ABS(IF($J$144&gt;J70,"1",0)))</f>
        <v>0</v>
      </c>
      <c r="L144" s="62">
        <f>IF(ISBLANK(E144),"",ABS(IF($J$144&lt;J70,"1",0)))</f>
        <v>1</v>
      </c>
      <c r="M144" s="619">
        <f>IF(ISBLANK(E144),"",ABS(IF($J$144=J70,"1")))</f>
        <v>0</v>
      </c>
      <c r="N144" s="578"/>
      <c r="O144" s="693"/>
      <c r="P144" s="694"/>
      <c r="Q144" s="326"/>
      <c r="R144" s="591"/>
      <c r="S144" s="62"/>
      <c r="T144" s="62"/>
    </row>
    <row r="145" spans="1:54" ht="28.5" customHeight="1">
      <c r="A145" s="663">
        <f>IF(ISBLANK(A90),"",$A$90)</f>
        <v>45181</v>
      </c>
      <c r="B145" s="661" t="str">
        <f>Leden!B8</f>
        <v>Cattier Theo</v>
      </c>
      <c r="C145" s="578">
        <f>IF(ISBLANK(C90),"",$C$90)</f>
        <v>1</v>
      </c>
      <c r="D145" s="578">
        <f t="shared" si="26"/>
        <v>56</v>
      </c>
      <c r="E145" s="616">
        <v>32</v>
      </c>
      <c r="F145" s="578">
        <f>IF(ISBLANK(F90),"",$F$90)</f>
        <v>29</v>
      </c>
      <c r="G145" s="643">
        <f t="shared" si="27"/>
        <v>1.103448275862069</v>
      </c>
      <c r="H145" s="616">
        <v>5</v>
      </c>
      <c r="I145" s="611">
        <f t="shared" si="28"/>
        <v>0.5714285714285714</v>
      </c>
      <c r="J145" s="575">
        <f>IF(ISBLANK(E145),"",VLOOKUP(I145,Tabellen!$F$7:$G$17,2))</f>
        <v>5</v>
      </c>
      <c r="K145" s="618">
        <f>IF(ISBLANK(E145),"",ABS(IF($J$145&gt;J90,"1",0)))</f>
        <v>0</v>
      </c>
      <c r="L145" s="62">
        <f>IF(ISBLANK(E145),"",ABS(IF($J$145&lt;J90,"1",0)))</f>
        <v>1</v>
      </c>
      <c r="M145" s="619">
        <f>IF(ISBLANK(E145),"",ABS(IF($J$145=J90,"1")))</f>
        <v>0</v>
      </c>
      <c r="P145" s="694"/>
      <c r="Q145" s="326"/>
      <c r="R145" s="591"/>
      <c r="S145" s="62"/>
      <c r="T145" s="62"/>
      <c r="BB145" s="64"/>
    </row>
    <row r="146" spans="1:54" ht="28.5" customHeight="1">
      <c r="A146" s="663">
        <f>IF(ISBLANK(A110),"",$A$110)</f>
        <v>45216</v>
      </c>
      <c r="B146" s="661" t="str">
        <f>Leden!B9</f>
        <v>Huinink Jan</v>
      </c>
      <c r="C146" s="578">
        <f>IF(ISBLANK(C110),"",$C$110)</f>
        <v>1</v>
      </c>
      <c r="D146" s="578">
        <f t="shared" si="26"/>
        <v>56</v>
      </c>
      <c r="E146" s="616">
        <v>38</v>
      </c>
      <c r="F146" s="578">
        <f>IF(ISBLANK(F110),"",$F$110)</f>
        <v>25</v>
      </c>
      <c r="G146" s="643">
        <f t="shared" si="27"/>
        <v>1.52</v>
      </c>
      <c r="H146" s="616">
        <v>5</v>
      </c>
      <c r="I146" s="611">
        <f t="shared" si="28"/>
        <v>0.6785714285714286</v>
      </c>
      <c r="J146" s="575">
        <f>IF(ISBLANK(E146),"",VLOOKUP(I146,Tabellen!$F$7:$G$17,2))</f>
        <v>6</v>
      </c>
      <c r="K146" s="618">
        <f>IF(ISBLANK(E146),"",ABS(IF($J$146&gt;J110,"1",0)))</f>
        <v>0</v>
      </c>
      <c r="L146" s="62">
        <f>IF(ISBLANK(E146),"",ABS(IF($J$146&lt;J110,"1",0)))</f>
        <v>1</v>
      </c>
      <c r="M146" s="619">
        <f>IF(ISBLANK(E146),"",ABS(IF($J$146=J110,"1")))</f>
        <v>0</v>
      </c>
      <c r="Q146" s="326"/>
      <c r="R146" s="591"/>
      <c r="S146" s="62"/>
      <c r="T146" s="62"/>
      <c r="BB146" s="64"/>
    </row>
    <row r="147" spans="1:54" ht="27.75" customHeight="1">
      <c r="A147" s="620" t="s">
        <v>115</v>
      </c>
      <c r="B147" s="669">
        <f>Leden!$C$10</f>
        <v>1.75</v>
      </c>
      <c r="C147" s="622">
        <f>SUBTOTAL(9,C131:C146)</f>
        <v>12</v>
      </c>
      <c r="D147" s="622">
        <f>SUBTOTAL(9,D131:D146)</f>
        <v>672</v>
      </c>
      <c r="E147" s="622">
        <f>SUBTOTAL(9,E131:E146)</f>
        <v>585</v>
      </c>
      <c r="F147" s="622">
        <f>SUBTOTAL(9,F131:F146)</f>
        <v>333</v>
      </c>
      <c r="G147" s="670">
        <f>E147/F147</f>
        <v>1.7567567567567568</v>
      </c>
      <c r="H147" s="622">
        <f>MAX(H131:H146)</f>
        <v>12</v>
      </c>
      <c r="I147" s="671">
        <f>AVERAGE(I131:I146)</f>
        <v>0.8705357142857143</v>
      </c>
      <c r="J147" s="625">
        <f>SUM(J131:J146)</f>
        <v>100</v>
      </c>
      <c r="K147" s="626">
        <f>SUM(K131:K146)</f>
        <v>6</v>
      </c>
      <c r="L147" s="627">
        <f>SUM(L131:L146)</f>
        <v>6</v>
      </c>
      <c r="M147" s="628">
        <f>SUM(M131:M146)</f>
        <v>0</v>
      </c>
      <c r="N147" s="652">
        <f>IF(ISBLANK(E147),"",VLOOKUP(G147,Tabellen!$D$7:$E$46,2))</f>
        <v>56</v>
      </c>
      <c r="O147" s="791" t="s">
        <v>116</v>
      </c>
      <c r="P147" s="630"/>
      <c r="Q147" s="708"/>
      <c r="BB147" s="64"/>
    </row>
    <row r="148" spans="1:54" ht="29.25" customHeight="1">
      <c r="A148" s="697"/>
      <c r="B148" s="698"/>
      <c r="C148" s="699"/>
      <c r="D148" s="698"/>
      <c r="E148" s="698"/>
      <c r="F148" s="698"/>
      <c r="G148" s="698"/>
      <c r="H148" s="698"/>
      <c r="I148" s="698"/>
      <c r="J148" s="700"/>
      <c r="K148" s="698"/>
      <c r="L148" s="698"/>
      <c r="M148" s="698"/>
      <c r="N148" s="701"/>
      <c r="O148" s="632"/>
      <c r="P148" s="636"/>
      <c r="Q148" s="591"/>
      <c r="BB148" s="64"/>
    </row>
    <row r="149" spans="1:54" ht="29.25" customHeight="1">
      <c r="A149" s="582" t="s">
        <v>93</v>
      </c>
      <c r="B149" s="583" t="s">
        <v>94</v>
      </c>
      <c r="C149" s="582"/>
      <c r="D149" s="584"/>
      <c r="E149" s="585"/>
      <c r="F149" s="582"/>
      <c r="G149" s="586"/>
      <c r="H149" s="585"/>
      <c r="I149" s="587"/>
      <c r="J149" s="588"/>
      <c r="K149" s="589"/>
      <c r="L149" s="590"/>
      <c r="M149" s="587"/>
      <c r="N149" s="590"/>
      <c r="Q149" s="591"/>
      <c r="S149" s="62"/>
      <c r="T149" s="62"/>
      <c r="BB149" s="64"/>
    </row>
    <row r="150" spans="1:54" ht="29.25" customHeight="1">
      <c r="A150" s="592">
        <f>VLOOKUP(B168,Tabellen!B7:C46,2)</f>
        <v>75</v>
      </c>
      <c r="B150" s="583" t="s">
        <v>37</v>
      </c>
      <c r="C150" s="582" t="s">
        <v>95</v>
      </c>
      <c r="D150" s="584" t="s">
        <v>117</v>
      </c>
      <c r="E150" s="582" t="s">
        <v>95</v>
      </c>
      <c r="F150" s="582" t="s">
        <v>98</v>
      </c>
      <c r="G150" s="659" t="s">
        <v>99</v>
      </c>
      <c r="H150" s="582" t="s">
        <v>100</v>
      </c>
      <c r="I150" s="594" t="s">
        <v>101</v>
      </c>
      <c r="J150" s="595">
        <v>10</v>
      </c>
      <c r="K150" s="596" t="s">
        <v>102</v>
      </c>
      <c r="L150" s="586" t="s">
        <v>103</v>
      </c>
      <c r="M150" s="594" t="s">
        <v>104</v>
      </c>
      <c r="N150" s="586" t="s">
        <v>105</v>
      </c>
      <c r="Q150" s="591"/>
      <c r="S150" s="578"/>
      <c r="T150" s="578"/>
      <c r="BB150" s="64"/>
    </row>
    <row r="151" spans="1:54" ht="29.25" customHeight="1">
      <c r="A151" s="597" t="s">
        <v>106</v>
      </c>
      <c r="B151" s="672" t="str">
        <f>Leden!$B$11</f>
        <v>Melgers Willy</v>
      </c>
      <c r="C151" s="582" t="s">
        <v>118</v>
      </c>
      <c r="D151" s="586" t="s">
        <v>119</v>
      </c>
      <c r="E151" s="586" t="s">
        <v>119</v>
      </c>
      <c r="F151" s="582" t="s">
        <v>110</v>
      </c>
      <c r="G151" s="586" t="s">
        <v>79</v>
      </c>
      <c r="H151" s="582" t="s">
        <v>112</v>
      </c>
      <c r="I151" s="594" t="s">
        <v>119</v>
      </c>
      <c r="J151" s="595" t="s">
        <v>113</v>
      </c>
      <c r="K151" s="596"/>
      <c r="L151" s="586"/>
      <c r="M151" s="594"/>
      <c r="N151" s="586" t="s">
        <v>114</v>
      </c>
      <c r="Q151" s="591"/>
      <c r="S151" s="578"/>
      <c r="T151" s="578"/>
      <c r="BB151" s="64"/>
    </row>
    <row r="152" spans="1:54" ht="29.25" customHeight="1">
      <c r="A152" s="613">
        <v>45223</v>
      </c>
      <c r="B152" s="661" t="str">
        <f>Leden!B12</f>
        <v>Piepers Arnold</v>
      </c>
      <c r="C152" s="601">
        <v>1</v>
      </c>
      <c r="D152" s="602">
        <f t="shared" ref="D152:D160" si="29">IF(ISBLANK(C152),"",IF(C152=1,$A$150,C152))</f>
        <v>75</v>
      </c>
      <c r="E152" s="601">
        <v>75</v>
      </c>
      <c r="F152" s="601">
        <v>26</v>
      </c>
      <c r="G152" s="641">
        <f t="shared" ref="G152:G160" si="30">IF(ISBLANK(E152),"",E152/F152)</f>
        <v>2.8846153846153846</v>
      </c>
      <c r="H152" s="601">
        <v>18</v>
      </c>
      <c r="I152" s="604">
        <f t="shared" ref="I152:I160" si="31">IF(ISBLANK(E152),"",E152/D152)</f>
        <v>1</v>
      </c>
      <c r="J152" s="575">
        <f>IF(ISBLANK(E152),"",VLOOKUP(I152,Tabellen!$F$7:$G$17,2))</f>
        <v>10</v>
      </c>
      <c r="K152" s="618">
        <f>IF(ISBLANK(C152),"",ABS(IF($J$152&gt;J188,"1",0)))</f>
        <v>1</v>
      </c>
      <c r="L152" s="62">
        <f>IF(ISBLANK(C152),"",ABS(IF($J$152&lt;J188,"1",0)))</f>
        <v>0</v>
      </c>
      <c r="M152" s="619">
        <f>IF(ISBLANK(C152),"",ABS(IF($J$152=J188,"1")))</f>
        <v>0</v>
      </c>
      <c r="O152" s="608"/>
      <c r="P152" s="709"/>
      <c r="S152" s="578"/>
      <c r="T152" s="578"/>
      <c r="BB152" s="64"/>
    </row>
    <row r="153" spans="1:54" ht="29.25" customHeight="1">
      <c r="A153" s="613">
        <v>45216</v>
      </c>
      <c r="B153" s="661" t="str">
        <f>Leden!B13</f>
        <v>Jos Stortelder</v>
      </c>
      <c r="C153" s="601">
        <v>1</v>
      </c>
      <c r="D153" s="578">
        <f t="shared" si="29"/>
        <v>75</v>
      </c>
      <c r="E153" s="601">
        <v>75</v>
      </c>
      <c r="F153" s="601">
        <v>23</v>
      </c>
      <c r="G153" s="643">
        <f t="shared" si="30"/>
        <v>3.2608695652173911</v>
      </c>
      <c r="H153" s="616">
        <v>11</v>
      </c>
      <c r="I153" s="611">
        <f t="shared" si="31"/>
        <v>1</v>
      </c>
      <c r="J153" s="575">
        <f>IF(ISBLANK(E153),"",VLOOKUP(I153,Tabellen!$F$7:$G$17,2))</f>
        <v>10</v>
      </c>
      <c r="K153" s="618">
        <f>IF(ISBLANK(C153),"",ABS(IF($J$153&gt;J208,"1",0)))</f>
        <v>1</v>
      </c>
      <c r="L153" s="62">
        <f>IF(ISBLANK(C153),"",ABS(IF($J$153&lt;J208,"1",0)))</f>
        <v>0</v>
      </c>
      <c r="M153" s="619">
        <f>IF(ISBLANK(C153),"",ABS(IF($J$153=J208,"1")))</f>
        <v>0</v>
      </c>
      <c r="O153" s="615"/>
      <c r="P153" s="710"/>
      <c r="S153" s="578"/>
      <c r="T153" s="578"/>
      <c r="BB153" s="64"/>
    </row>
    <row r="154" spans="1:54" ht="29.25" customHeight="1">
      <c r="A154" s="613"/>
      <c r="B154" s="661" t="str">
        <f>Leden!B14</f>
        <v>Rots Jan</v>
      </c>
      <c r="C154" s="601"/>
      <c r="D154" s="578" t="str">
        <f t="shared" si="29"/>
        <v/>
      </c>
      <c r="E154" s="601"/>
      <c r="F154" s="601"/>
      <c r="G154" s="643" t="str">
        <f t="shared" si="30"/>
        <v/>
      </c>
      <c r="I154" s="611" t="str">
        <f t="shared" si="31"/>
        <v/>
      </c>
      <c r="J154" s="575" t="str">
        <f>IF(ISBLANK(E154),"",VLOOKUP(I154,Tabellen!$F$7:$G$17,2))</f>
        <v/>
      </c>
      <c r="K154" s="618" t="str">
        <f>IF(ISBLANK(C154),"",ABS(IF($J$154&gt;J228,"1",0)))</f>
        <v/>
      </c>
      <c r="L154" s="62" t="str">
        <f>IF(ISBLANK(C154),"",ABS(IF($J$154&lt;J228,"1",0)))</f>
        <v/>
      </c>
      <c r="M154" s="619" t="str">
        <f>IF(ISBLANK(C154),"",ABS(IF($J$154=J228,"1")))</f>
        <v/>
      </c>
      <c r="O154" s="615"/>
      <c r="P154" s="710"/>
      <c r="S154" s="578"/>
      <c r="T154" s="578"/>
      <c r="BB154" s="64"/>
    </row>
    <row r="155" spans="1:54" ht="29.25" customHeight="1">
      <c r="A155" s="613">
        <v>45223</v>
      </c>
      <c r="B155" s="661" t="str">
        <f>Leden!B15</f>
        <v>Rouwhorst Bennie</v>
      </c>
      <c r="C155" s="601">
        <v>1</v>
      </c>
      <c r="D155" s="578">
        <f t="shared" si="29"/>
        <v>75</v>
      </c>
      <c r="E155" s="601">
        <v>75</v>
      </c>
      <c r="F155" s="601">
        <v>27</v>
      </c>
      <c r="G155" s="643">
        <f t="shared" si="30"/>
        <v>2.7777777777777777</v>
      </c>
      <c r="H155" s="616">
        <v>11</v>
      </c>
      <c r="I155" s="611">
        <f t="shared" si="31"/>
        <v>1</v>
      </c>
      <c r="J155" s="575">
        <f>IF(ISBLANK(E155),"",VLOOKUP(I155,Tabellen!$F$7:$G$17,2))</f>
        <v>10</v>
      </c>
      <c r="K155" s="618">
        <f>IF(ISBLANK(C155),"",ABS(IF($J$155&gt;J248,"1",0)))</f>
        <v>1</v>
      </c>
      <c r="L155" s="62">
        <f>IF(ISBLANK(C155),"",ABS(IF($J$155&lt;J248,"1",0)))</f>
        <v>0</v>
      </c>
      <c r="M155" s="619">
        <f>IF(ISBLANK(C155),"",ABS(IF($J$155=J248,"1")))</f>
        <v>0</v>
      </c>
      <c r="O155" s="615"/>
      <c r="P155" s="710"/>
      <c r="S155" s="578"/>
      <c r="T155" s="578"/>
      <c r="BB155" s="64"/>
    </row>
    <row r="156" spans="1:54" ht="29.25" customHeight="1">
      <c r="A156" s="613">
        <v>45126</v>
      </c>
      <c r="B156" s="661" t="str">
        <f>Leden!B16</f>
        <v>Wittenbernds B</v>
      </c>
      <c r="C156" s="601">
        <v>1</v>
      </c>
      <c r="D156" s="578">
        <f t="shared" si="29"/>
        <v>75</v>
      </c>
      <c r="E156" s="601">
        <v>74</v>
      </c>
      <c r="F156" s="601">
        <v>31</v>
      </c>
      <c r="G156" s="643">
        <f t="shared" si="30"/>
        <v>2.3870967741935485</v>
      </c>
      <c r="H156" s="616">
        <v>11</v>
      </c>
      <c r="I156" s="611">
        <f t="shared" si="31"/>
        <v>0.98666666666666669</v>
      </c>
      <c r="J156" s="575">
        <f>IF(ISBLANK(E156),"",VLOOKUP(I156,Tabellen!$F$7:$G$17,2))</f>
        <v>9</v>
      </c>
      <c r="K156" s="618">
        <f>IF(ISBLANK(C156),"",ABS(IF($J$156&gt;J268,"1",0)))</f>
        <v>0</v>
      </c>
      <c r="L156" s="62">
        <f>IF(ISBLANK(C156),"",ABS(IF($J$156&lt;J268,"1",0)))</f>
        <v>1</v>
      </c>
      <c r="M156" s="619">
        <f>IF(ISBLANK(C156),"",ABS(IF($J$156=J268,"1")))</f>
        <v>0</v>
      </c>
      <c r="O156" s="615"/>
      <c r="P156" s="710"/>
      <c r="S156" s="578"/>
      <c r="T156" s="578"/>
      <c r="BB156" s="64"/>
    </row>
    <row r="157" spans="1:54" ht="29.25" customHeight="1">
      <c r="A157" s="613">
        <v>45195</v>
      </c>
      <c r="B157" s="661" t="str">
        <f>Leden!B17</f>
        <v>Spieker Leo</v>
      </c>
      <c r="C157" s="601">
        <v>1</v>
      </c>
      <c r="D157" s="578">
        <f t="shared" si="29"/>
        <v>75</v>
      </c>
      <c r="E157" s="601">
        <v>52</v>
      </c>
      <c r="F157" s="601">
        <v>19</v>
      </c>
      <c r="G157" s="643">
        <f t="shared" si="30"/>
        <v>2.736842105263158</v>
      </c>
      <c r="H157" s="616">
        <v>7</v>
      </c>
      <c r="I157" s="611">
        <f t="shared" si="31"/>
        <v>0.69333333333333336</v>
      </c>
      <c r="J157" s="575">
        <f>IF(ISBLANK(E157),"",VLOOKUP(I157,Tabellen!$F$7:$G$17,2))</f>
        <v>6</v>
      </c>
      <c r="K157" s="618">
        <f>IF(ISBLANK(C157),"",ABS(IF($J$157&gt;J288,"1",0)))</f>
        <v>0</v>
      </c>
      <c r="L157" s="62">
        <f>IF(ISBLANK(C157),"",ABS(IF($J$157&lt;J288,"1",0)))</f>
        <v>1</v>
      </c>
      <c r="M157" s="619">
        <f>IF(ISBLANK(C157),"",ABS(IF($J$157=J288,"1")))</f>
        <v>0</v>
      </c>
      <c r="O157" s="615"/>
      <c r="P157" s="710"/>
      <c r="S157" s="578"/>
      <c r="T157" s="578"/>
      <c r="BB157" s="64"/>
    </row>
    <row r="158" spans="1:54" ht="29.25" customHeight="1">
      <c r="A158" s="662">
        <v>45209</v>
      </c>
      <c r="B158" s="661" t="str">
        <f>Leden!B18</f>
        <v>v.Schie Leo</v>
      </c>
      <c r="C158" s="616">
        <v>1</v>
      </c>
      <c r="D158" s="578">
        <f t="shared" si="29"/>
        <v>75</v>
      </c>
      <c r="E158" s="616">
        <v>75</v>
      </c>
      <c r="F158" s="616">
        <v>24</v>
      </c>
      <c r="G158" s="643">
        <f t="shared" si="30"/>
        <v>3.125</v>
      </c>
      <c r="H158" s="616">
        <v>11</v>
      </c>
      <c r="I158" s="611">
        <f t="shared" si="31"/>
        <v>1</v>
      </c>
      <c r="J158" s="575">
        <f>IF(ISBLANK(E158),"",VLOOKUP(I158,Tabellen!$F$7:$G$17,2))</f>
        <v>10</v>
      </c>
      <c r="K158" s="618">
        <f>IF(ISBLANK(C158),"",ABS(IF($J$158&gt;J308,"1",0)))</f>
        <v>1</v>
      </c>
      <c r="L158" s="62">
        <f>IF(ISBLANK(C158),"",ABS(IF($J$158&lt;J308,"1",0)))</f>
        <v>0</v>
      </c>
      <c r="M158" s="619">
        <f>IF(ISBLANK(C158),"",ABS(IF($J$158=J308,"1")))</f>
        <v>0</v>
      </c>
      <c r="O158" s="615"/>
      <c r="S158" s="578"/>
      <c r="T158" s="578"/>
      <c r="BB158" s="64"/>
    </row>
    <row r="159" spans="1:54" ht="29.25" customHeight="1">
      <c r="A159" s="662">
        <v>45195</v>
      </c>
      <c r="B159" s="661" t="str">
        <f>Leden!B19</f>
        <v>Wolterink Harrie</v>
      </c>
      <c r="C159" s="616">
        <v>1</v>
      </c>
      <c r="D159" s="578">
        <f t="shared" si="29"/>
        <v>75</v>
      </c>
      <c r="E159" s="616">
        <v>75</v>
      </c>
      <c r="F159" s="616">
        <v>21</v>
      </c>
      <c r="G159" s="643">
        <f t="shared" si="30"/>
        <v>3.5714285714285716</v>
      </c>
      <c r="H159" s="616">
        <v>11</v>
      </c>
      <c r="I159" s="611">
        <f t="shared" si="31"/>
        <v>1</v>
      </c>
      <c r="J159" s="575">
        <f>IF(ISBLANK(E159),"",VLOOKUP(I159,Tabellen!$F$7:$G$17,2))</f>
        <v>10</v>
      </c>
      <c r="K159" s="618">
        <f>IF(ISBLANK(C159),"",ABS(IF($J$159&gt;J328,"1",0)))</f>
        <v>1</v>
      </c>
      <c r="L159" s="62">
        <f>IF(ISBLANK(C159),"",ABS(IF($J$159&lt;J328,"1",0)))</f>
        <v>0</v>
      </c>
      <c r="M159" s="619">
        <f>IF(ISBLANK(C159),"",ABS(IF($J$159=J328,"1")))</f>
        <v>0</v>
      </c>
      <c r="O159" s="615"/>
      <c r="S159" s="578"/>
      <c r="T159" s="578"/>
      <c r="BB159" s="64"/>
    </row>
    <row r="160" spans="1:54" ht="29.25" customHeight="1">
      <c r="A160" s="677"/>
      <c r="B160" s="440" t="str">
        <f>Leden!B20</f>
        <v>Vermue Jack</v>
      </c>
      <c r="C160" s="798"/>
      <c r="D160" s="451" t="str">
        <f t="shared" si="29"/>
        <v/>
      </c>
      <c r="E160" s="798"/>
      <c r="F160" s="798"/>
      <c r="G160" s="803" t="str">
        <f t="shared" si="30"/>
        <v/>
      </c>
      <c r="H160" s="798"/>
      <c r="I160" s="804" t="str">
        <f t="shared" si="31"/>
        <v/>
      </c>
      <c r="J160" s="801" t="str">
        <f>IF(ISBLANK(E160),"",VLOOKUP(I160,Tabellen!$F$7:$G$17,2))</f>
        <v/>
      </c>
      <c r="K160" s="690" t="str">
        <f>IF(ISBLANK(C160),"",ABS(IF($J$159&gt;J347,"1",0)))</f>
        <v/>
      </c>
      <c r="L160" s="691" t="str">
        <f>IF(ISBLANK(C160),"",ABS(IF($J$159&lt;J347,"1",0)))</f>
        <v/>
      </c>
      <c r="M160" s="692" t="str">
        <f>IF(ISBLANK(C160),"",ABS(IF($J$159=J347,"1")))</f>
        <v/>
      </c>
      <c r="N160" s="451"/>
      <c r="O160" s="693"/>
      <c r="S160" s="578"/>
      <c r="T160" s="578"/>
      <c r="BB160" s="64"/>
    </row>
    <row r="161" spans="1:54" ht="29.25" customHeight="1">
      <c r="A161" s="663">
        <f>IF(ISBLANK(A11),"",$A$11)</f>
        <v>45202</v>
      </c>
      <c r="B161" s="661" t="str">
        <f>Leden!B4</f>
        <v>Slot Guus</v>
      </c>
      <c r="C161" s="578">
        <f>IF(ISBLANK(C11),"",$C$11)</f>
        <v>1</v>
      </c>
      <c r="D161" s="578">
        <f t="shared" ref="D161:D167" si="32">IF(C161=1,$A$150,C161)</f>
        <v>75</v>
      </c>
      <c r="E161" s="616">
        <v>75</v>
      </c>
      <c r="F161" s="578">
        <f>IF(ISBLANK(F11),"",$F$11)</f>
        <v>11</v>
      </c>
      <c r="G161" s="643">
        <f t="shared" ref="G161:G167" si="33">IF(ISBLANK(E161),"",E161/F161)</f>
        <v>6.8181818181818183</v>
      </c>
      <c r="H161" s="616">
        <v>21</v>
      </c>
      <c r="I161" s="611">
        <f t="shared" ref="I161:I168" si="34">IF(ISBLANK(E161),"",E161/D161)</f>
        <v>1</v>
      </c>
      <c r="J161" s="575">
        <f>IF(ISBLANK(E161),"",VLOOKUP(I161,Tabellen!$F$7:$G$17,2))</f>
        <v>10</v>
      </c>
      <c r="K161" s="618">
        <f>IF(ISBLANK(E161),"",ABS(IF($J$161&gt;J11,"1",0)))</f>
        <v>1</v>
      </c>
      <c r="L161" s="62">
        <f>IF(ISBLANK(E161),"",ABS(IF($J$161&lt;J11,"1",0)))</f>
        <v>0</v>
      </c>
      <c r="M161" s="619">
        <f>IF(ISBLANK(E161),"",ABS(IF($J$161=J11,"1")))</f>
        <v>0</v>
      </c>
      <c r="O161" s="693"/>
      <c r="S161" s="578"/>
      <c r="T161" s="578"/>
      <c r="BB161" s="64"/>
    </row>
    <row r="162" spans="1:54" ht="29.25" customHeight="1">
      <c r="A162" s="663" t="str">
        <f>IF(ISBLANK(A31),"",$A$31)</f>
        <v/>
      </c>
      <c r="B162" s="661" t="str">
        <f>Leden!B5</f>
        <v>Bennie Beerten Z</v>
      </c>
      <c r="C162" s="578" t="str">
        <f>IF(ISBLANK(C31),"",$C$31)</f>
        <v/>
      </c>
      <c r="D162" s="578" t="str">
        <f t="shared" si="32"/>
        <v/>
      </c>
      <c r="F162" s="578" t="str">
        <f>IF(ISBLANK(F31),"",$F$31)</f>
        <v/>
      </c>
      <c r="G162" s="643" t="str">
        <f t="shared" si="33"/>
        <v/>
      </c>
      <c r="I162" s="611" t="str">
        <f t="shared" si="34"/>
        <v/>
      </c>
      <c r="J162" s="575" t="str">
        <f>IF(ISBLANK(E162),"",VLOOKUP(I162,Tabellen!$F$7:$G$17,2))</f>
        <v/>
      </c>
      <c r="K162" s="618" t="str">
        <f>IF(ISBLANK(E162),"",ABS(IF($J$162&gt;J31,"1",0)))</f>
        <v/>
      </c>
      <c r="L162" s="62" t="str">
        <f>IF(ISBLANK(E162),"",ABS(IF($J$162&lt;J31,"1",0)))</f>
        <v/>
      </c>
      <c r="M162" s="619" t="str">
        <f>IF(ISBLANK(E162),"",ABS(IF($J$162=J31,"1")))</f>
        <v/>
      </c>
      <c r="O162" s="693"/>
      <c r="S162" s="578"/>
      <c r="T162" s="578"/>
      <c r="BB162" s="64"/>
    </row>
    <row r="163" spans="1:54" ht="29.25" customHeight="1">
      <c r="A163" s="663" t="str">
        <f>IF(ISBLANK(A51),"",$A$51)</f>
        <v/>
      </c>
      <c r="B163" s="661" t="str">
        <f>Leden!B6</f>
        <v>Cuppers Jan</v>
      </c>
      <c r="C163" s="578" t="str">
        <f>IF(ISBLANK(C51),"",$C$51)</f>
        <v/>
      </c>
      <c r="D163" s="578" t="str">
        <f t="shared" si="32"/>
        <v/>
      </c>
      <c r="F163" s="578" t="str">
        <f>IF(ISBLANK(F51),"",$F$51)</f>
        <v/>
      </c>
      <c r="G163" s="643" t="str">
        <f t="shared" si="33"/>
        <v/>
      </c>
      <c r="I163" s="611" t="str">
        <f t="shared" si="34"/>
        <v/>
      </c>
      <c r="J163" s="575" t="str">
        <f>IF(ISBLANK(E163),"",VLOOKUP(I163,Tabellen!$F$7:$G$17,2))</f>
        <v/>
      </c>
      <c r="K163" s="618" t="str">
        <f>IF(ISBLANK(E163),"",ABS(IF($J$163&gt;J51,"1",0)))</f>
        <v/>
      </c>
      <c r="L163" s="62" t="str">
        <f>IF(ISBLANK(E163),"",ABS(IF($J$163&lt;J51,"1",0)))</f>
        <v/>
      </c>
      <c r="M163" s="619" t="str">
        <f>IF(ISBLANK(E163),"",ABS(IF($J$163=J51,"1")))</f>
        <v/>
      </c>
      <c r="O163" s="693"/>
      <c r="S163" s="578"/>
      <c r="T163" s="578"/>
      <c r="BB163" s="64"/>
    </row>
    <row r="164" spans="1:54" ht="29.25" customHeight="1">
      <c r="A164" s="663">
        <f>IF(ISBLANK(A71),"",$A$71)</f>
        <v>45209</v>
      </c>
      <c r="B164" s="661" t="str">
        <f>Leden!B7</f>
        <v>BouwmeesterJohan</v>
      </c>
      <c r="C164" s="578">
        <f>IF(ISBLANK(C71),"",$C$71)</f>
        <v>1</v>
      </c>
      <c r="D164" s="578">
        <f t="shared" si="32"/>
        <v>75</v>
      </c>
      <c r="E164" s="616">
        <v>40</v>
      </c>
      <c r="F164" s="578">
        <f>IF(ISBLANK(F71),"",$F$71)</f>
        <v>22</v>
      </c>
      <c r="G164" s="643">
        <f t="shared" si="33"/>
        <v>1.8181818181818181</v>
      </c>
      <c r="H164" s="616">
        <v>8</v>
      </c>
      <c r="I164" s="611">
        <f t="shared" si="34"/>
        <v>0.53333333333333333</v>
      </c>
      <c r="J164" s="575">
        <f>IF(ISBLANK(E164),"",VLOOKUP(I164,Tabellen!$F$7:$G$17,2))</f>
        <v>5</v>
      </c>
      <c r="K164" s="618">
        <f>IF(ISBLANK(E164),"",ABS(IF($J$164&gt;J71,"1",0)))</f>
        <v>0</v>
      </c>
      <c r="L164" s="62">
        <f>IF(ISBLANK(E164),"",ABS(IF($J$164&lt;J71,"1",0)))</f>
        <v>1</v>
      </c>
      <c r="M164" s="619">
        <f>IF(ISBLANK(E164),"",ABS(IF($J$164=J71,"1")))</f>
        <v>0</v>
      </c>
      <c r="O164" s="693"/>
      <c r="S164" s="62"/>
      <c r="T164" s="62"/>
    </row>
    <row r="165" spans="1:54" ht="29.25" customHeight="1">
      <c r="A165" s="663">
        <f>IF(ISBLANK(A91),"",$A$91)</f>
        <v>45202</v>
      </c>
      <c r="B165" s="661" t="str">
        <f>Leden!B8</f>
        <v>Cattier Theo</v>
      </c>
      <c r="C165" s="578">
        <f>IF(ISBLANK(C91),"",$C$91)</f>
        <v>1</v>
      </c>
      <c r="D165" s="578">
        <f t="shared" si="32"/>
        <v>75</v>
      </c>
      <c r="E165" s="616">
        <v>75</v>
      </c>
      <c r="F165" s="578">
        <f>IF(ISBLANK(F91),"",$F$91)</f>
        <v>17</v>
      </c>
      <c r="G165" s="643">
        <f t="shared" si="33"/>
        <v>4.4117647058823533</v>
      </c>
      <c r="H165" s="616">
        <v>21</v>
      </c>
      <c r="I165" s="611">
        <f t="shared" si="34"/>
        <v>1</v>
      </c>
      <c r="J165" s="575">
        <f>IF(ISBLANK(E165),"",VLOOKUP(I165,Tabellen!$F$7:$G$17,2))</f>
        <v>10</v>
      </c>
      <c r="K165" s="618">
        <f>IF(ISBLANK(E165),"",ABS(IF($J$165&gt;J91,"1",0)))</f>
        <v>1</v>
      </c>
      <c r="L165" s="62">
        <f>IF(ISBLANK(E165),"",ABS(IF($J$165&lt;J91,"1",0)))</f>
        <v>0</v>
      </c>
      <c r="M165" s="619">
        <f>IF(ISBLANK(E165),"",ABS(IF($J$165=J91,"1")))</f>
        <v>0</v>
      </c>
      <c r="O165" s="693"/>
      <c r="P165" s="694"/>
      <c r="Q165" s="591"/>
      <c r="S165" s="62"/>
      <c r="T165" s="62"/>
    </row>
    <row r="166" spans="1:54" ht="29.25" customHeight="1">
      <c r="A166" s="663">
        <f>IF(ISBLANK(A111),"",$A$111)</f>
        <v>45188</v>
      </c>
      <c r="B166" s="661" t="str">
        <f>Leden!B9</f>
        <v>Huinink Jan</v>
      </c>
      <c r="C166" s="578">
        <f>IF(ISBLANK(C111),"",$C$111)</f>
        <v>1</v>
      </c>
      <c r="D166" s="578">
        <f t="shared" si="32"/>
        <v>75</v>
      </c>
      <c r="E166" s="616">
        <v>75</v>
      </c>
      <c r="F166" s="578">
        <f>IF(ISBLANK(F111),"",$F$111)</f>
        <v>20</v>
      </c>
      <c r="G166" s="643">
        <f t="shared" si="33"/>
        <v>3.75</v>
      </c>
      <c r="H166" s="616">
        <v>12</v>
      </c>
      <c r="I166" s="611">
        <f t="shared" si="34"/>
        <v>1</v>
      </c>
      <c r="J166" s="575">
        <f>IF(ISBLANK(E166),"",VLOOKUP(I166,Tabellen!$F$7:$G$17,2))</f>
        <v>10</v>
      </c>
      <c r="K166" s="618">
        <f>IF(ISBLANK(E166),"",ABS(IF($J$166&gt;J111,"1",0)))</f>
        <v>1</v>
      </c>
      <c r="L166" s="62">
        <f>IF(ISBLANK(E166),"",ABS(IF($J$166&lt;J111,"1",0)))</f>
        <v>0</v>
      </c>
      <c r="M166" s="619">
        <f>IF(ISBLANK(E166),"",ABS(IF($J$166=J111,"1")))</f>
        <v>0</v>
      </c>
      <c r="P166" s="694"/>
      <c r="Q166" s="591"/>
      <c r="S166" s="62"/>
      <c r="T166" s="62"/>
    </row>
    <row r="167" spans="1:54" ht="29.25" customHeight="1">
      <c r="A167" s="663">
        <f>IF(ISBLANK(A131),"",$A$131)</f>
        <v>45216</v>
      </c>
      <c r="B167" s="661" t="str">
        <f>Leden!B10</f>
        <v>Koppele Theo</v>
      </c>
      <c r="C167" s="578">
        <f>IF(ISBLANK(C131),"",$C$131)</f>
        <v>1</v>
      </c>
      <c r="D167" s="578">
        <f t="shared" si="32"/>
        <v>75</v>
      </c>
      <c r="E167" s="616">
        <v>73</v>
      </c>
      <c r="F167" s="578">
        <f>IF(ISBLANK(F131),"",$F$131)</f>
        <v>18</v>
      </c>
      <c r="G167" s="643">
        <f t="shared" si="33"/>
        <v>4.0555555555555554</v>
      </c>
      <c r="H167" s="616">
        <v>15</v>
      </c>
      <c r="I167" s="611">
        <f t="shared" si="34"/>
        <v>0.97333333333333338</v>
      </c>
      <c r="J167" s="575">
        <f>IF(ISBLANK(E167),"",VLOOKUP(I167,Tabellen!$F$7:$G$17,2))</f>
        <v>9</v>
      </c>
      <c r="K167" s="618">
        <f>IF(ISBLANK(E167),"",ABS(IF($J$167&gt;J131,"1",0)))</f>
        <v>0</v>
      </c>
      <c r="L167" s="62">
        <f>IF(ISBLANK(E167),"",ABS(IF($J$167&lt;J131,"1",0)))</f>
        <v>1</v>
      </c>
      <c r="M167" s="619">
        <f>IF(ISBLANK(E167),"",ABS(IF($J$167=J131,"1")))</f>
        <v>0</v>
      </c>
      <c r="Q167" s="591"/>
      <c r="S167" s="62"/>
      <c r="T167" s="62"/>
    </row>
    <row r="168" spans="1:54" ht="29.25" customHeight="1">
      <c r="A168" s="711" t="s">
        <v>115</v>
      </c>
      <c r="B168" s="712">
        <f>Leden!$C$11</f>
        <v>2.65</v>
      </c>
      <c r="C168" s="706">
        <f>SUBTOTAL(9,C152:C167)</f>
        <v>12</v>
      </c>
      <c r="D168" s="706">
        <f>SUBTOTAL(9,D152:D167)</f>
        <v>900</v>
      </c>
      <c r="E168" s="706">
        <f>SUBTOTAL(9,E152:E167)</f>
        <v>839</v>
      </c>
      <c r="F168" s="706">
        <f>SUBTOTAL(9,F152:F167)</f>
        <v>259</v>
      </c>
      <c r="G168" s="713">
        <f>AVERAGE(G152:G167)</f>
        <v>3.4664428396914477</v>
      </c>
      <c r="H168" s="706">
        <f>MAX(H152:H167)</f>
        <v>21</v>
      </c>
      <c r="I168" s="714">
        <f t="shared" si="34"/>
        <v>0.93222222222222217</v>
      </c>
      <c r="J168" s="715">
        <f>SUM(J152:J167)</f>
        <v>109</v>
      </c>
      <c r="K168" s="716">
        <f>SUM(K152:K167)</f>
        <v>8</v>
      </c>
      <c r="L168" s="706">
        <f>SUM(L152:L167)</f>
        <v>4</v>
      </c>
      <c r="M168" s="717">
        <f>SUM(M152:M167)</f>
        <v>0</v>
      </c>
      <c r="N168" s="718">
        <f>IF(ISBLANK(E168),"",VLOOKUP(G168,Tabellen!$D$7:$E$46,2))</f>
        <v>90</v>
      </c>
      <c r="O168" s="805" t="str">
        <f>$O$147</f>
        <v>Naar beneden</v>
      </c>
      <c r="P168" s="630"/>
      <c r="Q168" s="591"/>
    </row>
    <row r="169" spans="1:54" ht="29.25" customHeight="1">
      <c r="A169" s="697"/>
      <c r="B169" s="698"/>
      <c r="C169" s="699"/>
      <c r="D169" s="698"/>
      <c r="E169" s="698"/>
      <c r="F169" s="698"/>
      <c r="G169" s="698"/>
      <c r="H169" s="698"/>
      <c r="I169" s="698"/>
      <c r="J169" s="700"/>
      <c r="K169" s="698"/>
      <c r="L169" s="698"/>
      <c r="M169" s="698"/>
      <c r="N169" s="701"/>
      <c r="O169" s="632"/>
      <c r="P169" s="636"/>
      <c r="Q169" s="591"/>
    </row>
    <row r="170" spans="1:54" ht="29.25" customHeight="1">
      <c r="A170" s="719" t="s">
        <v>93</v>
      </c>
      <c r="B170" s="583" t="s">
        <v>94</v>
      </c>
      <c r="C170" s="719"/>
      <c r="D170" s="720"/>
      <c r="E170" s="721"/>
      <c r="F170" s="719"/>
      <c r="G170" s="722"/>
      <c r="H170" s="721"/>
      <c r="I170" s="723"/>
      <c r="J170" s="588"/>
      <c r="K170" s="724"/>
      <c r="L170" s="725"/>
      <c r="M170" s="723"/>
      <c r="N170" s="590"/>
      <c r="O170" s="708"/>
      <c r="P170" s="609"/>
      <c r="Q170" s="638"/>
      <c r="S170" s="62"/>
      <c r="T170" s="62"/>
      <c r="BB170" s="64"/>
    </row>
    <row r="171" spans="1:54" ht="29.25" customHeight="1">
      <c r="A171" s="592">
        <f>VLOOKUP(B189,Tabellen!$B$6:$C$46,2)</f>
        <v>62</v>
      </c>
      <c r="B171" s="583" t="s">
        <v>37</v>
      </c>
      <c r="C171" s="582" t="s">
        <v>95</v>
      </c>
      <c r="D171" s="584" t="s">
        <v>117</v>
      </c>
      <c r="E171" s="582" t="s">
        <v>95</v>
      </c>
      <c r="F171" s="582" t="s">
        <v>98</v>
      </c>
      <c r="G171" s="659" t="s">
        <v>99</v>
      </c>
      <c r="H171" s="582" t="s">
        <v>100</v>
      </c>
      <c r="I171" s="594" t="s">
        <v>101</v>
      </c>
      <c r="J171" s="595">
        <v>10</v>
      </c>
      <c r="K171" s="596" t="s">
        <v>102</v>
      </c>
      <c r="L171" s="586" t="s">
        <v>103</v>
      </c>
      <c r="M171" s="594" t="s">
        <v>104</v>
      </c>
      <c r="N171" s="586" t="s">
        <v>105</v>
      </c>
      <c r="Q171" s="638"/>
      <c r="S171" s="578"/>
      <c r="T171" s="578"/>
      <c r="BB171" s="64"/>
    </row>
    <row r="172" spans="1:54" ht="29.25" customHeight="1">
      <c r="A172" s="597" t="s">
        <v>106</v>
      </c>
      <c r="B172" s="672" t="str">
        <f>Leden!$B$12</f>
        <v>Piepers Arnold</v>
      </c>
      <c r="C172" s="582" t="s">
        <v>121</v>
      </c>
      <c r="D172" s="586" t="s">
        <v>119</v>
      </c>
      <c r="E172" s="582" t="s">
        <v>119</v>
      </c>
      <c r="F172" s="582" t="s">
        <v>110</v>
      </c>
      <c r="G172" s="586" t="s">
        <v>79</v>
      </c>
      <c r="H172" s="582" t="s">
        <v>112</v>
      </c>
      <c r="I172" s="594" t="s">
        <v>119</v>
      </c>
      <c r="J172" s="595" t="s">
        <v>113</v>
      </c>
      <c r="K172" s="596"/>
      <c r="L172" s="586"/>
      <c r="M172" s="594"/>
      <c r="N172" s="586" t="s">
        <v>114</v>
      </c>
      <c r="Q172" s="638"/>
      <c r="S172" s="578"/>
      <c r="T172" s="578"/>
      <c r="BB172" s="64"/>
    </row>
    <row r="173" spans="1:54" ht="29.25" customHeight="1">
      <c r="A173" s="662">
        <v>45223</v>
      </c>
      <c r="B173" s="661" t="str">
        <f>Leden!B13</f>
        <v>Jos Stortelder</v>
      </c>
      <c r="C173" s="616">
        <v>1</v>
      </c>
      <c r="D173" s="578">
        <f t="shared" ref="D173:D180" si="35">IF(ISBLANK(C173),"",IF(C173=1,$A$171,C173))</f>
        <v>62</v>
      </c>
      <c r="E173" s="616">
        <v>43</v>
      </c>
      <c r="F173" s="616">
        <v>18</v>
      </c>
      <c r="G173" s="643">
        <f t="shared" ref="G173:G180" si="36">IF(ISBLANK(E173),"",E173/F173)</f>
        <v>2.3888888888888888</v>
      </c>
      <c r="H173" s="616">
        <v>9</v>
      </c>
      <c r="I173" s="611">
        <f t="shared" ref="I173:I180" si="37">IF(ISBLANK(E173),"",E173/D173)</f>
        <v>0.69354838709677424</v>
      </c>
      <c r="J173" s="575">
        <f>IF(ISBLANK(E173),"",VLOOKUP(I173,Tabellen!$F$7:$G$17,2))</f>
        <v>6</v>
      </c>
      <c r="K173" s="618">
        <f>IF(ISBLANK(C173),"",ABS(IF($J$173&gt;J209,"1",0)))</f>
        <v>0</v>
      </c>
      <c r="L173" s="62">
        <f>IF(ISBLANK(C173),"",ABS(IF($J$173&lt;J209,"1",0)))</f>
        <v>1</v>
      </c>
      <c r="M173" s="619">
        <f>IF(ISBLANK(C173),"",ABS(IF($J$173=J209,"1")))</f>
        <v>0</v>
      </c>
      <c r="O173" s="615"/>
      <c r="P173" s="705"/>
      <c r="S173" s="578"/>
      <c r="T173" s="578"/>
      <c r="BB173" s="64"/>
    </row>
    <row r="174" spans="1:54" ht="29.25" customHeight="1">
      <c r="B174" s="661" t="str">
        <f>Leden!B14</f>
        <v>Rots Jan</v>
      </c>
      <c r="D174" s="578" t="str">
        <f t="shared" si="35"/>
        <v/>
      </c>
      <c r="G174" s="643" t="str">
        <f t="shared" si="36"/>
        <v/>
      </c>
      <c r="I174" s="611" t="str">
        <f t="shared" si="37"/>
        <v/>
      </c>
      <c r="J174" s="575" t="str">
        <f>IF(ISBLANK(E174),"",VLOOKUP(I174,Tabellen!$F$7:$G$17,2))</f>
        <v/>
      </c>
      <c r="K174" s="618" t="str">
        <f>IF(ISBLANK(C174),"",ABS(IF($J$174&gt;J229,"1",0)))</f>
        <v/>
      </c>
      <c r="L174" s="62" t="str">
        <f>IF(ISBLANK(C174),"",ABS(IF($J$174&lt;J229,"1",0)))</f>
        <v/>
      </c>
      <c r="M174" s="619" t="str">
        <f>IF(ISBLANK(C174),"",ABS(IF($J$174=J229,"1")))</f>
        <v/>
      </c>
      <c r="O174" s="615"/>
      <c r="P174" s="705"/>
      <c r="S174" s="578"/>
      <c r="T174" s="578"/>
      <c r="BB174" s="64"/>
    </row>
    <row r="175" spans="1:54" ht="29.25" customHeight="1">
      <c r="A175" s="662">
        <v>45174</v>
      </c>
      <c r="B175" s="661" t="str">
        <f>Leden!B15</f>
        <v>Rouwhorst Bennie</v>
      </c>
      <c r="C175" s="616">
        <v>1</v>
      </c>
      <c r="D175" s="578">
        <f t="shared" si="35"/>
        <v>62</v>
      </c>
      <c r="E175" s="616">
        <v>62</v>
      </c>
      <c r="F175" s="616">
        <v>33</v>
      </c>
      <c r="G175" s="643">
        <f t="shared" si="36"/>
        <v>1.8787878787878789</v>
      </c>
      <c r="H175" s="616">
        <v>7</v>
      </c>
      <c r="I175" s="611">
        <f t="shared" si="37"/>
        <v>1</v>
      </c>
      <c r="J175" s="575">
        <f>IF(ISBLANK(E175),"",VLOOKUP(I175,Tabellen!$F$7:$G$17,2))</f>
        <v>10</v>
      </c>
      <c r="K175" s="618">
        <f>IF(ISBLANK(C175),"",ABS(IF($J$175&gt;J249,"1",0)))</f>
        <v>1</v>
      </c>
      <c r="L175" s="62">
        <f>IF(ISBLANK(C175),"",ABS(IF($J$175&lt;J249,"1",0)))</f>
        <v>0</v>
      </c>
      <c r="M175" s="619">
        <f>IF(ISBLANK(C175),"",ABS(IF($J$175=J249,"1")))</f>
        <v>0</v>
      </c>
      <c r="O175" s="615"/>
      <c r="P175" s="705"/>
      <c r="S175" s="578"/>
      <c r="T175" s="578"/>
      <c r="BB175" s="64"/>
    </row>
    <row r="176" spans="1:54" ht="29.25" customHeight="1">
      <c r="A176" s="662">
        <v>45209</v>
      </c>
      <c r="B176" s="661" t="str">
        <f>Leden!B16</f>
        <v>Wittenbernds B</v>
      </c>
      <c r="C176" s="616">
        <v>1</v>
      </c>
      <c r="D176" s="578">
        <f t="shared" si="35"/>
        <v>62</v>
      </c>
      <c r="E176" s="616">
        <v>62</v>
      </c>
      <c r="F176" s="616">
        <v>27</v>
      </c>
      <c r="G176" s="643">
        <f t="shared" si="36"/>
        <v>2.2962962962962963</v>
      </c>
      <c r="H176" s="616">
        <v>8</v>
      </c>
      <c r="I176" s="611">
        <f t="shared" si="37"/>
        <v>1</v>
      </c>
      <c r="J176" s="575">
        <f>IF(ISBLANK(E176),"",VLOOKUP(I176,Tabellen!$F$7:$G$17,2))</f>
        <v>10</v>
      </c>
      <c r="K176" s="618">
        <f>IF(ISBLANK(C176),"",ABS(IF($J$176&gt;J269,"1",0)))</f>
        <v>1</v>
      </c>
      <c r="L176" s="62">
        <f>IF(ISBLANK(C176),"",ABS(IF($J$176&lt;J269,"1",0)))</f>
        <v>0</v>
      </c>
      <c r="M176" s="619">
        <f>IF(ISBLANK(C176),"",ABS(IF($J$176=J269,"1")))</f>
        <v>0</v>
      </c>
      <c r="O176" s="615"/>
      <c r="P176" s="705"/>
      <c r="S176" s="578"/>
      <c r="T176" s="578"/>
      <c r="BB176" s="64"/>
    </row>
    <row r="177" spans="1:54" ht="29.25" customHeight="1">
      <c r="A177" s="662">
        <v>45174</v>
      </c>
      <c r="B177" s="661" t="str">
        <f>Leden!B17</f>
        <v>Spieker Leo</v>
      </c>
      <c r="C177" s="616">
        <v>1</v>
      </c>
      <c r="D177" s="578">
        <f t="shared" si="35"/>
        <v>62</v>
      </c>
      <c r="E177" s="616">
        <v>62</v>
      </c>
      <c r="F177" s="616">
        <v>30</v>
      </c>
      <c r="G177" s="643">
        <f t="shared" si="36"/>
        <v>2.0666666666666669</v>
      </c>
      <c r="H177" s="616">
        <v>11</v>
      </c>
      <c r="I177" s="611">
        <f t="shared" si="37"/>
        <v>1</v>
      </c>
      <c r="J177" s="575">
        <f>IF(ISBLANK(E177),"",VLOOKUP(I177,Tabellen!$F$7:$G$17,2))</f>
        <v>10</v>
      </c>
      <c r="K177" s="618">
        <f>IF(ISBLANK(C177),"",ABS(IF($J$177&gt;J289,"1",0)))</f>
        <v>1</v>
      </c>
      <c r="L177" s="62">
        <f>IF(ISBLANK(C177),"",ABS(IF($J$177&lt;J289,"1",0)))</f>
        <v>0</v>
      </c>
      <c r="M177" s="619">
        <f>IF(ISBLANK(C177),"",ABS(IF($J$177=J289,"1")))</f>
        <v>0</v>
      </c>
      <c r="N177" s="617"/>
      <c r="O177" s="615"/>
      <c r="P177" s="705"/>
      <c r="S177" s="578"/>
      <c r="T177" s="578"/>
      <c r="BB177" s="64"/>
    </row>
    <row r="178" spans="1:54" ht="29.25" customHeight="1">
      <c r="A178" s="662">
        <v>45188</v>
      </c>
      <c r="B178" s="661" t="str">
        <f>Leden!B18</f>
        <v>v.Schie Leo</v>
      </c>
      <c r="C178" s="616">
        <v>1</v>
      </c>
      <c r="D178" s="578">
        <f t="shared" si="35"/>
        <v>62</v>
      </c>
      <c r="E178" s="616">
        <v>49</v>
      </c>
      <c r="F178" s="616">
        <v>33</v>
      </c>
      <c r="G178" s="643">
        <f t="shared" si="36"/>
        <v>1.4848484848484849</v>
      </c>
      <c r="H178" s="616">
        <v>8</v>
      </c>
      <c r="I178" s="611">
        <f t="shared" si="37"/>
        <v>0.79032258064516125</v>
      </c>
      <c r="J178" s="575">
        <f>IF(ISBLANK(E178),"",VLOOKUP(I178,Tabellen!$F$7:$G$17,2))</f>
        <v>7</v>
      </c>
      <c r="K178" s="618">
        <f>IF(ISBLANK(C178),"",ABS(IF($J$178&gt;J309,"1",0)))</f>
        <v>0</v>
      </c>
      <c r="L178" s="62">
        <f>IF(ISBLANK(C178),"",ABS(IF($J$178&lt;J309,"1",0)))</f>
        <v>1</v>
      </c>
      <c r="M178" s="619">
        <f>IF(ISBLANK(C178),"",ABS(IF($J$178=J309,"1")))</f>
        <v>0</v>
      </c>
      <c r="O178" s="615"/>
      <c r="P178" s="705"/>
      <c r="S178" s="578"/>
      <c r="T178" s="578"/>
      <c r="BB178" s="64"/>
    </row>
    <row r="179" spans="1:54" ht="29.25" customHeight="1">
      <c r="A179" s="662">
        <v>45202</v>
      </c>
      <c r="B179" s="661" t="str">
        <f>Leden!B19</f>
        <v>Wolterink Harrie</v>
      </c>
      <c r="C179" s="616">
        <v>1</v>
      </c>
      <c r="D179" s="578">
        <f t="shared" si="35"/>
        <v>62</v>
      </c>
      <c r="E179" s="616">
        <v>62</v>
      </c>
      <c r="F179" s="616">
        <v>24</v>
      </c>
      <c r="G179" s="643">
        <f t="shared" si="36"/>
        <v>2.5833333333333335</v>
      </c>
      <c r="H179" s="616">
        <v>16</v>
      </c>
      <c r="I179" s="611">
        <f t="shared" si="37"/>
        <v>1</v>
      </c>
      <c r="J179" s="575">
        <f>IF(ISBLANK(E179),"",VLOOKUP(I179,Tabellen!$F$7:$G$17,2))</f>
        <v>10</v>
      </c>
      <c r="K179" s="618">
        <f>IF(ISBLANK(C179),"",ABS(IF($J$179&gt;J329,"1",0)))</f>
        <v>1</v>
      </c>
      <c r="L179" s="62">
        <f>IF(ISBLANK(C179),"",ABS(IF($J$179&lt;J329,"1",0)))</f>
        <v>0</v>
      </c>
      <c r="M179" s="619">
        <f>IF(ISBLANK(C179),"",ABS(IF($J$179=J329,"1")))</f>
        <v>0</v>
      </c>
      <c r="O179" s="615"/>
      <c r="P179" s="705"/>
      <c r="S179" s="578"/>
      <c r="T179" s="578"/>
      <c r="BB179" s="64"/>
    </row>
    <row r="180" spans="1:54" ht="29.25" customHeight="1">
      <c r="B180" s="661" t="str">
        <f>Leden!B20</f>
        <v>Vermue Jack</v>
      </c>
      <c r="D180" s="578" t="str">
        <f t="shared" si="35"/>
        <v/>
      </c>
      <c r="G180" s="687" t="str">
        <f t="shared" si="36"/>
        <v/>
      </c>
      <c r="I180" s="806" t="str">
        <f t="shared" si="37"/>
        <v/>
      </c>
      <c r="J180" s="575" t="str">
        <f>IF(ISBLANK(E180),"",VLOOKUP(I180,Tabellen!$F$7:$G$17,2))</f>
        <v/>
      </c>
      <c r="K180" s="618" t="str">
        <f>IF(ISBLANK(C180),"",ABS(IF($J$179&gt;J348,"1",0)))</f>
        <v/>
      </c>
      <c r="L180" s="62" t="str">
        <f>IF(ISBLANK(C180),"",ABS(IF($J$179&lt;J348,"1",0)))</f>
        <v/>
      </c>
      <c r="M180" s="619" t="str">
        <f>IF(ISBLANK(C180),"",ABS(IF($J$179=J348,"1")))</f>
        <v/>
      </c>
      <c r="O180" s="693"/>
      <c r="P180" s="705"/>
      <c r="S180" s="578"/>
      <c r="T180" s="578"/>
      <c r="BB180" s="64"/>
    </row>
    <row r="181" spans="1:54" ht="29.25" customHeight="1">
      <c r="A181" s="663">
        <f>IF(ISBLANK(A12),"",$A$12)</f>
        <v>45181</v>
      </c>
      <c r="B181" s="661" t="str">
        <f>Leden!B4</f>
        <v>Slot Guus</v>
      </c>
      <c r="C181" s="578">
        <f>IF(ISBLANK(C12),"",$C$12)</f>
        <v>1</v>
      </c>
      <c r="D181" s="578">
        <f>IF(ISBLANK(C181),"",IF(C181=1,$A$171,C181))</f>
        <v>62</v>
      </c>
      <c r="E181" s="616">
        <v>62</v>
      </c>
      <c r="F181" s="578">
        <f>IF(ISBLANK(F12),"",$F$12)</f>
        <v>32</v>
      </c>
      <c r="G181" s="643">
        <f t="shared" ref="G181:G188" si="38">IF(ISBLANK(E181),"",E181/F181)</f>
        <v>1.9375</v>
      </c>
      <c r="H181" s="616">
        <v>8</v>
      </c>
      <c r="I181" s="611">
        <f t="shared" ref="I181:I188" si="39">IF(ISBLANK(E181),"",E181/D181)</f>
        <v>1</v>
      </c>
      <c r="J181" s="575">
        <f>IF(ISBLANK(E181),"",VLOOKUP(I181,Tabellen!$F$7:$G$17,2))</f>
        <v>10</v>
      </c>
      <c r="K181" s="618">
        <f>IF(ISBLANK(E181),"",ABS(IF($J$181&gt;J12,"1",0)))</f>
        <v>1</v>
      </c>
      <c r="L181" s="62">
        <f>IF(ISBLANK(E181),"",ABS(IF($J$181&lt;J12,"1",0)))</f>
        <v>0</v>
      </c>
      <c r="M181" s="619">
        <f>IF(ISBLANK(E181),"",ABS(IF($J$181=J12,"1")))</f>
        <v>0</v>
      </c>
      <c r="O181" s="693"/>
      <c r="S181" s="578"/>
      <c r="T181" s="578"/>
      <c r="BB181" s="64"/>
    </row>
    <row r="182" spans="1:54" ht="29.25" customHeight="1">
      <c r="A182" s="663" t="str">
        <f>IF(ISBLANK(A32),"",$A$32)</f>
        <v/>
      </c>
      <c r="B182" s="661" t="str">
        <f>Leden!B5</f>
        <v>Bennie Beerten Z</v>
      </c>
      <c r="C182" s="578" t="str">
        <f>IF(ISBLANK(C32),"",$C$32)</f>
        <v/>
      </c>
      <c r="D182" s="578" t="str">
        <f>IF(ISBLANK(C182),"",IF(C182=1,$A$171,C182))</f>
        <v/>
      </c>
      <c r="F182" s="578" t="str">
        <f>IF(ISBLANK(F32),"",$F$32)</f>
        <v/>
      </c>
      <c r="G182" s="643" t="str">
        <f t="shared" si="38"/>
        <v/>
      </c>
      <c r="I182" s="611" t="str">
        <f t="shared" si="39"/>
        <v/>
      </c>
      <c r="J182" s="575" t="str">
        <f>IF(ISBLANK(E182),"",VLOOKUP(I182,Tabellen!$F$7:$G$17,2))</f>
        <v/>
      </c>
      <c r="K182" s="618" t="str">
        <f>IF(ISBLANK(E182),"",ABS(IF($J$182&gt;J32,"1",0)))</f>
        <v/>
      </c>
      <c r="L182" s="62" t="str">
        <f>IF(ISBLANK(E182),"",ABS(IF($J$182&lt;J32,"1",0)))</f>
        <v/>
      </c>
      <c r="M182" s="619" t="str">
        <f>IF(ISBLANK(E182),"",ABS(IF($J$182=J32,"1")))</f>
        <v/>
      </c>
      <c r="O182" s="693"/>
      <c r="S182" s="578"/>
      <c r="T182" s="578"/>
      <c r="BB182" s="64"/>
    </row>
    <row r="183" spans="1:54" ht="29.25" customHeight="1">
      <c r="A183" s="663">
        <f>IF(ISBLANK(A52),"",$A$52)</f>
        <v>45188</v>
      </c>
      <c r="B183" s="661" t="str">
        <f>Leden!B6</f>
        <v>Cuppers Jan</v>
      </c>
      <c r="C183" s="578">
        <f>IF(ISBLANK(C52),"",$C$52)</f>
        <v>1</v>
      </c>
      <c r="D183" s="578">
        <f>IF(ISBLANK(C183),"",IF(C183=1,$A$171,C183))</f>
        <v>62</v>
      </c>
      <c r="E183" s="616">
        <v>62</v>
      </c>
      <c r="F183" s="578">
        <f>IF(ISBLANK(F52),"",$F$52)</f>
        <v>35</v>
      </c>
      <c r="G183" s="643">
        <f t="shared" si="38"/>
        <v>1.7714285714285714</v>
      </c>
      <c r="H183" s="616">
        <v>10</v>
      </c>
      <c r="I183" s="611">
        <f t="shared" si="39"/>
        <v>1</v>
      </c>
      <c r="J183" s="575">
        <f>IF(ISBLANK(E183),"",VLOOKUP(I183,Tabellen!$F$7:$G$17,2))</f>
        <v>10</v>
      </c>
      <c r="K183" s="618">
        <f>IF(ISBLANK(E183),"",ABS(IF($J$183&gt;J52,"1",0)))</f>
        <v>1</v>
      </c>
      <c r="L183" s="62">
        <f>IF(ISBLANK(E183),"",ABS(IF($J$183&lt;J52,"1",0)))</f>
        <v>0</v>
      </c>
      <c r="M183" s="619">
        <f>IF(ISBLANK(E183),"",ABS(IF($J$183=J52,"1")))</f>
        <v>0</v>
      </c>
      <c r="O183" s="693"/>
      <c r="S183" s="578"/>
      <c r="T183" s="578"/>
      <c r="BB183" s="64"/>
    </row>
    <row r="184" spans="1:54" ht="29.25" customHeight="1">
      <c r="A184" s="663">
        <f>IF(ISBLANK(A72),"",$A$72)</f>
        <v>45181</v>
      </c>
      <c r="B184" s="661" t="str">
        <f>Leden!B7</f>
        <v>BouwmeesterJohan</v>
      </c>
      <c r="C184" s="578">
        <f>IF(ISBLANK(C72),"",$C$72)</f>
        <v>1</v>
      </c>
      <c r="D184" s="578">
        <f>IF(C184=1,$A$171,C184)</f>
        <v>62</v>
      </c>
      <c r="E184" s="616">
        <v>62</v>
      </c>
      <c r="F184" s="578">
        <f>IF(ISBLANK(F72),"",$F$72)</f>
        <v>25</v>
      </c>
      <c r="G184" s="643">
        <f t="shared" si="38"/>
        <v>2.48</v>
      </c>
      <c r="H184" s="616">
        <v>13</v>
      </c>
      <c r="I184" s="611">
        <f t="shared" si="39"/>
        <v>1</v>
      </c>
      <c r="J184" s="575">
        <f>IF(ISBLANK(E184),"",VLOOKUP(I184,Tabellen!$F$7:$G$17,2))</f>
        <v>10</v>
      </c>
      <c r="K184" s="618">
        <f>IF(ISBLANK(E184),"",ABS(IF($J$184&gt;J72,"1",0)))</f>
        <v>1</v>
      </c>
      <c r="L184" s="62">
        <f>IF(ISBLANK(E184),"",ABS(IF($J$184&lt;J72,"1",0)))</f>
        <v>0</v>
      </c>
      <c r="M184" s="619">
        <f>IF(ISBLANK(E184),"",ABS(IF($J$184=J72,"1")))</f>
        <v>0</v>
      </c>
      <c r="O184" s="693"/>
      <c r="S184" s="578"/>
      <c r="T184" s="578"/>
      <c r="BB184" s="64"/>
    </row>
    <row r="185" spans="1:54" ht="29.25" customHeight="1">
      <c r="A185" s="663">
        <f>IF(ISBLANK(A92),"",$A$92)</f>
        <v>45195</v>
      </c>
      <c r="B185" s="661" t="str">
        <f>Leden!B8</f>
        <v>Cattier Theo</v>
      </c>
      <c r="C185" s="578">
        <f>IF(ISBLANK(C92),"",$C$92)</f>
        <v>1</v>
      </c>
      <c r="D185" s="578">
        <f>IF(C185=1,$A$171,C185)</f>
        <v>62</v>
      </c>
      <c r="E185" s="616">
        <v>62</v>
      </c>
      <c r="F185" s="578">
        <f>IF(ISBLANK(F92),"",$F$92)</f>
        <v>31</v>
      </c>
      <c r="G185" s="643">
        <f t="shared" si="38"/>
        <v>2</v>
      </c>
      <c r="H185" s="616">
        <v>10</v>
      </c>
      <c r="I185" s="611">
        <f t="shared" si="39"/>
        <v>1</v>
      </c>
      <c r="J185" s="575">
        <f>IF(ISBLANK(E185),"",VLOOKUP(I185,Tabellen!$F$7:$G$17,2))</f>
        <v>10</v>
      </c>
      <c r="K185" s="618">
        <f>IF(ISBLANK(E185),"",ABS(IF($J$185&gt;J92,"1",0)))</f>
        <v>1</v>
      </c>
      <c r="L185" s="62">
        <f>IF(ISBLANK(E185),"",ABS(IF($J$185&lt;J92,"1",0)))</f>
        <v>0</v>
      </c>
      <c r="M185" s="619">
        <f>IF(ISBLANK(E185),"",ABS(IF($J$185=J92,"1")))</f>
        <v>0</v>
      </c>
      <c r="O185" s="693"/>
      <c r="S185" s="62"/>
      <c r="T185" s="62"/>
      <c r="BB185" s="64"/>
    </row>
    <row r="186" spans="1:54" ht="29.25" customHeight="1">
      <c r="A186" s="663">
        <f>IF(ISBLANK(A112),"",$A$112)</f>
        <v>45181</v>
      </c>
      <c r="B186" s="661" t="str">
        <f>Leden!B9</f>
        <v>Huinink Jan</v>
      </c>
      <c r="C186" s="578">
        <f>IF(ISBLANK(C112),"",$C$112)</f>
        <v>1</v>
      </c>
      <c r="D186" s="578">
        <f>IF(C186=1,$A$171,C186)</f>
        <v>62</v>
      </c>
      <c r="E186" s="616">
        <v>62</v>
      </c>
      <c r="F186" s="578">
        <f>IF(ISBLANK(F112),"",$F$112)</f>
        <v>30</v>
      </c>
      <c r="G186" s="643">
        <f t="shared" si="38"/>
        <v>2.0666666666666669</v>
      </c>
      <c r="H186" s="616">
        <v>9</v>
      </c>
      <c r="I186" s="611">
        <f t="shared" si="39"/>
        <v>1</v>
      </c>
      <c r="J186" s="575">
        <f>IF(ISBLANK(E186),"",VLOOKUP(I186,Tabellen!$F$7:$G$17,2))</f>
        <v>10</v>
      </c>
      <c r="K186" s="618">
        <f>IF(ISBLANK(E186),"",ABS(IF($J$186&gt;J112,"1",0)))</f>
        <v>1</v>
      </c>
      <c r="L186" s="62">
        <f>IF(ISBLANK(E186),"",ABS(IF($J$186&lt;J112,"1",0)))</f>
        <v>0</v>
      </c>
      <c r="M186" s="619">
        <f>IF(ISBLANK(E186),"",ABS(IF($J$186=J112,"1")))</f>
        <v>0</v>
      </c>
      <c r="O186" s="693"/>
      <c r="P186" s="694"/>
      <c r="Q186" s="591"/>
      <c r="S186" s="62"/>
      <c r="T186" s="62"/>
      <c r="BB186" s="64"/>
    </row>
    <row r="187" spans="1:54" ht="29.25" customHeight="1">
      <c r="A187" s="663">
        <f>IF(ISBLANK(A132),"",$A$132)</f>
        <v>45202</v>
      </c>
      <c r="B187" s="661" t="str">
        <f>Leden!B10</f>
        <v>Koppele Theo</v>
      </c>
      <c r="C187" s="578">
        <f>IF(ISBLANK(C132),"",$C$132)</f>
        <v>1</v>
      </c>
      <c r="D187" s="578">
        <f>IF(C187=1,$A$171,C187)</f>
        <v>62</v>
      </c>
      <c r="E187" s="572">
        <v>50</v>
      </c>
      <c r="F187" s="578">
        <f>IF(ISBLANK(F132),"",$F$132)</f>
        <v>33</v>
      </c>
      <c r="G187" s="643">
        <f t="shared" si="38"/>
        <v>1.5151515151515151</v>
      </c>
      <c r="H187" s="616">
        <v>8</v>
      </c>
      <c r="I187" s="611">
        <f t="shared" si="39"/>
        <v>0.80645161290322576</v>
      </c>
      <c r="J187" s="575">
        <f>IF(ISBLANK(E187),"",VLOOKUP(I187,Tabellen!$F$7:$G$17,2))</f>
        <v>8</v>
      </c>
      <c r="K187" s="618">
        <f>IF(ISBLANK(E187),"",ABS(IF($J$187&gt;J132,"1",0)))</f>
        <v>0</v>
      </c>
      <c r="L187" s="62">
        <f>IF(ISBLANK(E187),"",ABS(IF($J$187&lt;J132,"1",0)))</f>
        <v>1</v>
      </c>
      <c r="M187" s="619">
        <f>IF(ISBLANK(E187),"",ABS(IF($J$187=J132,"1")))</f>
        <v>0</v>
      </c>
      <c r="O187" s="694"/>
      <c r="P187" s="694"/>
      <c r="Q187" s="591"/>
      <c r="S187" s="62"/>
      <c r="T187" s="62"/>
      <c r="BB187" s="64"/>
    </row>
    <row r="188" spans="1:54" ht="29.25" customHeight="1">
      <c r="A188" s="663">
        <f>IF(ISBLANK(A152),"",$A$152)</f>
        <v>45223</v>
      </c>
      <c r="B188" s="661" t="str">
        <f>Leden!B11</f>
        <v>Melgers Willy</v>
      </c>
      <c r="C188" s="578">
        <f>IF(ISBLANK(C152),"",$C$152)</f>
        <v>1</v>
      </c>
      <c r="D188" s="689">
        <f>IF(C188=1,$A$171,C188)</f>
        <v>62</v>
      </c>
      <c r="E188" s="728">
        <v>47</v>
      </c>
      <c r="F188" s="729">
        <f>IF(ISBLANK(F152),"",$F$152)</f>
        <v>26</v>
      </c>
      <c r="G188" s="643">
        <f t="shared" si="38"/>
        <v>1.8076923076923077</v>
      </c>
      <c r="H188" s="695">
        <v>9</v>
      </c>
      <c r="I188" s="730">
        <f t="shared" si="39"/>
        <v>0.75806451612903225</v>
      </c>
      <c r="J188" s="575">
        <f>IF(ISBLANK(E188),"",VLOOKUP(I188,Tabellen!$F$7:$G$17,2))</f>
        <v>7</v>
      </c>
      <c r="K188" s="618">
        <f>IF(ISBLANK(E188),"",ABS(IF($J$188&gt;J152,"1",0)))</f>
        <v>0</v>
      </c>
      <c r="L188" s="62">
        <f>IF(ISBLANK(E188),"",ABS(IF($J$188&lt;J152,"1",0)))</f>
        <v>1</v>
      </c>
      <c r="M188" s="619">
        <f>IF(ISBLANK(E188),"",ABS(IF($J$188=J152,"1")))</f>
        <v>0</v>
      </c>
      <c r="Q188" s="591"/>
      <c r="S188" s="62"/>
      <c r="T188" s="62"/>
      <c r="BB188" s="64"/>
    </row>
    <row r="189" spans="1:54" ht="29.25" customHeight="1">
      <c r="A189" s="711" t="s">
        <v>115</v>
      </c>
      <c r="B189" s="712">
        <f>Leden!$C$12</f>
        <v>1.9</v>
      </c>
      <c r="C189" s="706">
        <f>SUBTOTAL(9,C173:C188)</f>
        <v>13</v>
      </c>
      <c r="D189" s="706">
        <f>SUBTOTAL(9,D173:D188)</f>
        <v>806</v>
      </c>
      <c r="E189" s="706">
        <f>SUBTOTAL(9,E173:E188)</f>
        <v>747</v>
      </c>
      <c r="F189" s="706">
        <f>SUBTOTAL(9,F173:F188)</f>
        <v>377</v>
      </c>
      <c r="G189" s="713">
        <f>E189/F189</f>
        <v>1.9814323607427056</v>
      </c>
      <c r="H189" s="706">
        <f>MAX(H173:H188)</f>
        <v>16</v>
      </c>
      <c r="I189" s="731">
        <f>AVERAGE(I173:I188)</f>
        <v>0.92679900744416877</v>
      </c>
      <c r="J189" s="715">
        <f>SUM(J173:J188)</f>
        <v>118</v>
      </c>
      <c r="K189" s="732">
        <f>SUM(K173:K188)</f>
        <v>9</v>
      </c>
      <c r="L189" s="733">
        <f>SUM(L173:L188)</f>
        <v>4</v>
      </c>
      <c r="M189" s="734">
        <f>SUM(M173:M188)</f>
        <v>0</v>
      </c>
      <c r="N189" s="718">
        <f>IF(ISBLANK(E189),"",VLOOKUP(G189,Tabellen!$D$7:$E$46,2))</f>
        <v>62</v>
      </c>
      <c r="O189" s="795" t="s">
        <v>116</v>
      </c>
      <c r="P189" s="630"/>
      <c r="Q189" s="591"/>
      <c r="BB189" s="64"/>
    </row>
    <row r="190" spans="1:54" ht="29.25" customHeight="1">
      <c r="A190" s="631"/>
      <c r="B190" s="632"/>
      <c r="C190" s="633"/>
      <c r="D190" s="632"/>
      <c r="E190" s="632"/>
      <c r="F190" s="632"/>
      <c r="G190" s="632"/>
      <c r="H190" s="632"/>
      <c r="I190" s="632"/>
      <c r="J190" s="634"/>
      <c r="K190" s="632"/>
      <c r="L190" s="632"/>
      <c r="M190" s="632"/>
      <c r="N190" s="635"/>
      <c r="O190" s="632"/>
      <c r="P190" s="636"/>
      <c r="Q190" s="591"/>
    </row>
    <row r="191" spans="1:54" ht="29.25" customHeight="1">
      <c r="A191" s="582" t="s">
        <v>93</v>
      </c>
      <c r="B191" s="583" t="s">
        <v>94</v>
      </c>
      <c r="C191" s="582"/>
      <c r="D191" s="584"/>
      <c r="E191" s="585"/>
      <c r="F191" s="1187"/>
      <c r="G191" s="1187"/>
      <c r="H191" s="585"/>
      <c r="I191" s="587"/>
      <c r="J191" s="588"/>
      <c r="K191" s="589"/>
      <c r="L191" s="590"/>
      <c r="M191" s="587"/>
      <c r="N191" s="590"/>
      <c r="Q191" s="591"/>
    </row>
    <row r="192" spans="1:54" ht="29.25" customHeight="1">
      <c r="A192" s="592">
        <f>VLOOKUP(B210,Tabellen!$B$6:$C$46,2)</f>
        <v>120</v>
      </c>
      <c r="B192" s="583" t="s">
        <v>37</v>
      </c>
      <c r="C192" s="582" t="s">
        <v>95</v>
      </c>
      <c r="D192" s="584" t="s">
        <v>117</v>
      </c>
      <c r="E192" s="582" t="s">
        <v>95</v>
      </c>
      <c r="F192" s="582" t="s">
        <v>98</v>
      </c>
      <c r="G192" s="659" t="s">
        <v>99</v>
      </c>
      <c r="H192" s="582" t="s">
        <v>100</v>
      </c>
      <c r="I192" s="594" t="s">
        <v>101</v>
      </c>
      <c r="J192" s="595">
        <v>10</v>
      </c>
      <c r="K192" s="596" t="s">
        <v>102</v>
      </c>
      <c r="L192" s="586" t="s">
        <v>103</v>
      </c>
      <c r="M192" s="594" t="s">
        <v>104</v>
      </c>
      <c r="N192" s="586" t="s">
        <v>105</v>
      </c>
      <c r="Q192" s="591"/>
    </row>
    <row r="193" spans="1:17" ht="29.25" customHeight="1">
      <c r="A193" s="597" t="s">
        <v>106</v>
      </c>
      <c r="B193" s="672" t="str">
        <f>Leden!$B$13</f>
        <v>Jos Stortelder</v>
      </c>
      <c r="C193" s="582" t="s">
        <v>118</v>
      </c>
      <c r="D193" s="586" t="s">
        <v>119</v>
      </c>
      <c r="E193" s="586" t="s">
        <v>119</v>
      </c>
      <c r="F193" s="582" t="s">
        <v>110</v>
      </c>
      <c r="G193" s="586" t="s">
        <v>79</v>
      </c>
      <c r="H193" s="582" t="s">
        <v>112</v>
      </c>
      <c r="I193" s="594" t="s">
        <v>119</v>
      </c>
      <c r="J193" s="595" t="s">
        <v>113</v>
      </c>
      <c r="K193" s="596"/>
      <c r="L193" s="586"/>
      <c r="M193" s="594"/>
      <c r="N193" s="586" t="s">
        <v>114</v>
      </c>
      <c r="Q193" s="591"/>
    </row>
    <row r="194" spans="1:17" ht="29.25" customHeight="1">
      <c r="A194" s="613"/>
      <c r="B194" s="661" t="str">
        <f>Leden!B14</f>
        <v>Rots Jan</v>
      </c>
      <c r="C194" s="601"/>
      <c r="D194" s="602" t="str">
        <f t="shared" ref="D194:D200" si="40">IF(ISBLANK(C194),"",IF(C194=1,$A$192,C194))</f>
        <v/>
      </c>
      <c r="E194" s="601"/>
      <c r="F194" s="601"/>
      <c r="G194" s="641" t="str">
        <f t="shared" ref="G194:G200" si="41">IF(ISBLANK(E194),"",E194/F194)</f>
        <v/>
      </c>
      <c r="H194" s="601"/>
      <c r="I194" s="604" t="str">
        <f t="shared" ref="I194:I200" si="42">IF(ISBLANK(E194),"",E194/D194)</f>
        <v/>
      </c>
      <c r="J194" s="575" t="str">
        <f>IF(ISBLANK(E194),"",VLOOKUP(I194,Tabellen!$F$7:$G$17,2))</f>
        <v/>
      </c>
      <c r="K194" s="605" t="str">
        <f>IF(ISBLANK(C194),"",ABS(IF($J$194&gt;J230,"1",0)))</f>
        <v/>
      </c>
      <c r="L194" s="606" t="str">
        <f>IF(ISBLANK(C194),"",ABS(IF($J$194&lt;J230,"1",0)))</f>
        <v/>
      </c>
      <c r="M194" s="607" t="str">
        <f>IF(ISBLANK(C194),"",ABS(IF($J$194=J230,"1")))</f>
        <v/>
      </c>
      <c r="O194" s="674"/>
      <c r="P194" s="709"/>
    </row>
    <row r="195" spans="1:17" ht="29.25" customHeight="1">
      <c r="A195" s="613">
        <v>45181</v>
      </c>
      <c r="B195" s="661" t="str">
        <f>Leden!B15</f>
        <v>Rouwhorst Bennie</v>
      </c>
      <c r="C195" s="601">
        <v>1</v>
      </c>
      <c r="D195" s="578">
        <f t="shared" si="40"/>
        <v>120</v>
      </c>
      <c r="E195" s="601">
        <v>120</v>
      </c>
      <c r="F195" s="601">
        <v>28</v>
      </c>
      <c r="G195" s="643">
        <f t="shared" si="41"/>
        <v>4.2857142857142856</v>
      </c>
      <c r="H195" s="616">
        <v>15</v>
      </c>
      <c r="I195" s="611">
        <f t="shared" si="42"/>
        <v>1</v>
      </c>
      <c r="J195" s="575">
        <f>IF(ISBLANK(E195),"",VLOOKUP(I195,Tabellen!$F$7:$G$17,2))</f>
        <v>10</v>
      </c>
      <c r="K195" s="618">
        <f>IF(ISBLANK(C195),"",ABS(IF($J$195&gt;J250,"1",0)))</f>
        <v>1</v>
      </c>
      <c r="L195" s="62">
        <f>IF(ISBLANK(C195),"",ABS(IF($J$195&lt;J250,"1",0)))</f>
        <v>0</v>
      </c>
      <c r="M195" s="619">
        <f>IF(ISBLANK(C195),"",ABS(IF($J$195=J250,"1")))</f>
        <v>0</v>
      </c>
      <c r="O195" s="615"/>
      <c r="P195" s="710"/>
    </row>
    <row r="196" spans="1:17" ht="29.25" customHeight="1">
      <c r="A196" s="613">
        <v>45195</v>
      </c>
      <c r="B196" s="661" t="str">
        <f>Leden!B16</f>
        <v>Wittenbernds B</v>
      </c>
      <c r="C196" s="601">
        <v>1</v>
      </c>
      <c r="D196" s="578">
        <f t="shared" si="40"/>
        <v>120</v>
      </c>
      <c r="E196" s="601">
        <v>120</v>
      </c>
      <c r="F196" s="601">
        <v>22</v>
      </c>
      <c r="G196" s="643">
        <f t="shared" si="41"/>
        <v>5.4545454545454541</v>
      </c>
      <c r="H196" s="616">
        <v>33</v>
      </c>
      <c r="I196" s="611">
        <f t="shared" si="42"/>
        <v>1</v>
      </c>
      <c r="J196" s="575">
        <f>IF(ISBLANK(E196),"",VLOOKUP(I196,Tabellen!$F$7:$G$17,2))</f>
        <v>10</v>
      </c>
      <c r="K196" s="618">
        <f>IF(ISBLANK(C196),"",ABS(IF($J$196&gt;J270,"1",0)))</f>
        <v>1</v>
      </c>
      <c r="L196" s="62">
        <f>IF(ISBLANK(C196),"",ABS(IF($J$196&lt;J270,"1",0)))</f>
        <v>0</v>
      </c>
      <c r="M196" s="619">
        <f>IF(ISBLANK(C196),"",ABS(IF($J$196=J270,"1")))</f>
        <v>0</v>
      </c>
      <c r="O196" s="615"/>
      <c r="P196" s="710"/>
    </row>
    <row r="197" spans="1:17" ht="29.25" customHeight="1">
      <c r="A197" s="613">
        <v>45195</v>
      </c>
      <c r="B197" s="661" t="str">
        <f>Leden!B17</f>
        <v>Spieker Leo</v>
      </c>
      <c r="C197" s="601">
        <v>1</v>
      </c>
      <c r="D197" s="578">
        <f t="shared" si="40"/>
        <v>120</v>
      </c>
      <c r="E197" s="601">
        <v>91</v>
      </c>
      <c r="F197" s="601">
        <v>16</v>
      </c>
      <c r="G197" s="643">
        <f t="shared" si="41"/>
        <v>5.6875</v>
      </c>
      <c r="H197" s="616">
        <v>30</v>
      </c>
      <c r="I197" s="611">
        <f t="shared" si="42"/>
        <v>0.7583333333333333</v>
      </c>
      <c r="J197" s="575">
        <f>IF(ISBLANK(E197),"",VLOOKUP(I197,Tabellen!$F$7:$G$17,2))</f>
        <v>7</v>
      </c>
      <c r="K197" s="618">
        <f>IF(ISBLANK(C197),"",ABS(IF($J$197&gt;J290,"1",0)))</f>
        <v>0</v>
      </c>
      <c r="L197" s="62">
        <f>IF(ISBLANK(C197),"",ABS(IF($J$197&lt;J290,"1",0)))</f>
        <v>1</v>
      </c>
      <c r="M197" s="619">
        <f>IF(ISBLANK(C197),"",ABS(IF($J$197=J290,"1")))</f>
        <v>0</v>
      </c>
      <c r="O197" s="615"/>
      <c r="P197" s="710"/>
    </row>
    <row r="198" spans="1:17" ht="29.25" customHeight="1">
      <c r="A198" s="662">
        <v>45209</v>
      </c>
      <c r="B198" s="661" t="str">
        <f>Leden!B18</f>
        <v>v.Schie Leo</v>
      </c>
      <c r="C198" s="616">
        <v>1</v>
      </c>
      <c r="D198" s="578">
        <f t="shared" si="40"/>
        <v>120</v>
      </c>
      <c r="E198" s="616">
        <v>120</v>
      </c>
      <c r="F198" s="616">
        <v>22</v>
      </c>
      <c r="G198" s="643">
        <f t="shared" si="41"/>
        <v>5.4545454545454541</v>
      </c>
      <c r="H198" s="616">
        <v>24</v>
      </c>
      <c r="I198" s="611">
        <f t="shared" si="42"/>
        <v>1</v>
      </c>
      <c r="J198" s="575">
        <f>IF(ISBLANK(E198),"",VLOOKUP(I198,Tabellen!$F$7:$G$17,2))</f>
        <v>10</v>
      </c>
      <c r="K198" s="618">
        <f>IF(ISBLANK(C198),"",ABS(IF($J$198&gt;J310,"1",0)))</f>
        <v>1</v>
      </c>
      <c r="L198" s="62">
        <f>IF(ISBLANK(C198),"",ABS(IF($J$198&lt;J310,"1",0)))</f>
        <v>0</v>
      </c>
      <c r="M198" s="619">
        <f>IF(ISBLANK(C198),"",ABS(IF($J$198=J310,"1")))</f>
        <v>0</v>
      </c>
      <c r="O198" s="615"/>
    </row>
    <row r="199" spans="1:17" ht="29.25" customHeight="1">
      <c r="A199" s="662">
        <v>45216</v>
      </c>
      <c r="B199" s="661" t="str">
        <f>Leden!B19</f>
        <v>Wolterink Harrie</v>
      </c>
      <c r="C199" s="616">
        <v>1</v>
      </c>
      <c r="D199" s="578">
        <f t="shared" si="40"/>
        <v>120</v>
      </c>
      <c r="E199" s="616">
        <v>110</v>
      </c>
      <c r="F199" s="616">
        <v>19</v>
      </c>
      <c r="G199" s="643">
        <f t="shared" si="41"/>
        <v>5.7894736842105265</v>
      </c>
      <c r="H199" s="616">
        <v>25</v>
      </c>
      <c r="I199" s="611">
        <f t="shared" si="42"/>
        <v>0.91666666666666663</v>
      </c>
      <c r="J199" s="575">
        <f>IF(ISBLANK(E199),"",VLOOKUP(I199,Tabellen!$F$7:$G$17,2))</f>
        <v>9</v>
      </c>
      <c r="K199" s="618">
        <f>IF(ISBLANK(C199),"",ABS(IF($J$199&gt;J330,"1",0)))</f>
        <v>0</v>
      </c>
      <c r="L199" s="62">
        <f>IF(ISBLANK(C199),"",ABS(IF($J$199&lt;J330,"1",0)))</f>
        <v>1</v>
      </c>
      <c r="M199" s="619">
        <f>IF(ISBLANK(C199),"",ABS(IF($J$199=J330,"1")))</f>
        <v>0</v>
      </c>
      <c r="O199" s="615"/>
    </row>
    <row r="200" spans="1:17" ht="29.25" customHeight="1">
      <c r="B200" s="661" t="str">
        <f>Leden!B20</f>
        <v>Vermue Jack</v>
      </c>
      <c r="D200" s="578" t="str">
        <f t="shared" si="40"/>
        <v/>
      </c>
      <c r="G200" s="643" t="str">
        <f t="shared" si="41"/>
        <v/>
      </c>
      <c r="I200" s="611" t="str">
        <f t="shared" si="42"/>
        <v/>
      </c>
      <c r="J200" s="575" t="str">
        <f>IF(ISBLANK(E200),"",VLOOKUP(I200,Tabellen!$F$7:$G$17,2))</f>
        <v/>
      </c>
      <c r="K200" s="618" t="str">
        <f>IF(ISBLANK(C200),"",ABS(IF($J$199&gt;J349,"1",0)))</f>
        <v/>
      </c>
      <c r="L200" s="62" t="str">
        <f>IF(ISBLANK(C200),"",ABS(IF($J$199&lt;J349,"1",0)))</f>
        <v/>
      </c>
      <c r="M200" s="619" t="str">
        <f>IF(ISBLANK(C200),"",ABS(IF($J$199=J349,"1")))</f>
        <v/>
      </c>
      <c r="O200" s="693"/>
    </row>
    <row r="201" spans="1:17" ht="29.25" customHeight="1">
      <c r="A201" s="663">
        <f>IF(ISBLANK(A13),"",$A$13)</f>
        <v>45188</v>
      </c>
      <c r="B201" s="661" t="str">
        <f>Leden!B4</f>
        <v>Slot Guus</v>
      </c>
      <c r="C201" s="578">
        <f>IF(ISBLANK(C13),"",$C$13)</f>
        <v>1</v>
      </c>
      <c r="D201" s="578">
        <f t="shared" ref="D201:D209" si="43">IF(C201=1,$A$192,C201)</f>
        <v>120</v>
      </c>
      <c r="E201" s="616">
        <v>110</v>
      </c>
      <c r="F201" s="578">
        <f>IF(ISBLANK(F13),"",$F$13)</f>
        <v>30</v>
      </c>
      <c r="G201" s="643">
        <f t="shared" ref="G201:G209" si="44">IF(ISBLANK(E201),"",E201/F201)</f>
        <v>3.6666666666666665</v>
      </c>
      <c r="H201" s="616">
        <v>25</v>
      </c>
      <c r="I201" s="611">
        <f t="shared" ref="I201:I209" si="45">IF(ISBLANK(E201),"",E201/D201)</f>
        <v>0.91666666666666663</v>
      </c>
      <c r="J201" s="575">
        <f>IF(ISBLANK(E201),"",VLOOKUP(I201,Tabellen!$F$7:$G$17,2))</f>
        <v>9</v>
      </c>
      <c r="K201" s="618">
        <f>IF(ISBLANK(E201),"",ABS(IF($J$201&gt;J13,"1",0)))</f>
        <v>0</v>
      </c>
      <c r="L201" s="62">
        <f>IF(ISBLANK(E201),"",ABS(IF($J$201&lt;J13,"1",0)))</f>
        <v>1</v>
      </c>
      <c r="M201" s="619">
        <f>IF(ISBLANK(E201),"",ABS(IF($J$201=J13,"1")))</f>
        <v>0</v>
      </c>
      <c r="O201" s="693"/>
    </row>
    <row r="202" spans="1:17" ht="29.25" customHeight="1">
      <c r="A202" s="663" t="str">
        <f>IF(ISBLANK(A33),"",$A$33)</f>
        <v/>
      </c>
      <c r="B202" s="661" t="str">
        <f>Leden!B5</f>
        <v>Bennie Beerten Z</v>
      </c>
      <c r="C202" s="578" t="str">
        <f>IF(ISBLANK(C33),"",$C$33)</f>
        <v/>
      </c>
      <c r="D202" s="578" t="str">
        <f t="shared" si="43"/>
        <v/>
      </c>
      <c r="F202" s="578" t="str">
        <f>IF(ISBLANK(F33),"",$F$33)</f>
        <v/>
      </c>
      <c r="G202" s="643" t="str">
        <f t="shared" si="44"/>
        <v/>
      </c>
      <c r="I202" s="611" t="str">
        <f t="shared" si="45"/>
        <v/>
      </c>
      <c r="J202" s="575" t="str">
        <f>IF(ISBLANK(E202),"",VLOOKUP(I202,Tabellen!$F$7:$G$17,2))</f>
        <v/>
      </c>
      <c r="K202" s="618" t="str">
        <f>IF(ISBLANK(E202),"",ABS(IF($J$202&gt;J33,"1",0)))</f>
        <v/>
      </c>
      <c r="L202" s="62" t="str">
        <f>IF(ISBLANK(E202),"",ABS(IF($J$202&lt;J33,"1",0)))</f>
        <v/>
      </c>
      <c r="M202" s="619" t="str">
        <f>IF(ISBLANK(E202),"",ABS(IF($J$202=J33,"1")))</f>
        <v/>
      </c>
      <c r="O202" s="693"/>
    </row>
    <row r="203" spans="1:17" ht="29.25" customHeight="1">
      <c r="A203" s="663">
        <f>IF(ISBLANK(A53),"",$A$53)</f>
        <v>45188</v>
      </c>
      <c r="B203" s="661" t="str">
        <f>Leden!B6</f>
        <v>Cuppers Jan</v>
      </c>
      <c r="C203" s="578">
        <f>IF(ISBLANK(C53),"",$C$53)</f>
        <v>1</v>
      </c>
      <c r="D203" s="578">
        <f t="shared" si="43"/>
        <v>120</v>
      </c>
      <c r="E203" s="616">
        <v>120</v>
      </c>
      <c r="F203" s="578">
        <v>25</v>
      </c>
      <c r="G203" s="643">
        <f t="shared" si="44"/>
        <v>4.8</v>
      </c>
      <c r="H203" s="616">
        <v>19</v>
      </c>
      <c r="I203" s="611">
        <f t="shared" si="45"/>
        <v>1</v>
      </c>
      <c r="J203" s="575">
        <f>IF(ISBLANK(E203),"",VLOOKUP(I203,Tabellen!$F$7:$G$17,2))</f>
        <v>10</v>
      </c>
      <c r="K203" s="618">
        <f>IF(ISBLANK(E203),"",ABS(IF($J$203&gt;J53,"1",0)))</f>
        <v>1</v>
      </c>
      <c r="L203" s="62">
        <f>IF(ISBLANK(E203),"",ABS(IF($J$203&lt;J53,"1",0)))</f>
        <v>0</v>
      </c>
      <c r="M203" s="619">
        <f>IF(ISBLANK(E203),"",ABS(IF($J$203=J53,"1")))</f>
        <v>0</v>
      </c>
      <c r="O203" s="693"/>
    </row>
    <row r="204" spans="1:17" ht="29.25" customHeight="1">
      <c r="A204" s="663">
        <f>IF(ISBLANK(A73),"",$A$73)</f>
        <v>45188</v>
      </c>
      <c r="B204" s="661" t="str">
        <f>Leden!B7</f>
        <v>BouwmeesterJohan</v>
      </c>
      <c r="C204" s="578">
        <f>IF(ISBLANK(C73),"",$C$73)</f>
        <v>1</v>
      </c>
      <c r="D204" s="578">
        <f t="shared" si="43"/>
        <v>120</v>
      </c>
      <c r="E204" s="616">
        <v>76</v>
      </c>
      <c r="F204" s="578">
        <f>IF(ISBLANK(F73),"",$F$73)</f>
        <v>29</v>
      </c>
      <c r="G204" s="643">
        <f t="shared" si="44"/>
        <v>2.6206896551724137</v>
      </c>
      <c r="H204" s="616">
        <v>10</v>
      </c>
      <c r="I204" s="611">
        <f t="shared" si="45"/>
        <v>0.6333333333333333</v>
      </c>
      <c r="J204" s="575">
        <f>IF(ISBLANK(E204),"",VLOOKUP(I204,Tabellen!$F$7:$G$17,2))</f>
        <v>6</v>
      </c>
      <c r="K204" s="618">
        <f>IF(ISBLANK(E204),"",ABS(IF($J$204&gt;J73,"1",0)))</f>
        <v>0</v>
      </c>
      <c r="L204" s="62">
        <f>IF(ISBLANK(E204),"",ABS(IF($J$204&lt;J73,"1",0)))</f>
        <v>1</v>
      </c>
      <c r="M204" s="619">
        <f>IF(ISBLANK(E204),"",ABS(IF($J$204=J73,"1")))</f>
        <v>0</v>
      </c>
      <c r="O204" s="693"/>
    </row>
    <row r="205" spans="1:17" ht="29.25" customHeight="1">
      <c r="A205" s="663">
        <f>IF(ISBLANK(A93),"",$A$93)</f>
        <v>45174</v>
      </c>
      <c r="B205" s="661" t="str">
        <f>Leden!B8</f>
        <v>Cattier Theo</v>
      </c>
      <c r="C205" s="578">
        <f>IF(ISBLANK(C93),"",$C$93)</f>
        <v>1</v>
      </c>
      <c r="D205" s="578">
        <f t="shared" si="43"/>
        <v>120</v>
      </c>
      <c r="E205" s="616">
        <v>120</v>
      </c>
      <c r="F205" s="578">
        <f>IF(ISBLANK(F93),"",$F$93)</f>
        <v>38</v>
      </c>
      <c r="G205" s="643">
        <f t="shared" si="44"/>
        <v>3.1578947368421053</v>
      </c>
      <c r="H205" s="616">
        <v>21</v>
      </c>
      <c r="I205" s="611">
        <f t="shared" si="45"/>
        <v>1</v>
      </c>
      <c r="J205" s="575">
        <f>IF(ISBLANK(E205),"",VLOOKUP(I205,Tabellen!$F$7:$G$17,2))</f>
        <v>10</v>
      </c>
      <c r="K205" s="618">
        <f>IF(ISBLANK(E205),"",ABS(IF($J$205&gt;J93,"1",0)))</f>
        <v>1</v>
      </c>
      <c r="L205" s="62">
        <f>IF(ISBLANK(E205),"",ABS(IF($J$205&lt;J93,"1",0)))</f>
        <v>0</v>
      </c>
      <c r="M205" s="619">
        <f>IF(ISBLANK(E205),"",ABS(IF($J$205=J93,"1")))</f>
        <v>0</v>
      </c>
      <c r="O205" s="693"/>
    </row>
    <row r="206" spans="1:17" ht="29.25" customHeight="1">
      <c r="A206" s="663">
        <f>IF(ISBLANK(A113),"",$A$113)</f>
        <v>45202</v>
      </c>
      <c r="B206" s="661" t="str">
        <f>Leden!B9</f>
        <v>Huinink Jan</v>
      </c>
      <c r="C206" s="578">
        <f>IF(ISBLANK(C113),"",$C$113)</f>
        <v>1</v>
      </c>
      <c r="D206" s="578">
        <f t="shared" si="43"/>
        <v>120</v>
      </c>
      <c r="E206" s="616">
        <v>120</v>
      </c>
      <c r="F206" s="578">
        <f>IF(ISBLANK(F113),"",$F$113)</f>
        <v>17</v>
      </c>
      <c r="G206" s="643">
        <f t="shared" si="44"/>
        <v>7.0588235294117645</v>
      </c>
      <c r="H206" s="616">
        <v>31</v>
      </c>
      <c r="I206" s="611">
        <f t="shared" si="45"/>
        <v>1</v>
      </c>
      <c r="J206" s="575">
        <f>IF(ISBLANK(E206),"",VLOOKUP(I206,Tabellen!$F$7:$G$17,2))</f>
        <v>10</v>
      </c>
      <c r="K206" s="618">
        <f>IF(ISBLANK(E206),"",ABS(IF($J$206&gt;J113,"1",0)))</f>
        <v>1</v>
      </c>
      <c r="L206" s="62">
        <f>IF(ISBLANK(E206),"",ABS(IF($J$206&lt;J113,"1",0)))</f>
        <v>0</v>
      </c>
      <c r="M206" s="619">
        <f>IF(ISBLANK(E206),"",ABS(IF($J$206=J113,"1")))</f>
        <v>0</v>
      </c>
      <c r="O206" s="693"/>
    </row>
    <row r="207" spans="1:17" ht="29.25" customHeight="1">
      <c r="A207" s="663">
        <f>IF(ISBLANK(A133),"",$A$133)</f>
        <v>45202</v>
      </c>
      <c r="B207" s="661" t="str">
        <f>Leden!B10</f>
        <v>Koppele Theo</v>
      </c>
      <c r="C207" s="578">
        <f>IF(ISBLANK(C133),"",$C$133)</f>
        <v>1</v>
      </c>
      <c r="D207" s="578">
        <f t="shared" si="43"/>
        <v>120</v>
      </c>
      <c r="E207" s="616">
        <v>77</v>
      </c>
      <c r="F207" s="578">
        <f>IF(ISBLANK(F133),"",$F$133)</f>
        <v>30</v>
      </c>
      <c r="G207" s="643">
        <f t="shared" si="44"/>
        <v>2.5666666666666669</v>
      </c>
      <c r="H207" s="616">
        <v>17</v>
      </c>
      <c r="I207" s="611">
        <f t="shared" si="45"/>
        <v>0.64166666666666672</v>
      </c>
      <c r="J207" s="575">
        <f>IF(ISBLANK(E207),"",VLOOKUP(I207,Tabellen!$F$7:$G$17,2))</f>
        <v>6</v>
      </c>
      <c r="K207" s="618">
        <f>IF(ISBLANK(E207),"",ABS(IF($J$207&gt;J133,"1",0)))</f>
        <v>0</v>
      </c>
      <c r="L207" s="62">
        <f>IF(ISBLANK(E207),"",ABS(IF($J$207&lt;J133,"1",0)))</f>
        <v>1</v>
      </c>
      <c r="M207" s="619">
        <f>IF(ISBLANK(E207),"",ABS(IF($J$207=J133,"1")))</f>
        <v>0</v>
      </c>
      <c r="O207" s="693"/>
      <c r="P207" s="694"/>
      <c r="Q207" s="591"/>
    </row>
    <row r="208" spans="1:17" ht="29.25" customHeight="1">
      <c r="A208" s="663">
        <f>IF(ISBLANK(A153),"",$A$153)</f>
        <v>45216</v>
      </c>
      <c r="B208" s="661" t="str">
        <f>Leden!B11</f>
        <v>Melgers Willy</v>
      </c>
      <c r="C208" s="578">
        <f>IF(ISBLANK(C153),"",$C$153)</f>
        <v>1</v>
      </c>
      <c r="D208" s="578">
        <f t="shared" si="43"/>
        <v>120</v>
      </c>
      <c r="E208" s="616">
        <v>117</v>
      </c>
      <c r="F208" s="578">
        <f>IF(ISBLANK(F153),"",$F$153)</f>
        <v>23</v>
      </c>
      <c r="G208" s="643">
        <f t="shared" si="44"/>
        <v>5.0869565217391308</v>
      </c>
      <c r="H208" s="616">
        <v>22</v>
      </c>
      <c r="I208" s="611">
        <f t="shared" si="45"/>
        <v>0.97499999999999998</v>
      </c>
      <c r="J208" s="575">
        <f>IF(ISBLANK(E208),"",VLOOKUP(I208,Tabellen!$F$7:$G$17,2))</f>
        <v>9</v>
      </c>
      <c r="K208" s="618">
        <f>IF(ISBLANK(E208),"",ABS(IF($J$208&gt;J162,"1",0)))</f>
        <v>0</v>
      </c>
      <c r="L208" s="62">
        <f>IF(ISBLANK(E208),"",ABS(IF($J$208&lt;J162,"1",0)))</f>
        <v>1</v>
      </c>
      <c r="M208" s="619">
        <f>IF(ISBLANK(E208),"",ABS(IF($J$208=J162,"1")))</f>
        <v>0</v>
      </c>
      <c r="P208" s="694"/>
      <c r="Q208" s="591"/>
    </row>
    <row r="209" spans="1:17" ht="29.25" customHeight="1">
      <c r="A209" s="663">
        <f>IF(ISBLANK(A173),"",$A$173)</f>
        <v>45223</v>
      </c>
      <c r="B209" s="661" t="str">
        <f>Leden!B12</f>
        <v>Piepers Arnold</v>
      </c>
      <c r="C209" s="578">
        <f>IF(ISBLANK(C173),"",$C$173)</f>
        <v>1</v>
      </c>
      <c r="D209" s="578">
        <f t="shared" si="43"/>
        <v>120</v>
      </c>
      <c r="E209" s="616">
        <v>120</v>
      </c>
      <c r="F209" s="578">
        <f>IF(ISBLANK(F173),"",$F$173)</f>
        <v>18</v>
      </c>
      <c r="G209" s="643">
        <f t="shared" si="44"/>
        <v>6.666666666666667</v>
      </c>
      <c r="H209" s="616">
        <v>28</v>
      </c>
      <c r="I209" s="611">
        <f t="shared" si="45"/>
        <v>1</v>
      </c>
      <c r="J209" s="575">
        <f>IF(ISBLANK(E209),"",VLOOKUP(I209,Tabellen!$F$7:$G$17,2))</f>
        <v>10</v>
      </c>
      <c r="K209" s="618">
        <f>IF(ISBLANK(E209),"",ABS(IF($J$209&gt;J173,"1",0)))</f>
        <v>1</v>
      </c>
      <c r="L209" s="62">
        <f>IF(ISBLANK(E209),"",ABS(IF($J$209&lt;J173,"1",0)))</f>
        <v>0</v>
      </c>
      <c r="M209" s="619">
        <f>IF(ISBLANK(E209),"",ABS(IF($J$209=J173,"1")))</f>
        <v>0</v>
      </c>
      <c r="Q209" s="591"/>
    </row>
    <row r="210" spans="1:17" ht="29.25" customHeight="1">
      <c r="A210" s="735"/>
      <c r="B210" s="736">
        <f>Leden!$F$13</f>
        <v>4.5</v>
      </c>
      <c r="C210" s="706">
        <f>SUBTOTAL(9,C194:C209)</f>
        <v>13</v>
      </c>
      <c r="D210" s="706">
        <f>SUBTOTAL(9,D194:D209)</f>
        <v>1560</v>
      </c>
      <c r="E210" s="706">
        <f>SUBTOTAL(9,E194:E209)</f>
        <v>1421</v>
      </c>
      <c r="F210" s="706">
        <f>SUM(F194:F209)</f>
        <v>317</v>
      </c>
      <c r="G210" s="713">
        <f>E210/F210</f>
        <v>4.482649842271293</v>
      </c>
      <c r="H210" s="706">
        <f>MAX(H194:H209)</f>
        <v>33</v>
      </c>
      <c r="I210" s="731">
        <f>AVERAGE(I194:I209)</f>
        <v>0.91089743589743588</v>
      </c>
      <c r="J210" s="715">
        <f>SUM(J194:J209)</f>
        <v>116</v>
      </c>
      <c r="K210" s="732">
        <f>SUM(K194:K209)</f>
        <v>7</v>
      </c>
      <c r="L210" s="733">
        <f>SUM(L194:L209)</f>
        <v>6</v>
      </c>
      <c r="M210" s="734">
        <f>SUM(M194:M209)</f>
        <v>0</v>
      </c>
      <c r="N210" s="718">
        <f>IF(ISBLANK(E210),"",VLOOKUP(G210,Tabellen!$D$7:$E$46,2))</f>
        <v>110</v>
      </c>
      <c r="O210" s="795" t="s">
        <v>116</v>
      </c>
      <c r="P210" s="630"/>
      <c r="Q210" s="591"/>
    </row>
    <row r="211" spans="1:17" ht="29.25" customHeight="1">
      <c r="A211" s="697"/>
      <c r="B211" s="698"/>
      <c r="C211" s="699"/>
      <c r="D211" s="698"/>
      <c r="E211" s="698"/>
      <c r="F211" s="698"/>
      <c r="G211" s="698"/>
      <c r="H211" s="698"/>
      <c r="I211" s="698"/>
      <c r="J211" s="700"/>
      <c r="K211" s="698"/>
      <c r="L211" s="698"/>
      <c r="M211" s="698"/>
      <c r="N211" s="701"/>
      <c r="O211" s="632"/>
      <c r="P211" s="636"/>
      <c r="Q211" s="591"/>
    </row>
    <row r="212" spans="1:17" ht="29.25" customHeight="1">
      <c r="A212" s="582" t="s">
        <v>93</v>
      </c>
      <c r="B212" s="583" t="s">
        <v>94</v>
      </c>
      <c r="C212" s="582"/>
      <c r="D212" s="584"/>
      <c r="E212" s="585"/>
      <c r="F212" s="582"/>
      <c r="G212" s="586"/>
      <c r="H212" s="585"/>
      <c r="I212" s="587"/>
      <c r="J212" s="588"/>
      <c r="K212" s="589"/>
      <c r="L212" s="590"/>
      <c r="M212" s="587"/>
      <c r="N212" s="590"/>
      <c r="Q212" s="591"/>
    </row>
    <row r="213" spans="1:17" ht="29.25" customHeight="1">
      <c r="A213" s="592">
        <f>VLOOKUP(B231,Tabellen!B7:C46,2)</f>
        <v>50</v>
      </c>
      <c r="B213" s="583" t="s">
        <v>37</v>
      </c>
      <c r="C213" s="582" t="s">
        <v>95</v>
      </c>
      <c r="D213" s="584" t="s">
        <v>117</v>
      </c>
      <c r="E213" s="582" t="s">
        <v>95</v>
      </c>
      <c r="F213" s="582" t="s">
        <v>98</v>
      </c>
      <c r="G213" s="659" t="s">
        <v>99</v>
      </c>
      <c r="H213" s="582" t="s">
        <v>100</v>
      </c>
      <c r="I213" s="594" t="s">
        <v>101</v>
      </c>
      <c r="J213" s="595">
        <v>10</v>
      </c>
      <c r="K213" s="596" t="s">
        <v>102</v>
      </c>
      <c r="L213" s="586" t="s">
        <v>103</v>
      </c>
      <c r="M213" s="594" t="s">
        <v>104</v>
      </c>
      <c r="N213" s="586" t="s">
        <v>105</v>
      </c>
      <c r="Q213" s="591"/>
    </row>
    <row r="214" spans="1:17" ht="29.25" customHeight="1">
      <c r="A214" s="597" t="s">
        <v>106</v>
      </c>
      <c r="B214" s="672" t="str">
        <f>Leden!$B$14</f>
        <v>Rots Jan</v>
      </c>
      <c r="C214" s="582" t="s">
        <v>107</v>
      </c>
      <c r="D214" s="586" t="s">
        <v>119</v>
      </c>
      <c r="E214" s="586" t="s">
        <v>119</v>
      </c>
      <c r="F214" s="582" t="s">
        <v>110</v>
      </c>
      <c r="G214" s="586" t="s">
        <v>79</v>
      </c>
      <c r="H214" s="582" t="s">
        <v>112</v>
      </c>
      <c r="I214" s="594" t="s">
        <v>119</v>
      </c>
      <c r="J214" s="595" t="s">
        <v>113</v>
      </c>
      <c r="K214" s="596"/>
      <c r="L214" s="586"/>
      <c r="M214" s="594"/>
      <c r="N214" s="586" t="s">
        <v>114</v>
      </c>
      <c r="Q214" s="591"/>
    </row>
    <row r="215" spans="1:17" ht="29.25" customHeight="1">
      <c r="A215" s="613"/>
      <c r="B215" s="661" t="str">
        <f>Leden!B15</f>
        <v>Rouwhorst Bennie</v>
      </c>
      <c r="C215" s="601"/>
      <c r="D215" s="602" t="str">
        <f t="shared" ref="D215:D220" si="46">IF(ISBLANK(C215),"",IF(C215=1,$A$213,C215))</f>
        <v/>
      </c>
      <c r="E215" s="601"/>
      <c r="F215" s="601"/>
      <c r="G215" s="641" t="str">
        <f t="shared" ref="G215:G220" si="47">IF(ISBLANK(E215),"",E215/F215)</f>
        <v/>
      </c>
      <c r="H215" s="601"/>
      <c r="I215" s="604" t="str">
        <f t="shared" ref="I215:I220" si="48">IF(ISBLANK(E215),"",E215/D215)</f>
        <v/>
      </c>
      <c r="J215" s="575" t="str">
        <f>IF(ISBLANK(E215),"",VLOOKUP(I215,Tabellen!$F$7:$G$17,2))</f>
        <v/>
      </c>
      <c r="K215" s="605" t="str">
        <f>IF(ISBLANK(C215),"",ABS(IF($J$215&gt;J251,"1",0)))</f>
        <v/>
      </c>
      <c r="L215" s="606" t="str">
        <f>IF(ISBLANK(C215),"",ABS(IF($J$215&lt;J251,"1",0)))</f>
        <v/>
      </c>
      <c r="M215" s="607" t="str">
        <f>IF(ISBLANK(C215),"",ABS(IF($J$215=J251,"1")))</f>
        <v/>
      </c>
      <c r="O215" s="674"/>
      <c r="P215" s="704"/>
    </row>
    <row r="216" spans="1:17" ht="29.25" customHeight="1">
      <c r="A216" s="613"/>
      <c r="B216" s="661" t="str">
        <f>Leden!B16</f>
        <v>Wittenbernds B</v>
      </c>
      <c r="D216" s="578" t="str">
        <f t="shared" si="46"/>
        <v/>
      </c>
      <c r="E216" s="601"/>
      <c r="F216" s="601"/>
      <c r="G216" s="643" t="str">
        <f t="shared" si="47"/>
        <v/>
      </c>
      <c r="I216" s="611" t="str">
        <f t="shared" si="48"/>
        <v/>
      </c>
      <c r="J216" s="575" t="str">
        <f>IF(ISBLANK(E216),"",VLOOKUP(I216,Tabellen!$F$7:$G$17,2))</f>
        <v/>
      </c>
      <c r="K216" s="618" t="str">
        <f>IF(ISBLANK(C216),"",ABS(IF($J$216&gt;J271,"1",0)))</f>
        <v/>
      </c>
      <c r="L216" s="62" t="str">
        <f>IF(ISBLANK(C216),"",ABS(IF($J$216&lt;J271,"1",0)))</f>
        <v/>
      </c>
      <c r="M216" s="619" t="str">
        <f>IF(ISBLANK(C216),"",ABS(IF($J$216=J271,"1")))</f>
        <v/>
      </c>
      <c r="O216" s="615"/>
      <c r="P216" s="705"/>
    </row>
    <row r="217" spans="1:17" ht="29.25" customHeight="1">
      <c r="A217" s="613"/>
      <c r="B217" s="661" t="str">
        <f>Leden!B17</f>
        <v>Spieker Leo</v>
      </c>
      <c r="D217" s="578" t="str">
        <f t="shared" si="46"/>
        <v/>
      </c>
      <c r="E217" s="601"/>
      <c r="F217" s="601"/>
      <c r="G217" s="643" t="str">
        <f t="shared" si="47"/>
        <v/>
      </c>
      <c r="I217" s="611" t="str">
        <f t="shared" si="48"/>
        <v/>
      </c>
      <c r="J217" s="575" t="str">
        <f>IF(ISBLANK(E217),"",VLOOKUP(I217,Tabellen!$F$7:$G$17,2))</f>
        <v/>
      </c>
      <c r="K217" s="618" t="str">
        <f>IF(ISBLANK(C217),"",ABS(IF($J$217&gt;J291,"1",0)))</f>
        <v/>
      </c>
      <c r="L217" s="62" t="str">
        <f>IF(ISBLANK(C217),"",ABS(IF($J$217&lt;J291,"1",0)))</f>
        <v/>
      </c>
      <c r="M217" s="619" t="str">
        <f>IF(ISBLANK(C217),"",ABS(IF($J$217=J291,"1")))</f>
        <v/>
      </c>
      <c r="O217" s="615"/>
      <c r="P217" s="705"/>
    </row>
    <row r="218" spans="1:17" ht="29.25" customHeight="1">
      <c r="B218" s="661" t="str">
        <f>Leden!B18</f>
        <v>v.Schie Leo</v>
      </c>
      <c r="D218" s="578" t="str">
        <f t="shared" si="46"/>
        <v/>
      </c>
      <c r="G218" s="643" t="str">
        <f t="shared" si="47"/>
        <v/>
      </c>
      <c r="I218" s="611" t="str">
        <f t="shared" si="48"/>
        <v/>
      </c>
      <c r="J218" s="575" t="str">
        <f>IF(ISBLANK(E218),"",VLOOKUP(I218,Tabellen!$F$7:$G$17,2))</f>
        <v/>
      </c>
      <c r="K218" s="618" t="str">
        <f>IF(ISBLANK(C218),"",ABS(IF($J$218&gt;J311,"1",0)))</f>
        <v/>
      </c>
      <c r="L218" s="62" t="str">
        <f>IF(ISBLANK(C218),"",ABS(IF($J$218&lt;J311,"1",0)))</f>
        <v/>
      </c>
      <c r="M218" s="619" t="str">
        <f>IF(ISBLANK(C218),"",ABS(IF($J$218=J311,"1")))</f>
        <v/>
      </c>
      <c r="O218" s="615"/>
    </row>
    <row r="219" spans="1:17" ht="29.25" customHeight="1">
      <c r="B219" s="661" t="str">
        <f>Leden!B19</f>
        <v>Wolterink Harrie</v>
      </c>
      <c r="D219" s="578" t="str">
        <f t="shared" si="46"/>
        <v/>
      </c>
      <c r="G219" s="643" t="str">
        <f t="shared" si="47"/>
        <v/>
      </c>
      <c r="I219" s="611" t="str">
        <f t="shared" si="48"/>
        <v/>
      </c>
      <c r="J219" s="575" t="str">
        <f>IF(ISBLANK(E219),"",VLOOKUP(I219,Tabellen!$F$7:$G$17,2))</f>
        <v/>
      </c>
      <c r="K219" s="618" t="str">
        <f>IF(ISBLANK(C219),"",ABS(IF($J$219&gt;J331,"1",0)))</f>
        <v/>
      </c>
      <c r="L219" s="62" t="str">
        <f>IF(ISBLANK(C219),"",ABS(IF($J$219&lt;J331,"1",0)))</f>
        <v/>
      </c>
      <c r="M219" s="619" t="str">
        <f>IF(ISBLANK(C219),"",ABS(IF($J$219=J331,"1")))</f>
        <v/>
      </c>
      <c r="O219" s="615"/>
    </row>
    <row r="220" spans="1:17" ht="29.25" customHeight="1">
      <c r="A220" s="677"/>
      <c r="B220" s="440" t="str">
        <f>Leden!B20</f>
        <v>Vermue Jack</v>
      </c>
      <c r="C220" s="798"/>
      <c r="D220" s="451" t="str">
        <f t="shared" si="46"/>
        <v/>
      </c>
      <c r="E220" s="798"/>
      <c r="F220" s="798"/>
      <c r="G220" s="803" t="str">
        <f t="shared" si="47"/>
        <v/>
      </c>
      <c r="H220" s="798"/>
      <c r="I220" s="804" t="str">
        <f t="shared" si="48"/>
        <v/>
      </c>
      <c r="J220" s="801" t="str">
        <f>IF(ISBLANK(E220),"",VLOOKUP(I220,Tabellen!$F$7:$G$17,2))</f>
        <v/>
      </c>
      <c r="K220" s="690" t="str">
        <f>IF(ISBLANK(C220),"",ABS(IF($J$220&gt;J350,"1",0)))</f>
        <v/>
      </c>
      <c r="L220" s="691" t="str">
        <f>IF(ISBLANK(C220),"",ABS(IF($J$220&lt;J350,"1",0)))</f>
        <v/>
      </c>
      <c r="M220" s="692" t="str">
        <f>IF(ISBLANK(C220),"",ABS(IF($J$220=J350,"1")))</f>
        <v/>
      </c>
      <c r="N220" s="451"/>
      <c r="O220" s="693"/>
    </row>
    <row r="221" spans="1:17" ht="29.25" customHeight="1">
      <c r="A221" s="663" t="str">
        <f>IF(ISBLANK(A14),"",$A$14)</f>
        <v/>
      </c>
      <c r="B221" s="661" t="str">
        <f>Leden!B4</f>
        <v>Slot Guus</v>
      </c>
      <c r="C221" s="578" t="str">
        <f>IF(ISBLANK(C14),"",$C$14)</f>
        <v/>
      </c>
      <c r="D221" s="578" t="str">
        <f t="shared" ref="D221:D230" si="49">IF(C221=1,$A$213,C221)</f>
        <v/>
      </c>
      <c r="F221" s="578" t="str">
        <f>IF(ISBLANK(F14),"",$F14)</f>
        <v/>
      </c>
      <c r="G221" s="643" t="str">
        <f t="shared" ref="G221:G230" si="50">IF(ISBLANK(E221),"",E221/F221)</f>
        <v/>
      </c>
      <c r="I221" s="611" t="str">
        <f t="shared" ref="I221:I230" si="51">IF(ISBLANK(E221),"",E221/D221)</f>
        <v/>
      </c>
      <c r="J221" s="575" t="str">
        <f>IF(ISBLANK(E221),"",VLOOKUP(I221,Tabellen!$F$7:$G$17,2))</f>
        <v/>
      </c>
      <c r="K221" s="618" t="str">
        <f>IF(ISBLANK(E221),"",ABS(IF($J$221&gt;J14,"1",0)))</f>
        <v/>
      </c>
      <c r="L221" s="62" t="str">
        <f>IF(ISBLANK(E221),"",ABS(IF($J$221&lt;J14,"1",0)))</f>
        <v/>
      </c>
      <c r="M221" s="619" t="str">
        <f>IF(ISBLANK(E221),"",ABS(IF($J$221=J14,"1")))</f>
        <v/>
      </c>
      <c r="O221" s="693"/>
    </row>
    <row r="222" spans="1:17" ht="29.25" customHeight="1">
      <c r="A222" s="663" t="str">
        <f>IF(ISBLANK(A34),"",$A$34)</f>
        <v/>
      </c>
      <c r="B222" s="661" t="str">
        <f>Leden!B5</f>
        <v>Bennie Beerten Z</v>
      </c>
      <c r="C222" s="578" t="str">
        <f>IF(ISBLANK(C34),"",$C$34)</f>
        <v/>
      </c>
      <c r="D222" s="578" t="str">
        <f t="shared" si="49"/>
        <v/>
      </c>
      <c r="F222" s="578" t="str">
        <f>IF(ISBLANK(F34),"",$F34)</f>
        <v/>
      </c>
      <c r="G222" s="643" t="str">
        <f t="shared" si="50"/>
        <v/>
      </c>
      <c r="I222" s="611" t="str">
        <f t="shared" si="51"/>
        <v/>
      </c>
      <c r="J222" s="575" t="str">
        <f>IF(ISBLANK(E222),"",VLOOKUP(I222,Tabellen!$F$7:$G$17,2))</f>
        <v/>
      </c>
      <c r="K222" s="618" t="str">
        <f>IF(ISBLANK(E222),"",ABS(IF($J$222&gt;J34,"1",0)))</f>
        <v/>
      </c>
      <c r="L222" s="62" t="str">
        <f>IF(ISBLANK(E222),"",ABS(IF($J$222&lt;J34,"1",0)))</f>
        <v/>
      </c>
      <c r="M222" s="619" t="str">
        <f>IF(ISBLANK(E222),"",ABS(IF($J$222=J34,"1")))</f>
        <v/>
      </c>
      <c r="O222" s="693"/>
    </row>
    <row r="223" spans="1:17" ht="29.25" customHeight="1">
      <c r="A223" s="663" t="str">
        <f>IF(ISBLANK(A54),"",$A$54)</f>
        <v/>
      </c>
      <c r="B223" s="661" t="str">
        <f>Leden!B6</f>
        <v>Cuppers Jan</v>
      </c>
      <c r="C223" s="578" t="str">
        <f>IF(ISBLANK(C54),"",$C$54)</f>
        <v/>
      </c>
      <c r="D223" s="578" t="str">
        <f t="shared" si="49"/>
        <v/>
      </c>
      <c r="F223" s="578" t="str">
        <f>IF(ISBLANK(A54),"",$A54)</f>
        <v/>
      </c>
      <c r="G223" s="643" t="str">
        <f t="shared" si="50"/>
        <v/>
      </c>
      <c r="I223" s="611" t="str">
        <f t="shared" si="51"/>
        <v/>
      </c>
      <c r="J223" s="575" t="str">
        <f>IF(ISBLANK(E223),"",VLOOKUP(I223,Tabellen!$F$7:$G$17,2))</f>
        <v/>
      </c>
      <c r="K223" s="618" t="str">
        <f>IF(ISBLANK(E223),"",ABS(IF($J$223&gt;J54,"1",0)))</f>
        <v/>
      </c>
      <c r="L223" s="62" t="str">
        <f>IF(ISBLANK(E223),"",ABS(IF($J$223&lt;J54,"1",0)))</f>
        <v/>
      </c>
      <c r="M223" s="619" t="str">
        <f>IF(ISBLANK(E223),"",ABS(IF($J$223=J54,"1")))</f>
        <v/>
      </c>
      <c r="O223" s="693"/>
    </row>
    <row r="224" spans="1:17" ht="29.25" customHeight="1">
      <c r="A224" s="663" t="str">
        <f>IF(ISBLANK(A74),"",$A$74)</f>
        <v/>
      </c>
      <c r="B224" s="661" t="str">
        <f>Leden!B7</f>
        <v>BouwmeesterJohan</v>
      </c>
      <c r="C224" s="578" t="str">
        <f>IF(ISBLANK(C74),"",$C$74)</f>
        <v/>
      </c>
      <c r="D224" s="578" t="str">
        <f t="shared" si="49"/>
        <v/>
      </c>
      <c r="F224" s="578" t="str">
        <f>IF(ISBLANK(F74),"",$F$74)</f>
        <v/>
      </c>
      <c r="G224" s="643" t="str">
        <f t="shared" si="50"/>
        <v/>
      </c>
      <c r="I224" s="611" t="str">
        <f t="shared" si="51"/>
        <v/>
      </c>
      <c r="J224" s="575" t="str">
        <f>IF(ISBLANK(E224),"",VLOOKUP(I224,Tabellen!$F$7:$G$17,2))</f>
        <v/>
      </c>
      <c r="K224" s="618" t="str">
        <f>IF(ISBLANK(E224),"",ABS(IF($J$224&gt;J74,"1",0)))</f>
        <v/>
      </c>
      <c r="L224" s="62" t="str">
        <f>IF(ISBLANK(E224),"",ABS(IF($J$224&lt;J74,"1",0)))</f>
        <v/>
      </c>
      <c r="M224" s="619" t="str">
        <f>IF(ISBLANK(E224),"",ABS(IF($J$224=J74,"1")))</f>
        <v/>
      </c>
      <c r="O224" s="693"/>
    </row>
    <row r="225" spans="1:17" ht="29.25" customHeight="1">
      <c r="A225" s="663" t="str">
        <f>IF(ISBLANK(A94),"",$A$94)</f>
        <v/>
      </c>
      <c r="B225" s="661" t="str">
        <f>Leden!B8</f>
        <v>Cattier Theo</v>
      </c>
      <c r="C225" s="578" t="str">
        <f>IF(ISBLANK(C94),"",$C$94)</f>
        <v/>
      </c>
      <c r="D225" s="578" t="str">
        <f t="shared" si="49"/>
        <v/>
      </c>
      <c r="F225" s="578" t="str">
        <f>IF(ISBLANK(F94),"",$F$94)</f>
        <v/>
      </c>
      <c r="G225" s="643" t="str">
        <f t="shared" si="50"/>
        <v/>
      </c>
      <c r="I225" s="611" t="str">
        <f t="shared" si="51"/>
        <v/>
      </c>
      <c r="J225" s="575" t="str">
        <f>IF(ISBLANK(E225),"",VLOOKUP(I225,Tabellen!$F$7:$G$17,2))</f>
        <v/>
      </c>
      <c r="K225" s="618" t="str">
        <f>IF(ISBLANK(E225),"",ABS(IF($J$225&gt;J94,"1",0)))</f>
        <v/>
      </c>
      <c r="L225" s="62" t="str">
        <f>IF(ISBLANK(E225),"",ABS(IF($J$225&lt;J94,"1",0)))</f>
        <v/>
      </c>
      <c r="M225" s="619" t="str">
        <f>IF(ISBLANK(E225),"",ABS(IF($J$225=J94,"1")))</f>
        <v/>
      </c>
      <c r="O225" s="693"/>
    </row>
    <row r="226" spans="1:17" ht="29.25" customHeight="1">
      <c r="A226" s="663" t="str">
        <f>IF(ISBLANK(A114),"",$A$114)</f>
        <v/>
      </c>
      <c r="B226" s="661" t="str">
        <f>Leden!B9</f>
        <v>Huinink Jan</v>
      </c>
      <c r="C226" s="578" t="str">
        <f>IF(ISBLANK(C114),"",$C$114)</f>
        <v/>
      </c>
      <c r="D226" s="578" t="str">
        <f t="shared" si="49"/>
        <v/>
      </c>
      <c r="F226" s="578" t="str">
        <f>IF(ISBLANK(F114),"",$F$114)</f>
        <v/>
      </c>
      <c r="G226" s="643" t="str">
        <f t="shared" si="50"/>
        <v/>
      </c>
      <c r="I226" s="611" t="str">
        <f t="shared" si="51"/>
        <v/>
      </c>
      <c r="J226" s="575" t="str">
        <f>IF(ISBLANK(E226),"",VLOOKUP(I226,Tabellen!$F$7:$G$17,2))</f>
        <v/>
      </c>
      <c r="K226" s="618" t="str">
        <f>IF(ISBLANK(E226),"",ABS(IF($J$226&gt;J114,"1",0)))</f>
        <v/>
      </c>
      <c r="L226" s="62" t="str">
        <f>IF(ISBLANK(E226),"",ABS(IF($J$226&lt;J114,"1",0)))</f>
        <v/>
      </c>
      <c r="M226" s="619" t="str">
        <f>IF(ISBLANK(E226),"",ABS(IF($J$226=J114,"1")))</f>
        <v/>
      </c>
      <c r="O226" s="693"/>
    </row>
    <row r="227" spans="1:17" ht="29.25" customHeight="1">
      <c r="A227" s="663" t="str">
        <f>IF(ISBLANK(A134),"",$A$134)</f>
        <v/>
      </c>
      <c r="B227" s="661" t="str">
        <f>Leden!B10</f>
        <v>Koppele Theo</v>
      </c>
      <c r="C227" s="578" t="str">
        <f>IF(ISBLANK(C134),"",$C$134)</f>
        <v/>
      </c>
      <c r="D227" s="578" t="str">
        <f t="shared" si="49"/>
        <v/>
      </c>
      <c r="F227" s="578" t="str">
        <f>IF(ISBLANK(F134),"",$F$134)</f>
        <v/>
      </c>
      <c r="G227" s="643" t="str">
        <f t="shared" si="50"/>
        <v/>
      </c>
      <c r="I227" s="611" t="str">
        <f t="shared" si="51"/>
        <v/>
      </c>
      <c r="J227" s="575" t="str">
        <f>IF(ISBLANK(E227),"",VLOOKUP(I227,Tabellen!$F$7:$G$17,2))</f>
        <v/>
      </c>
      <c r="K227" s="618" t="str">
        <f>IF(ISBLANK(E227),"",ABS(IF($J$227&gt;J134,"1",0)))</f>
        <v/>
      </c>
      <c r="L227" s="62" t="str">
        <f>IF(ISBLANK(E227),"",ABS(IF($J$227&lt;J134,"1",0)))</f>
        <v/>
      </c>
      <c r="M227" s="619" t="str">
        <f>IF(ISBLANK(E227),"",ABS(IF($J$227=J134,"1")))</f>
        <v/>
      </c>
      <c r="O227" s="693"/>
    </row>
    <row r="228" spans="1:17" ht="29.25" customHeight="1">
      <c r="A228" s="663" t="str">
        <f>IF(ISBLANK(A154),"",$A$154)</f>
        <v/>
      </c>
      <c r="B228" s="661" t="str">
        <f>Leden!B11</f>
        <v>Melgers Willy</v>
      </c>
      <c r="C228" s="578" t="str">
        <f>IF(ISBLANK(C154),"",$C$154)</f>
        <v/>
      </c>
      <c r="D228" s="578" t="str">
        <f t="shared" si="49"/>
        <v/>
      </c>
      <c r="F228" s="578" t="str">
        <f>IF(ISBLANK(F154),"",$F$154)</f>
        <v/>
      </c>
      <c r="G228" s="643" t="str">
        <f t="shared" si="50"/>
        <v/>
      </c>
      <c r="I228" s="611" t="str">
        <f t="shared" si="51"/>
        <v/>
      </c>
      <c r="J228" s="575" t="str">
        <f>IF(ISBLANK(E228),"",VLOOKUP(I228,Tabellen!$F$7:$G$17,2))</f>
        <v/>
      </c>
      <c r="K228" s="618" t="str">
        <f>IF(ISBLANK(E228),"",ABS(IF($J$228&gt;J154,"1",0)))</f>
        <v/>
      </c>
      <c r="L228" s="62" t="str">
        <f>IF(ISBLANK(E228),"",ABS(IF($J$228&lt;J154,"1",0)))</f>
        <v/>
      </c>
      <c r="M228" s="619" t="str">
        <f>IF(ISBLANK(E228),"",ABS(IF($J$228=J154,"1")))</f>
        <v/>
      </c>
      <c r="O228" s="693"/>
      <c r="P228" s="694"/>
      <c r="Q228" s="591"/>
    </row>
    <row r="229" spans="1:17" ht="29.25" customHeight="1">
      <c r="A229" s="663" t="str">
        <f>IF(ISBLANK(A174),"",$A$174)</f>
        <v/>
      </c>
      <c r="B229" s="661" t="str">
        <f>Leden!B12</f>
        <v>Piepers Arnold</v>
      </c>
      <c r="C229" s="578" t="str">
        <f>IF(ISBLANK(C174),"",$C$174)</f>
        <v/>
      </c>
      <c r="D229" s="578" t="str">
        <f t="shared" si="49"/>
        <v/>
      </c>
      <c r="F229" s="578" t="str">
        <f>IF(ISBLANK(F174),"",$F$174)</f>
        <v/>
      </c>
      <c r="G229" s="643" t="str">
        <f t="shared" si="50"/>
        <v/>
      </c>
      <c r="I229" s="611" t="str">
        <f t="shared" si="51"/>
        <v/>
      </c>
      <c r="J229" s="575" t="str">
        <f>IF(ISBLANK(E229),"",VLOOKUP(I229,Tabellen!$F$7:$G$17,2))</f>
        <v/>
      </c>
      <c r="K229" s="618" t="str">
        <f>IF(ISBLANK(E229),"",ABS(IF($J$229&gt;J174,"1",0)))</f>
        <v/>
      </c>
      <c r="L229" s="62" t="str">
        <f>IF(ISBLANK(E229),"",ABS(IF($J$229&lt;J174,"1",0)))</f>
        <v/>
      </c>
      <c r="M229" s="619" t="str">
        <f>IF(ISBLANK(E229),"",ABS(IF($J$229=J174,"1")))</f>
        <v/>
      </c>
      <c r="P229" s="694"/>
      <c r="Q229" s="591"/>
    </row>
    <row r="230" spans="1:17" ht="29.25" customHeight="1">
      <c r="A230" s="663" t="str">
        <f>IF(ISBLANK(A194),"",$A$194)</f>
        <v/>
      </c>
      <c r="B230" s="661" t="str">
        <f>Leden!B13</f>
        <v>Jos Stortelder</v>
      </c>
      <c r="C230" s="578" t="str">
        <f>IF(ISBLANK(C194),"",$C$194)</f>
        <v/>
      </c>
      <c r="D230" s="578" t="str">
        <f t="shared" si="49"/>
        <v/>
      </c>
      <c r="F230" s="578" t="str">
        <f>IF(ISBLANK(F194),"",$F$194)</f>
        <v/>
      </c>
      <c r="G230" s="643" t="str">
        <f t="shared" si="50"/>
        <v/>
      </c>
      <c r="I230" s="611" t="str">
        <f t="shared" si="51"/>
        <v/>
      </c>
      <c r="J230" s="575" t="str">
        <f>IF(ISBLANK(E230),"",VLOOKUP(I230,Tabellen!$F$7:$G$17,2))</f>
        <v/>
      </c>
      <c r="K230" s="618" t="str">
        <f>IF(ISBLANK(E230),"",ABS(IF($J$230&gt;J194,"1",0)))</f>
        <v/>
      </c>
      <c r="L230" s="62" t="str">
        <f>IF(ISBLANK(E230),"",ABS(IF($J$230&lt;J194,"1",0)))</f>
        <v/>
      </c>
      <c r="M230" s="619" t="str">
        <f>IF(ISBLANK(E230),"",ABS(IF($J$230=J194,"1")))</f>
        <v/>
      </c>
      <c r="P230" s="630"/>
      <c r="Q230" s="591"/>
    </row>
    <row r="231" spans="1:17" ht="29.25" customHeight="1">
      <c r="A231" s="711" t="s">
        <v>115</v>
      </c>
      <c r="B231" s="712">
        <f>Leden!$C$14</f>
        <v>1.55</v>
      </c>
      <c r="C231" s="706">
        <f>SUBTOTAL(9,C215:C230)</f>
        <v>0</v>
      </c>
      <c r="D231" s="706">
        <f>SUBTOTAL(9,D215:D230)</f>
        <v>0</v>
      </c>
      <c r="E231" s="706">
        <f>SUBTOTAL(9,E215:E230)</f>
        <v>0</v>
      </c>
      <c r="F231" s="706">
        <f>SUM(F215:F230)</f>
        <v>0</v>
      </c>
      <c r="G231" s="713" t="e">
        <f>E231/F231</f>
        <v>#DIV/0!</v>
      </c>
      <c r="H231" s="706">
        <f>MAX(H215:H230)</f>
        <v>0</v>
      </c>
      <c r="I231" s="731" t="e">
        <f>AVERAGE(I215:I230)</f>
        <v>#DIV/0!</v>
      </c>
      <c r="J231" s="715">
        <f>SUM(J215:J230)</f>
        <v>0</v>
      </c>
      <c r="K231" s="732">
        <f>SUM(K215:K230)</f>
        <v>0</v>
      </c>
      <c r="L231" s="733">
        <f>SUM(L215:L230)</f>
        <v>0</v>
      </c>
      <c r="M231" s="734">
        <f>SUM(M215:M230)</f>
        <v>0</v>
      </c>
      <c r="N231" s="718" t="e">
        <f>IF(ISBLANK(E231),"",VLOOKUP(G231,Tabellen!$D$7:$E$46,2))</f>
        <v>#DIV/0!</v>
      </c>
      <c r="O231" s="795" t="s">
        <v>116</v>
      </c>
      <c r="P231" s="609"/>
      <c r="Q231" s="591"/>
    </row>
    <row r="232" spans="1:17" ht="29.25" customHeight="1">
      <c r="A232" s="697"/>
      <c r="B232" s="698"/>
      <c r="C232" s="699"/>
      <c r="D232" s="698"/>
      <c r="E232" s="698"/>
      <c r="F232" s="698"/>
      <c r="G232" s="698"/>
      <c r="H232" s="698"/>
      <c r="I232" s="698"/>
      <c r="J232" s="700"/>
      <c r="K232" s="698"/>
      <c r="L232" s="698"/>
      <c r="M232" s="698"/>
      <c r="N232" s="701"/>
      <c r="O232" s="632"/>
      <c r="P232" s="636"/>
      <c r="Q232" s="591"/>
    </row>
    <row r="233" spans="1:17" ht="29.25" customHeight="1">
      <c r="A233" s="582" t="s">
        <v>93</v>
      </c>
      <c r="B233" s="583" t="s">
        <v>94</v>
      </c>
      <c r="C233" s="582"/>
      <c r="D233" s="584"/>
      <c r="E233" s="585"/>
      <c r="F233" s="582"/>
      <c r="G233" s="586"/>
      <c r="H233" s="585"/>
      <c r="I233" s="587"/>
      <c r="J233" s="588"/>
      <c r="K233" s="589"/>
      <c r="L233" s="590"/>
      <c r="M233" s="587"/>
      <c r="N233" s="590"/>
      <c r="Q233" s="591"/>
    </row>
    <row r="234" spans="1:17" ht="29.25" customHeight="1">
      <c r="A234" s="592">
        <f>VLOOKUP(B252,Tabellen!B7:C46,2)</f>
        <v>56</v>
      </c>
      <c r="B234" s="583" t="s">
        <v>37</v>
      </c>
      <c r="C234" s="582" t="s">
        <v>95</v>
      </c>
      <c r="D234" s="584" t="s">
        <v>117</v>
      </c>
      <c r="E234" s="582" t="s">
        <v>95</v>
      </c>
      <c r="F234" s="582" t="s">
        <v>98</v>
      </c>
      <c r="G234" s="659" t="s">
        <v>99</v>
      </c>
      <c r="H234" s="582" t="s">
        <v>100</v>
      </c>
      <c r="I234" s="594" t="s">
        <v>101</v>
      </c>
      <c r="J234" s="595">
        <v>10</v>
      </c>
      <c r="K234" s="596" t="s">
        <v>102</v>
      </c>
      <c r="L234" s="586" t="s">
        <v>103</v>
      </c>
      <c r="M234" s="594" t="s">
        <v>104</v>
      </c>
      <c r="N234" s="586" t="s">
        <v>105</v>
      </c>
      <c r="Q234" s="591"/>
    </row>
    <row r="235" spans="1:17" ht="29.25" customHeight="1">
      <c r="A235" s="597" t="s">
        <v>106</v>
      </c>
      <c r="B235" s="672" t="str">
        <f>Leden!$B$15</f>
        <v>Rouwhorst Bennie</v>
      </c>
      <c r="C235" s="582" t="s">
        <v>122</v>
      </c>
      <c r="D235" s="586" t="s">
        <v>119</v>
      </c>
      <c r="E235" s="582" t="s">
        <v>119</v>
      </c>
      <c r="F235" s="582" t="s">
        <v>110</v>
      </c>
      <c r="G235" s="586" t="s">
        <v>79</v>
      </c>
      <c r="H235" s="582" t="s">
        <v>112</v>
      </c>
      <c r="I235" s="594" t="s">
        <v>119</v>
      </c>
      <c r="J235" s="595" t="s">
        <v>113</v>
      </c>
      <c r="K235" s="596"/>
      <c r="L235" s="586"/>
      <c r="M235" s="594"/>
      <c r="N235" s="586" t="s">
        <v>114</v>
      </c>
      <c r="Q235" s="591"/>
    </row>
    <row r="236" spans="1:17" ht="29.25" customHeight="1">
      <c r="A236" s="613">
        <v>45202</v>
      </c>
      <c r="B236" s="661" t="str">
        <f>Leden!B16</f>
        <v>Wittenbernds B</v>
      </c>
      <c r="C236" s="601">
        <v>1</v>
      </c>
      <c r="D236" s="602">
        <f t="shared" ref="D236:D241" si="52">IF(ISBLANK(C236),"",IF(C236=1,$A$234,C236))</f>
        <v>56</v>
      </c>
      <c r="E236" s="601">
        <v>43</v>
      </c>
      <c r="F236" s="601">
        <v>35</v>
      </c>
      <c r="G236" s="641">
        <f>IF(ISBLANK(E236),"",E236/F236)</f>
        <v>1.2285714285714286</v>
      </c>
      <c r="H236" s="601">
        <v>5</v>
      </c>
      <c r="I236" s="604">
        <f>IF(ISBLANK(E236),"",E236/D236)</f>
        <v>0.7678571428571429</v>
      </c>
      <c r="J236" s="575">
        <f>IF(ISBLANK(E236),"",VLOOKUP(I236,Tabellen!$F$7:$G$17,2))</f>
        <v>7</v>
      </c>
      <c r="K236" s="605">
        <f>IF(ISBLANK(C236),"",ABS(IF($J$236&gt;J272,"1",0)))</f>
        <v>0</v>
      </c>
      <c r="L236" s="606">
        <f>IF(ISBLANK(C236),"",ABS(IF($J$236&lt;J272,"1",0)))</f>
        <v>1</v>
      </c>
      <c r="M236" s="607">
        <f>IF(ISBLANK(C236),"",ABS(IF($J$236=J272,"1")))</f>
        <v>0</v>
      </c>
      <c r="O236" s="615"/>
      <c r="P236" s="709"/>
    </row>
    <row r="237" spans="1:17" ht="29.25" customHeight="1">
      <c r="A237" s="613">
        <v>45195</v>
      </c>
      <c r="B237" s="661" t="str">
        <f>Leden!B17</f>
        <v>Spieker Leo</v>
      </c>
      <c r="C237" s="616">
        <v>1</v>
      </c>
      <c r="D237" s="578">
        <f t="shared" si="52"/>
        <v>56</v>
      </c>
      <c r="E237" s="616">
        <v>53</v>
      </c>
      <c r="F237" s="616">
        <v>24</v>
      </c>
      <c r="G237" s="643">
        <f>IF(ISBLANK(E237),"",E237/F237)</f>
        <v>2.2083333333333335</v>
      </c>
      <c r="H237" s="616">
        <v>6</v>
      </c>
      <c r="I237" s="611">
        <f>IF(ISBLANK(E237),"",E237/D237)</f>
        <v>0.9464285714285714</v>
      </c>
      <c r="J237" s="575">
        <f>IF(ISBLANK(E237),"",VLOOKUP(I237,Tabellen!$F$7:$G$17,2))</f>
        <v>9</v>
      </c>
      <c r="K237" s="618">
        <f>IF(ISBLANK(C237),"",ABS(IF($J$237&gt;J292,"1",0)))</f>
        <v>0</v>
      </c>
      <c r="L237" s="62">
        <f>IF(ISBLANK(C237),"",ABS(IF($J$237&lt;J292,"1",0)))</f>
        <v>0</v>
      </c>
      <c r="M237" s="619">
        <f>IF(ISBLANK(C237),"",ABS(IF($J$237=J292,"1")))</f>
        <v>1</v>
      </c>
      <c r="O237" s="615"/>
      <c r="P237" s="710"/>
    </row>
    <row r="238" spans="1:17" ht="29.25" customHeight="1">
      <c r="A238" s="662">
        <v>45195</v>
      </c>
      <c r="B238" s="661" t="str">
        <f>Leden!B18</f>
        <v>v.Schie Leo</v>
      </c>
      <c r="C238" s="616">
        <v>1</v>
      </c>
      <c r="D238" s="578">
        <f t="shared" si="52"/>
        <v>56</v>
      </c>
      <c r="E238" s="616">
        <v>52</v>
      </c>
      <c r="F238" s="616">
        <v>26</v>
      </c>
      <c r="G238" s="643">
        <f>IF(ISBLANK(E238),"",E238/F238)</f>
        <v>2</v>
      </c>
      <c r="H238" s="616">
        <v>10</v>
      </c>
      <c r="I238" s="611">
        <f>IF(ISBLANK(E238),"",E238/D238)</f>
        <v>0.9285714285714286</v>
      </c>
      <c r="J238" s="575">
        <f>IF(ISBLANK(E238),"",VLOOKUP(I238,Tabellen!$F$7:$G$17,2))</f>
        <v>9</v>
      </c>
      <c r="K238" s="618">
        <f>IF(ISBLANK(C238),"",ABS(IF($J$238&gt;J312,"1",0)))</f>
        <v>0</v>
      </c>
      <c r="L238" s="62">
        <f>IF(ISBLANK(C238),"",ABS(IF($J$238&lt;J312,"1",0)))</f>
        <v>1</v>
      </c>
      <c r="M238" s="619">
        <f>IF(ISBLANK(C238),"",ABS(IF($J$238=J312,"1")))</f>
        <v>0</v>
      </c>
      <c r="O238" s="615"/>
    </row>
    <row r="239" spans="1:17" ht="29.25" customHeight="1">
      <c r="A239" s="662">
        <v>45209</v>
      </c>
      <c r="B239" s="661" t="str">
        <f>Leden!B19</f>
        <v>Wolterink Harrie</v>
      </c>
      <c r="C239" s="616">
        <v>1</v>
      </c>
      <c r="D239" s="578">
        <f t="shared" si="52"/>
        <v>56</v>
      </c>
      <c r="E239" s="616">
        <v>37</v>
      </c>
      <c r="F239" s="616">
        <v>20</v>
      </c>
      <c r="G239" s="643">
        <f>IF(ISBLANK(E239),"",E239/F239)</f>
        <v>1.85</v>
      </c>
      <c r="H239" s="616">
        <v>9</v>
      </c>
      <c r="I239" s="611">
        <f>IF(ISBLANK(E239),"",E239/D239)</f>
        <v>0.6607142857142857</v>
      </c>
      <c r="J239" s="575">
        <f>IF(ISBLANK(E239),"",VLOOKUP(I239,Tabellen!$F$7:$G$17,2))</f>
        <v>6</v>
      </c>
      <c r="K239" s="618">
        <f>IF(ISBLANK(C239),"",ABS(IF($J$239&gt;J332,"1",0)))</f>
        <v>0</v>
      </c>
      <c r="L239" s="62">
        <f>IF(ISBLANK(C239),"",ABS(IF($J$239&lt;J332,"1",0)))</f>
        <v>1</v>
      </c>
      <c r="M239" s="619">
        <f>IF(ISBLANK(C239),"",ABS(IF($J$239=J332,"1")))</f>
        <v>0</v>
      </c>
      <c r="N239" s="737"/>
      <c r="O239" s="615"/>
    </row>
    <row r="240" spans="1:17" ht="29.25" customHeight="1">
      <c r="A240" s="677"/>
      <c r="B240" s="440" t="str">
        <f>Leden!B20</f>
        <v>Vermue Jack</v>
      </c>
      <c r="C240" s="798"/>
      <c r="D240" s="451" t="str">
        <f t="shared" si="52"/>
        <v/>
      </c>
      <c r="E240" s="798"/>
      <c r="F240" s="798"/>
      <c r="G240" s="799" t="str">
        <f>IF(ISBLANK(E240),"",E240/F240)</f>
        <v/>
      </c>
      <c r="H240" s="798"/>
      <c r="I240" s="807" t="str">
        <f>IF(ISBLANK(E240),"",E240/D240)</f>
        <v/>
      </c>
      <c r="J240" s="801" t="str">
        <f>IF(ISBLANK(E240),"",VLOOKUP(I240,Tabellen!$F$7:$G$17,2))</f>
        <v/>
      </c>
      <c r="K240" s="690" t="str">
        <f>IF(ISBLANK(C240),"",ABS(IF($J$239&gt;J351,"1",0)))</f>
        <v/>
      </c>
      <c r="L240" s="691" t="str">
        <f>IF(ISBLANK(C240),"",ABS(IF($J$239&lt;J351,"1",0)))</f>
        <v/>
      </c>
      <c r="M240" s="692" t="str">
        <f>IF(ISBLANK(C240),"",ABS(IF($J$239=J351,"1")))</f>
        <v/>
      </c>
      <c r="N240" s="737"/>
      <c r="O240" s="693"/>
    </row>
    <row r="241" spans="1:20" ht="29.25" customHeight="1">
      <c r="A241" s="663">
        <f>IF(ISBLANK(A15),"",$A$15)</f>
        <v>45216</v>
      </c>
      <c r="B241" s="661" t="str">
        <f>Leden!B4</f>
        <v>Slot Guus</v>
      </c>
      <c r="C241" s="578">
        <f>IF(ISBLANK(C15),"",$C$15)</f>
        <v>1</v>
      </c>
      <c r="D241" s="578">
        <f t="shared" si="52"/>
        <v>56</v>
      </c>
      <c r="E241" s="616">
        <v>41</v>
      </c>
      <c r="F241" s="578">
        <f>IF(ISBLANK(F15),"",$F$15)</f>
        <v>22</v>
      </c>
      <c r="G241" s="643">
        <f t="shared" ref="G241:G251" si="53">IF(ISBLANK(E241),"",E241/F241)</f>
        <v>1.8636363636363635</v>
      </c>
      <c r="H241" s="616">
        <v>5</v>
      </c>
      <c r="I241" s="611">
        <f t="shared" ref="I241:I251" si="54">IF(ISBLANK(E241),"",E241/D241)</f>
        <v>0.7321428571428571</v>
      </c>
      <c r="J241" s="575">
        <f>IF(ISBLANK(E241),"",VLOOKUP(I241,Tabellen!$F$7:$G$17,2))</f>
        <v>7</v>
      </c>
      <c r="K241" s="618">
        <f>IF(ISBLANK(E241),"",ABS(IF($J$241&gt;J15,"1",0)))</f>
        <v>0</v>
      </c>
      <c r="L241" s="62">
        <f>IF(ISBLANK(E241),"",ABS(IF($J$241&lt;J15,"1",0)))</f>
        <v>1</v>
      </c>
      <c r="M241" s="619">
        <f>IF(ISBLANK(E241),"",ABS(IF($J$241=J15,"1")))</f>
        <v>0</v>
      </c>
      <c r="O241" s="693"/>
    </row>
    <row r="242" spans="1:20" ht="29.25" customHeight="1">
      <c r="A242" s="663" t="str">
        <f>IF(ISBLANK(A35),"",$A$35)</f>
        <v/>
      </c>
      <c r="B242" s="661" t="str">
        <f>Leden!B5</f>
        <v>Bennie Beerten Z</v>
      </c>
      <c r="C242" s="578" t="str">
        <f>IF(ISBLANK(C35),"",$C$35)</f>
        <v/>
      </c>
      <c r="D242" s="578" t="str">
        <f t="shared" ref="D242:D251" si="55">IF(C242=1,$A$234,C242)</f>
        <v/>
      </c>
      <c r="F242" s="578" t="str">
        <f>IF(ISBLANK(F35),"",$F$35)</f>
        <v/>
      </c>
      <c r="G242" s="643" t="str">
        <f t="shared" si="53"/>
        <v/>
      </c>
      <c r="I242" s="611" t="str">
        <f t="shared" si="54"/>
        <v/>
      </c>
      <c r="J242" s="575" t="str">
        <f>IF(ISBLANK(E242),"",VLOOKUP(I242,Tabellen!$F$7:$G$17,2))</f>
        <v/>
      </c>
      <c r="K242" s="618" t="str">
        <f>IF(ISBLANK(E242),"",ABS(IF($J$242&gt;J35,"1",0)))</f>
        <v/>
      </c>
      <c r="L242" s="62" t="str">
        <f>IF(ISBLANK(E242),"",ABS(IF($J$242&lt;J35,"1",0)))</f>
        <v/>
      </c>
      <c r="M242" s="619" t="str">
        <f>IF(ISBLANK(E242),"",ABS(IF($J$242=J35,"1")))</f>
        <v/>
      </c>
      <c r="O242" s="693"/>
    </row>
    <row r="243" spans="1:20" ht="29.25" customHeight="1">
      <c r="A243" s="663" t="str">
        <f>IF(ISBLANK(A55),"",$A$55)</f>
        <v/>
      </c>
      <c r="B243" s="661" t="str">
        <f>Leden!B6</f>
        <v>Cuppers Jan</v>
      </c>
      <c r="C243" s="578" t="str">
        <f>IF(ISBLANK(C55),"",$C$55)</f>
        <v/>
      </c>
      <c r="D243" s="578" t="str">
        <f t="shared" si="55"/>
        <v/>
      </c>
      <c r="F243" s="578" t="str">
        <f>IF(ISBLANK(F55),"",$F$55)</f>
        <v/>
      </c>
      <c r="G243" s="643" t="str">
        <f t="shared" si="53"/>
        <v/>
      </c>
      <c r="I243" s="611" t="str">
        <f t="shared" si="54"/>
        <v/>
      </c>
      <c r="J243" s="575" t="str">
        <f>IF(ISBLANK(E243),"",VLOOKUP(I243,Tabellen!$F$7:$G$17,2))</f>
        <v/>
      </c>
      <c r="K243" s="618" t="str">
        <f>IF(ISBLANK(E243),"",ABS(IF($J$243&gt;J55,"1",0)))</f>
        <v/>
      </c>
      <c r="L243" s="62" t="str">
        <f>IF(ISBLANK(E243),"",ABS(IF($J$243&lt;J55,"1",0)))</f>
        <v/>
      </c>
      <c r="M243" s="619" t="str">
        <f>IF(ISBLANK(E243),"",ABS(IF($J$243=J55,"1")))</f>
        <v/>
      </c>
      <c r="O243" s="693"/>
    </row>
    <row r="244" spans="1:20" ht="29.25" customHeight="1">
      <c r="A244" s="663">
        <f>IF(ISBLANK(A75),"",$A$75)</f>
        <v>45216</v>
      </c>
      <c r="B244" s="661" t="str">
        <f>Leden!B7</f>
        <v>BouwmeesterJohan</v>
      </c>
      <c r="C244" s="578">
        <f>IF(ISBLANK(C75),"",$C$75)</f>
        <v>1</v>
      </c>
      <c r="D244" s="578">
        <f t="shared" si="55"/>
        <v>56</v>
      </c>
      <c r="E244" s="616">
        <v>40</v>
      </c>
      <c r="F244" s="578">
        <f>IF(ISBLANK(F75),"",$F$75)</f>
        <v>27</v>
      </c>
      <c r="G244" s="643">
        <f t="shared" si="53"/>
        <v>1.4814814814814814</v>
      </c>
      <c r="H244" s="616">
        <v>6</v>
      </c>
      <c r="I244" s="611">
        <f t="shared" si="54"/>
        <v>0.7142857142857143</v>
      </c>
      <c r="J244" s="575">
        <f>IF(ISBLANK(E244),"",VLOOKUP(I244,Tabellen!$F$7:$G$17,2))</f>
        <v>7</v>
      </c>
      <c r="K244" s="618">
        <f>IF(ISBLANK(E244),"",ABS(IF($J$244&gt;J75,"1",0)))</f>
        <v>0</v>
      </c>
      <c r="L244" s="62">
        <f>IF(ISBLANK(E244),"",ABS(IF($J$244&lt;J75,"1",0)))</f>
        <v>1</v>
      </c>
      <c r="M244" s="619">
        <f>IF(ISBLANK(E244),"",ABS(IF($J$244=J75,"1")))</f>
        <v>0</v>
      </c>
      <c r="O244" s="693"/>
    </row>
    <row r="245" spans="1:20" ht="29.25" customHeight="1">
      <c r="A245" s="663">
        <f>IF(ISBLANK(A95),"",$A$95)</f>
        <v>45209</v>
      </c>
      <c r="B245" s="661" t="str">
        <f>Leden!B8</f>
        <v>Cattier Theo</v>
      </c>
      <c r="C245" s="578">
        <f>IF(ISBLANK(C95),"",$C$95)</f>
        <v>1</v>
      </c>
      <c r="D245" s="578">
        <f t="shared" si="55"/>
        <v>56</v>
      </c>
      <c r="E245" s="616">
        <v>56</v>
      </c>
      <c r="F245" s="578">
        <f>IF(ISBLANK(F95),"",$F$95)</f>
        <v>23</v>
      </c>
      <c r="G245" s="643">
        <f t="shared" si="53"/>
        <v>2.4347826086956523</v>
      </c>
      <c r="H245" s="616">
        <v>13</v>
      </c>
      <c r="I245" s="611">
        <f t="shared" si="54"/>
        <v>1</v>
      </c>
      <c r="J245" s="575">
        <f>IF(ISBLANK(E245),"",VLOOKUP(I245,Tabellen!$F$7:$G$17,2))</f>
        <v>10</v>
      </c>
      <c r="K245" s="618">
        <f>IF(ISBLANK(E245),"",ABS(IF($J$245&gt;J95,"1",0)))</f>
        <v>1</v>
      </c>
      <c r="L245" s="62">
        <f>IF(ISBLANK(E245),"",ABS(IF($J$245&lt;J95,"1",0)))</f>
        <v>0</v>
      </c>
      <c r="M245" s="619">
        <f>IF(ISBLANK(E245),"",ABS(IF($J$245=J95,"1")))</f>
        <v>0</v>
      </c>
      <c r="O245" s="693"/>
    </row>
    <row r="246" spans="1:20" ht="29.25" customHeight="1">
      <c r="A246" s="663">
        <f>IF(ISBLANK(A115),"",$A$115)</f>
        <v>45202</v>
      </c>
      <c r="B246" s="661" t="str">
        <f>Leden!B9</f>
        <v>Huinink Jan</v>
      </c>
      <c r="C246" s="578">
        <f>IF(ISBLANK(C115),"",$C$115)</f>
        <v>1</v>
      </c>
      <c r="D246" s="578">
        <f t="shared" si="55"/>
        <v>56</v>
      </c>
      <c r="E246" s="616">
        <v>56</v>
      </c>
      <c r="F246" s="578">
        <f>IF(ISBLANK(F115),"",$F$115)</f>
        <v>32</v>
      </c>
      <c r="G246" s="643">
        <f t="shared" si="53"/>
        <v>1.75</v>
      </c>
      <c r="H246" s="616">
        <v>5</v>
      </c>
      <c r="I246" s="611">
        <f t="shared" si="54"/>
        <v>1</v>
      </c>
      <c r="J246" s="575">
        <f>IF(ISBLANK(E246),"",VLOOKUP(I246,Tabellen!$F$7:$G$17,2))</f>
        <v>10</v>
      </c>
      <c r="K246" s="618">
        <f>IF(ISBLANK(E246),"",ABS(IF($J$246&gt;J115,"1",0)))</f>
        <v>1</v>
      </c>
      <c r="L246" s="62">
        <f>IF(ISBLANK(E246),"",ABS(IF($J$246&lt;J115,"1",0)))</f>
        <v>0</v>
      </c>
      <c r="M246" s="619">
        <f>IF(ISBLANK(E246),"",ABS(IF($J$246=J115,"1")))</f>
        <v>0</v>
      </c>
      <c r="O246" s="693"/>
    </row>
    <row r="247" spans="1:20" ht="29.25" customHeight="1">
      <c r="A247" s="663" t="str">
        <f>IF(ISBLANK(A135),"",$A$135)</f>
        <v/>
      </c>
      <c r="B247" s="661" t="str">
        <f>Leden!B10</f>
        <v>Koppele Theo</v>
      </c>
      <c r="C247" s="578" t="str">
        <f>IF(ISBLANK(C135),"",$C$135)</f>
        <v/>
      </c>
      <c r="D247" s="578" t="str">
        <f t="shared" si="55"/>
        <v/>
      </c>
      <c r="F247" s="578" t="str">
        <f>IF(ISBLANK(F135),"",$F$135)</f>
        <v/>
      </c>
      <c r="G247" s="643" t="str">
        <f t="shared" si="53"/>
        <v/>
      </c>
      <c r="I247" s="611" t="str">
        <f t="shared" si="54"/>
        <v/>
      </c>
      <c r="J247" s="575" t="str">
        <f>IF(ISBLANK(E247),"",VLOOKUP(I247,Tabellen!$F$7:$G$17,2))</f>
        <v/>
      </c>
      <c r="K247" s="618" t="str">
        <f>IF(ISBLANK(E247),"",ABS(IF($J$247&gt;J135,"1",0)))</f>
        <v/>
      </c>
      <c r="L247" s="62" t="str">
        <f>IF(ISBLANK(E247),"",ABS(IF($J$247&lt;J135,"1",0)))</f>
        <v/>
      </c>
      <c r="M247" s="619" t="str">
        <f>IF(ISBLANK(E247),"",ABS(IF($J$247=J135,"1")))</f>
        <v/>
      </c>
      <c r="N247" s="617"/>
      <c r="O247" s="693"/>
    </row>
    <row r="248" spans="1:20" ht="29.25" customHeight="1">
      <c r="A248" s="663">
        <f>IF(ISBLANK(A155),"",$A$155)</f>
        <v>45223</v>
      </c>
      <c r="B248" s="661" t="str">
        <f>Leden!B11</f>
        <v>Melgers Willy</v>
      </c>
      <c r="C248" s="578">
        <f>IF(ISBLANK(C155),"",$C$155)</f>
        <v>1</v>
      </c>
      <c r="D248" s="578">
        <f t="shared" si="55"/>
        <v>56</v>
      </c>
      <c r="E248" s="616">
        <v>40</v>
      </c>
      <c r="F248" s="578">
        <f>IF(ISBLANK(F155),"",$F$155)</f>
        <v>27</v>
      </c>
      <c r="G248" s="643">
        <f t="shared" si="53"/>
        <v>1.4814814814814814</v>
      </c>
      <c r="H248" s="616">
        <v>5</v>
      </c>
      <c r="I248" s="611">
        <f t="shared" si="54"/>
        <v>0.7142857142857143</v>
      </c>
      <c r="J248" s="575">
        <f>IF(ISBLANK(E248),"",VLOOKUP(I248,Tabellen!$F$7:$G$17,2))</f>
        <v>7</v>
      </c>
      <c r="K248" s="618">
        <f>IF(ISBLANK(E248),"",ABS(IF($J$248&gt;J155,"1",0)))</f>
        <v>0</v>
      </c>
      <c r="L248" s="62">
        <f>IF(ISBLANK(E248),"",ABS(IF($J$248&lt;J155,"1",0)))</f>
        <v>1</v>
      </c>
      <c r="M248" s="619">
        <f>IF(ISBLANK(E248),"",ABS(IF($J$248=J155,"1")))</f>
        <v>0</v>
      </c>
      <c r="O248" s="693"/>
    </row>
    <row r="249" spans="1:20" ht="29.25" customHeight="1">
      <c r="A249" s="663">
        <f>IF(ISBLANK(A175),"",$A$175)</f>
        <v>45174</v>
      </c>
      <c r="B249" s="661" t="str">
        <f>Leden!B12</f>
        <v>Piepers Arnold</v>
      </c>
      <c r="C249" s="578">
        <f>IF(ISBLANK(C175),"",$C$175)</f>
        <v>1</v>
      </c>
      <c r="D249" s="578">
        <f t="shared" si="55"/>
        <v>56</v>
      </c>
      <c r="E249" s="616">
        <v>55</v>
      </c>
      <c r="F249" s="578">
        <f>IF(ISBLANK(F175),"",$F$175)</f>
        <v>33</v>
      </c>
      <c r="G249" s="643">
        <f t="shared" si="53"/>
        <v>1.6666666666666667</v>
      </c>
      <c r="H249" s="616">
        <v>9</v>
      </c>
      <c r="I249" s="611">
        <f t="shared" si="54"/>
        <v>0.9821428571428571</v>
      </c>
      <c r="J249" s="575">
        <f>IF(ISBLANK(E249),"",VLOOKUP(I249,Tabellen!$F$7:$G$17,2))</f>
        <v>9</v>
      </c>
      <c r="K249" s="618">
        <f>IF(ISBLANK(E249),"",ABS(IF($J$249&gt;J175,"1",0)))</f>
        <v>0</v>
      </c>
      <c r="L249" s="62">
        <f>IF(ISBLANK(E249),"",ABS(IF($J$249&lt;J175,"1",0)))</f>
        <v>1</v>
      </c>
      <c r="M249" s="619">
        <f>IF(ISBLANK(E249),"",ABS(IF($J$249=J175,"1")))</f>
        <v>0</v>
      </c>
      <c r="O249" s="693"/>
      <c r="P249" s="694"/>
      <c r="Q249" s="591"/>
    </row>
    <row r="250" spans="1:20" ht="29.25" customHeight="1">
      <c r="A250" s="663">
        <f>IF(ISBLANK(A195),"",$A$195)</f>
        <v>45181</v>
      </c>
      <c r="B250" s="661" t="str">
        <f>Leden!B13</f>
        <v>Jos Stortelder</v>
      </c>
      <c r="C250" s="578">
        <f>IF(ISBLANK(C195),"",$C$195)</f>
        <v>1</v>
      </c>
      <c r="D250" s="578">
        <f t="shared" si="55"/>
        <v>56</v>
      </c>
      <c r="E250" s="616">
        <v>41</v>
      </c>
      <c r="F250" s="578">
        <f>IF(ISBLANK(F195),"",$F$195)</f>
        <v>28</v>
      </c>
      <c r="G250" s="643">
        <f t="shared" si="53"/>
        <v>1.4642857142857142</v>
      </c>
      <c r="H250" s="616">
        <v>9</v>
      </c>
      <c r="I250" s="611">
        <f t="shared" si="54"/>
        <v>0.7321428571428571</v>
      </c>
      <c r="J250" s="575">
        <f>IF(ISBLANK(E250),"",VLOOKUP(I250,Tabellen!$F$7:$G$17,2))</f>
        <v>7</v>
      </c>
      <c r="K250" s="618">
        <f>IF(ISBLANK(E250),"",ABS(IF($J$250&gt;J195,"1",0)))</f>
        <v>0</v>
      </c>
      <c r="L250" s="62">
        <f>IF(ISBLANK(E250),"",ABS(IF($J$250&lt;J195,"1",0)))</f>
        <v>1</v>
      </c>
      <c r="M250" s="619">
        <f>IF(ISBLANK(E250),"",ABS(IF($J$250=195,"1")))</f>
        <v>0</v>
      </c>
      <c r="P250" s="694"/>
      <c r="Q250" s="591"/>
    </row>
    <row r="251" spans="1:20" ht="29.25" customHeight="1">
      <c r="A251" s="663" t="str">
        <f>IF(ISBLANK(A215),"",$A$215)</f>
        <v/>
      </c>
      <c r="B251" s="661" t="str">
        <f>Leden!B14</f>
        <v>Rots Jan</v>
      </c>
      <c r="C251" s="578" t="str">
        <f>IF(ISBLANK(C215),"",$C$215)</f>
        <v/>
      </c>
      <c r="D251" s="578" t="str">
        <f t="shared" si="55"/>
        <v/>
      </c>
      <c r="F251" s="578" t="str">
        <f>IF(ISBLANK(F215),"",$F$215)</f>
        <v/>
      </c>
      <c r="G251" s="643" t="str">
        <f t="shared" si="53"/>
        <v/>
      </c>
      <c r="I251" s="611" t="str">
        <f t="shared" si="54"/>
        <v/>
      </c>
      <c r="J251" s="575" t="str">
        <f>IF(ISBLANK(E251),"",VLOOKUP(I251,Tabellen!$F$7:$G$17,2))</f>
        <v/>
      </c>
      <c r="K251" s="618" t="str">
        <f>IF(ISBLANK(E251),"",ABS(IF($J$251&gt;J215,"1",0)))</f>
        <v/>
      </c>
      <c r="L251" s="62" t="str">
        <f>IF(ISBLANK(E251),"",ABS(IF($J$251&lt;J215,"1",0)))</f>
        <v/>
      </c>
      <c r="M251" s="619" t="str">
        <f>IF(ISBLANK(E251),"",ABS(IF($J$251=J215,"1")))</f>
        <v/>
      </c>
      <c r="Q251" s="591"/>
    </row>
    <row r="252" spans="1:20" ht="29.25" customHeight="1">
      <c r="A252" s="711" t="s">
        <v>115</v>
      </c>
      <c r="B252" s="712">
        <f>Leden!$C$15</f>
        <v>1.76</v>
      </c>
      <c r="C252" s="706">
        <f>SUBTOTAL(9,C236:C251)</f>
        <v>11</v>
      </c>
      <c r="D252" s="706">
        <f>SUBTOTAL(9,D236:D251)</f>
        <v>616</v>
      </c>
      <c r="E252" s="706">
        <f>SUBTOTAL(9,E236:E251)</f>
        <v>514</v>
      </c>
      <c r="F252" s="706">
        <f>SUBTOTAL(9,F236:F251)</f>
        <v>297</v>
      </c>
      <c r="G252" s="713">
        <f>E252/F252</f>
        <v>1.7306397306397305</v>
      </c>
      <c r="H252" s="706">
        <f>MAX(H236:H251)</f>
        <v>13</v>
      </c>
      <c r="I252" s="731">
        <f>AVERAGE(I236:I251)</f>
        <v>0.83441558441558439</v>
      </c>
      <c r="J252" s="715">
        <f>SUM(J236:J251)</f>
        <v>88</v>
      </c>
      <c r="K252" s="732">
        <f>SUM(K236:K251)</f>
        <v>2</v>
      </c>
      <c r="L252" s="733">
        <f>SUM(L236:L251)</f>
        <v>8</v>
      </c>
      <c r="M252" s="734">
        <f>SUM(M236:M251)</f>
        <v>1</v>
      </c>
      <c r="N252" s="718">
        <f>IF(ISBLANK(E252),"",VLOOKUP(G252,Tabellen!$D$7:$E$46,2))</f>
        <v>56</v>
      </c>
      <c r="O252" s="791" t="str">
        <f>$O$231</f>
        <v>Naar beneden</v>
      </c>
      <c r="P252" s="630"/>
      <c r="Q252" s="591"/>
    </row>
    <row r="253" spans="1:20" ht="29.25" customHeight="1">
      <c r="A253" s="1189"/>
      <c r="B253" s="1189"/>
      <c r="C253" s="739"/>
      <c r="D253" s="740"/>
      <c r="E253" s="739"/>
      <c r="F253" s="739"/>
      <c r="G253" s="740"/>
      <c r="H253" s="739"/>
      <c r="I253" s="741"/>
      <c r="J253" s="742"/>
      <c r="K253" s="743"/>
      <c r="L253" s="744"/>
      <c r="M253" s="741"/>
      <c r="N253" s="745"/>
      <c r="O253" s="808"/>
      <c r="P253" s="809"/>
    </row>
    <row r="254" spans="1:20" ht="29.25" customHeight="1">
      <c r="A254" s="582" t="s">
        <v>93</v>
      </c>
      <c r="B254" s="583" t="s">
        <v>94</v>
      </c>
      <c r="C254" s="582"/>
      <c r="D254" s="584"/>
      <c r="E254" s="585"/>
      <c r="F254" s="582"/>
      <c r="G254" s="586"/>
      <c r="H254" s="585"/>
      <c r="I254" s="587"/>
      <c r="J254" s="588"/>
      <c r="K254" s="589"/>
      <c r="L254" s="590"/>
      <c r="M254" s="587"/>
      <c r="N254" s="590"/>
      <c r="Q254" s="591"/>
    </row>
    <row r="255" spans="1:20" ht="29.25" customHeight="1">
      <c r="A255" s="592">
        <f>VLOOKUP(B273,Tabellen!B7:C46,2)</f>
        <v>50</v>
      </c>
      <c r="B255" s="583" t="s">
        <v>37</v>
      </c>
      <c r="C255" s="747" t="s">
        <v>95</v>
      </c>
      <c r="D255" s="748" t="s">
        <v>117</v>
      </c>
      <c r="E255" s="747" t="s">
        <v>95</v>
      </c>
      <c r="F255" s="747" t="s">
        <v>98</v>
      </c>
      <c r="G255" s="749" t="s">
        <v>99</v>
      </c>
      <c r="H255" s="747" t="s">
        <v>100</v>
      </c>
      <c r="I255" s="750" t="s">
        <v>101</v>
      </c>
      <c r="J255" s="751">
        <v>10</v>
      </c>
      <c r="K255" s="596" t="s">
        <v>102</v>
      </c>
      <c r="L255" s="586" t="s">
        <v>103</v>
      </c>
      <c r="M255" s="594" t="s">
        <v>104</v>
      </c>
      <c r="N255" s="752" t="s">
        <v>105</v>
      </c>
      <c r="O255" s="810"/>
      <c r="P255" s="755"/>
      <c r="Q255" s="591"/>
      <c r="R255" s="755"/>
      <c r="S255" s="755"/>
      <c r="T255" s="755"/>
    </row>
    <row r="256" spans="1:20" ht="29.25" customHeight="1">
      <c r="A256" s="597" t="s">
        <v>106</v>
      </c>
      <c r="B256" s="672" t="str">
        <f>Leden!$B$16</f>
        <v>Wittenbernds B</v>
      </c>
      <c r="C256" s="747" t="s">
        <v>107</v>
      </c>
      <c r="D256" s="752" t="s">
        <v>119</v>
      </c>
      <c r="E256" s="586" t="s">
        <v>119</v>
      </c>
      <c r="F256" s="747" t="s">
        <v>110</v>
      </c>
      <c r="G256" s="752" t="s">
        <v>79</v>
      </c>
      <c r="H256" s="747" t="s">
        <v>112</v>
      </c>
      <c r="I256" s="750" t="s">
        <v>120</v>
      </c>
      <c r="J256" s="751" t="s">
        <v>113</v>
      </c>
      <c r="K256" s="756"/>
      <c r="L256" s="752"/>
      <c r="M256" s="750"/>
      <c r="N256" s="752" t="s">
        <v>114</v>
      </c>
      <c r="O256" s="810"/>
      <c r="P256" s="755"/>
      <c r="Q256" s="591"/>
      <c r="R256" s="755"/>
      <c r="S256" s="755"/>
      <c r="T256" s="755"/>
    </row>
    <row r="257" spans="1:16" ht="29.25" customHeight="1">
      <c r="A257" s="613">
        <v>45216</v>
      </c>
      <c r="B257" s="661" t="str">
        <f>Leden!B17</f>
        <v>Spieker Leo</v>
      </c>
      <c r="C257" s="601">
        <v>1</v>
      </c>
      <c r="D257" s="602">
        <f>IF(ISBLANK(C257),"",IF(C257=1,$A$255,C257))</f>
        <v>50</v>
      </c>
      <c r="E257" s="601">
        <v>28</v>
      </c>
      <c r="F257" s="601">
        <v>20</v>
      </c>
      <c r="G257" s="641">
        <f>IF(ISBLANK(E257),"",E257/F257)</f>
        <v>1.4</v>
      </c>
      <c r="H257" s="601">
        <v>7</v>
      </c>
      <c r="I257" s="604">
        <f>IF(ISBLANK(E257),"",E257/D257)</f>
        <v>0.56000000000000005</v>
      </c>
      <c r="J257" s="575">
        <f>IF(ISBLANK(E257),"",VLOOKUP(I257,Tabellen!$F$7:$G$17,2))</f>
        <v>5</v>
      </c>
      <c r="K257" s="605">
        <f>IF(ISBLANK(C257),"",ABS(IF($J$257&gt;J293,"1",0)))</f>
        <v>0</v>
      </c>
      <c r="L257" s="606">
        <f>IF(ISBLANK(C257),"",ABS(IF($J$257&lt;J293,"1",0)))</f>
        <v>1</v>
      </c>
      <c r="M257" s="607">
        <f>IF(ISBLANK(C257),"",ABS(IF($J$257=J293,"1")))</f>
        <v>0</v>
      </c>
      <c r="O257" s="674"/>
      <c r="P257" s="709"/>
    </row>
    <row r="258" spans="1:16" ht="29.25" customHeight="1">
      <c r="A258" s="662">
        <v>45174</v>
      </c>
      <c r="B258" s="661" t="str">
        <f>Leden!B18</f>
        <v>v.Schie Leo</v>
      </c>
      <c r="C258" s="616">
        <v>1</v>
      </c>
      <c r="D258" s="602">
        <f>IF(ISBLANK(C258),"",IF(C258=1,$A$255,C258))</f>
        <v>50</v>
      </c>
      <c r="E258" s="616">
        <v>31</v>
      </c>
      <c r="F258" s="616">
        <v>25</v>
      </c>
      <c r="G258" s="641">
        <f>IF(ISBLANK(E258),"",E258/F258)</f>
        <v>1.24</v>
      </c>
      <c r="H258" s="616">
        <v>5</v>
      </c>
      <c r="I258" s="604">
        <f>IF(ISBLANK(E258),"",E258/D258)</f>
        <v>0.62</v>
      </c>
      <c r="J258" s="575">
        <f>IF(ISBLANK(E258),"",VLOOKUP(I258,Tabellen!$F$7:$G$17,2))</f>
        <v>6</v>
      </c>
      <c r="K258" s="605">
        <f>IF(ISBLANK(C258),"",ABS(IF($J$258&gt;J313,"1",0)))</f>
        <v>0</v>
      </c>
      <c r="L258" s="606">
        <f>IF(ISBLANK(C258),"",ABS(IF($J$258&lt;J313,"1",0)))</f>
        <v>1</v>
      </c>
      <c r="M258" s="607">
        <f>IF(ISBLANK(C258),"",ABS(IF($J$258=J313,"1")))</f>
        <v>0</v>
      </c>
      <c r="O258" s="674"/>
    </row>
    <row r="259" spans="1:16" ht="29.25" customHeight="1">
      <c r="A259" s="662">
        <v>45174</v>
      </c>
      <c r="B259" s="661" t="str">
        <f>Leden!B19</f>
        <v>Wolterink Harrie</v>
      </c>
      <c r="C259" s="616">
        <v>1</v>
      </c>
      <c r="D259" s="602">
        <f>IF(ISBLANK(C259),"",IF(C259=1,$A$255,C259))</f>
        <v>50</v>
      </c>
      <c r="E259" s="616">
        <v>23</v>
      </c>
      <c r="F259" s="616">
        <v>25</v>
      </c>
      <c r="G259" s="641">
        <f>IF(ISBLANK(E259),"",E259/F259)</f>
        <v>0.92</v>
      </c>
      <c r="H259" s="616">
        <v>6</v>
      </c>
      <c r="I259" s="604">
        <f>IF(ISBLANK(E259),"",E259/D259)</f>
        <v>0.46</v>
      </c>
      <c r="J259" s="575">
        <f>IF(ISBLANK(E259),"",VLOOKUP(I259,Tabellen!$F$7:$G$17,2))</f>
        <v>4</v>
      </c>
      <c r="K259" s="605">
        <f>IF(ISBLANK(C259),"",ABS(IF($J$259&gt;J333,"1",0)))</f>
        <v>0</v>
      </c>
      <c r="L259" s="606">
        <f>IF(ISBLANK(C259),"",ABS(IF($J$259&lt;J333,"1",0)))</f>
        <v>1</v>
      </c>
      <c r="M259" s="607">
        <f>IF(ISBLANK(C259),"",ABS(IF($J$259=J333,"1")))</f>
        <v>0</v>
      </c>
      <c r="O259" s="674"/>
      <c r="P259" s="705"/>
    </row>
    <row r="260" spans="1:16" ht="29.25" customHeight="1">
      <c r="A260" s="677"/>
      <c r="B260" s="440" t="str">
        <f>Leden!B20</f>
        <v>Vermue Jack</v>
      </c>
      <c r="C260" s="798"/>
      <c r="D260" s="811" t="str">
        <f>IF(ISBLANK(C260),"",IF(C260=1,$A$255,C260))</f>
        <v/>
      </c>
      <c r="E260" s="798"/>
      <c r="F260" s="798"/>
      <c r="G260" s="812" t="str">
        <f>IF(ISBLANK(E260),"",E260/F260)</f>
        <v/>
      </c>
      <c r="H260" s="798"/>
      <c r="I260" s="813" t="str">
        <f>IF(ISBLANK(E260),"",E260/D260)</f>
        <v/>
      </c>
      <c r="J260" s="801" t="str">
        <f>IF(ISBLANK(E260),"",VLOOKUP(I260,Tabellen!$F$7:$G$17,2))</f>
        <v/>
      </c>
      <c r="K260" s="757" t="str">
        <f>IF(ISBLANK(C260),"",ABS(IF($J$259&gt;J352,"1",0)))</f>
        <v/>
      </c>
      <c r="L260" s="758" t="str">
        <f>IF(ISBLANK(C260),"",ABS(IF($J$259&lt;J352,"1",0)))</f>
        <v/>
      </c>
      <c r="M260" s="759" t="str">
        <f>IF(ISBLANK(C260),"",ABS(IF($J$259=J352,"1")))</f>
        <v/>
      </c>
      <c r="N260" s="451"/>
      <c r="O260" s="615"/>
      <c r="P260" s="705"/>
    </row>
    <row r="261" spans="1:16" ht="29.25" customHeight="1">
      <c r="A261" s="663">
        <f>IF(ISBLANK(A16),"",$A$16)</f>
        <v>45209</v>
      </c>
      <c r="B261" s="661" t="str">
        <f>Leden!B4</f>
        <v>Slot Guus</v>
      </c>
      <c r="C261" s="578">
        <f>IF(ISBLANK(C16),"",$C$16)</f>
        <v>1</v>
      </c>
      <c r="D261" s="578">
        <f>IF(C261=1,$A$255,C261)</f>
        <v>50</v>
      </c>
      <c r="E261" s="616">
        <v>50</v>
      </c>
      <c r="F261" s="578">
        <f>IF(ISBLANK(F16),"",$F$16)</f>
        <v>34</v>
      </c>
      <c r="G261" s="641">
        <f t="shared" ref="G261:G273" si="56">IF(ISBLANK(E261),"",E261/F261)</f>
        <v>1.4705882352941178</v>
      </c>
      <c r="H261" s="616">
        <v>7</v>
      </c>
      <c r="I261" s="611">
        <f t="shared" ref="I261:I272" si="57">IF(ISBLANK(E261),"",E261/D261)</f>
        <v>1</v>
      </c>
      <c r="J261" s="575">
        <f>IF(ISBLANK(E261),"",VLOOKUP(I261,Tabellen!$F$7:$G$17,2))</f>
        <v>10</v>
      </c>
      <c r="K261" s="618">
        <f>IF(ISBLANK(E261),"",ABS(IF($J$261&gt;J16,"1",0)))</f>
        <v>1</v>
      </c>
      <c r="L261" s="62">
        <f>IF(ISBLANK(E261),"",ABS(IF($J$261&lt;J16,"1",0)))</f>
        <v>0</v>
      </c>
      <c r="M261" s="619">
        <f>IF(ISBLANK(E261),"",ABS(IF($J$261=J16,"1")))</f>
        <v>0</v>
      </c>
      <c r="O261" s="615"/>
      <c r="P261" s="705"/>
    </row>
    <row r="262" spans="1:16" ht="29.25" customHeight="1">
      <c r="A262" s="663" t="str">
        <f>IF(ISBLANK(A36),"",$A$36)</f>
        <v/>
      </c>
      <c r="B262" s="661" t="str">
        <f>Leden!B5</f>
        <v>Bennie Beerten Z</v>
      </c>
      <c r="C262" s="578" t="str">
        <f>IF(ISBLANK(C36),"",$C$36)</f>
        <v/>
      </c>
      <c r="D262" s="578" t="str">
        <f>IF(C262=1,$A$255,C262)</f>
        <v/>
      </c>
      <c r="F262" s="578" t="str">
        <f>IF(ISBLANK(F36),"",$F$36)</f>
        <v/>
      </c>
      <c r="G262" s="643" t="str">
        <f t="shared" si="56"/>
        <v/>
      </c>
      <c r="I262" s="611" t="str">
        <f t="shared" si="57"/>
        <v/>
      </c>
      <c r="J262" s="575" t="str">
        <f>IF(ISBLANK(E262),"",VLOOKUP(I262,Tabellen!$F$7:$G$17,2))</f>
        <v/>
      </c>
      <c r="K262" s="618" t="str">
        <f>IF(ISBLANK(E262),"",ABS(IF($J$262&gt;J36,"1",0)))</f>
        <v/>
      </c>
      <c r="L262" s="62" t="str">
        <f>IF(ISBLANK(E262),"",ABS(IF($J$262&lt;J36,"1",0)))</f>
        <v/>
      </c>
      <c r="M262" s="619" t="str">
        <f>IF(ISBLANK(E262),"",ABS(IF($J$262=J36,"1")))</f>
        <v/>
      </c>
      <c r="O262" s="615"/>
    </row>
    <row r="263" spans="1:16" ht="29.25" customHeight="1">
      <c r="A263" s="663" t="str">
        <f>IF(ISBLANK(A56),"",$A$56)</f>
        <v/>
      </c>
      <c r="B263" s="661" t="str">
        <f>Leden!B6</f>
        <v>Cuppers Jan</v>
      </c>
      <c r="C263" s="578" t="str">
        <f>IF(ISBLANK(C56),"",$C$56)</f>
        <v/>
      </c>
      <c r="D263" s="578" t="str">
        <f>IF(ISBLANK(C263),"",IF(C263=1,$A$255,C263))</f>
        <v/>
      </c>
      <c r="F263" s="578" t="str">
        <f>IF(ISBLANK(F56),"",$F$56)</f>
        <v/>
      </c>
      <c r="G263" s="643" t="str">
        <f t="shared" si="56"/>
        <v/>
      </c>
      <c r="I263" s="611" t="str">
        <f t="shared" si="57"/>
        <v/>
      </c>
      <c r="J263" s="575" t="str">
        <f>IF(ISBLANK(E263),"",VLOOKUP(I263,Tabellen!$F$7:$G$17,2))</f>
        <v/>
      </c>
      <c r="K263" s="618" t="str">
        <f>IF(ISBLANK(E263),"",ABS(IF($J$263&gt;J56,"1",0)))</f>
        <v/>
      </c>
      <c r="L263" s="62" t="str">
        <f>IF(ISBLANK(E263),"",ABS(IF($J$263&lt;J56,"1",0)))</f>
        <v/>
      </c>
      <c r="M263" s="619" t="str">
        <f>IF(ISBLANK(E263),"",ABS(IF($J$263=J56,"1")))</f>
        <v/>
      </c>
      <c r="O263" s="615"/>
    </row>
    <row r="264" spans="1:16" ht="29.25" customHeight="1">
      <c r="A264" s="663">
        <f>IF(ISBLANK(A76),"",$A$76)</f>
        <v>45202</v>
      </c>
      <c r="B264" s="661" t="str">
        <f>Leden!B7</f>
        <v>BouwmeesterJohan</v>
      </c>
      <c r="C264" s="578">
        <f>IF(ISBLANK(C76),"",$C$76)</f>
        <v>1</v>
      </c>
      <c r="D264" s="578">
        <f>IF(ISBLANK(C264),"",IF(C264=1,$A$255,C264))</f>
        <v>50</v>
      </c>
      <c r="E264" s="616">
        <v>44</v>
      </c>
      <c r="F264" s="578">
        <f>IF(ISBLANK(F76),"",$F$76)</f>
        <v>26</v>
      </c>
      <c r="G264" s="687">
        <f t="shared" si="56"/>
        <v>1.6923076923076923</v>
      </c>
      <c r="H264" s="616">
        <v>6</v>
      </c>
      <c r="I264" s="707">
        <f t="shared" si="57"/>
        <v>0.88</v>
      </c>
      <c r="J264" s="575">
        <f>IF(ISBLANK(E264),"",VLOOKUP(I264,Tabellen!$F$7:$G$17,2))</f>
        <v>8</v>
      </c>
      <c r="K264" s="618">
        <f>IF(ISBLANK(E264),"",ABS(IF($J$264&gt;J76,"1",0)))</f>
        <v>0</v>
      </c>
      <c r="L264" s="62">
        <f>IF(ISBLANK(E264),"",ABS(IF($J$264&lt;J76,"1",0)))</f>
        <v>1</v>
      </c>
      <c r="M264" s="619">
        <f>IF(ISBLANK(E264),"",ABS(IF($J$264=J76,"1")))</f>
        <v>0</v>
      </c>
      <c r="O264" s="693"/>
    </row>
    <row r="265" spans="1:16" ht="29.25" customHeight="1">
      <c r="A265" s="663">
        <f>IF(ISBLANK(A96),"",$A$96)</f>
        <v>45181</v>
      </c>
      <c r="B265" s="661" t="str">
        <f>Leden!B8</f>
        <v>Cattier Theo</v>
      </c>
      <c r="C265" s="578">
        <f>IF(ISBLANK(C96),"",$C$96)</f>
        <v>1</v>
      </c>
      <c r="D265" s="578">
        <f>IF(ISBLANK(C265),"",IF(C265=1,$A$255,C265))</f>
        <v>50</v>
      </c>
      <c r="E265" s="616">
        <v>35</v>
      </c>
      <c r="F265" s="578">
        <f>IF(ISBLANK(F96),"",$F$96)</f>
        <v>32</v>
      </c>
      <c r="G265" s="687">
        <f t="shared" si="56"/>
        <v>1.09375</v>
      </c>
      <c r="H265" s="616">
        <v>6</v>
      </c>
      <c r="I265" s="707">
        <f t="shared" si="57"/>
        <v>0.7</v>
      </c>
      <c r="J265" s="575">
        <f>IF(ISBLANK(E265),"",VLOOKUP(I265,Tabellen!$F$7:$G$17,2))</f>
        <v>7</v>
      </c>
      <c r="K265" s="618">
        <f>IF(ISBLANK(E265),"",ABS(IF($J$265&gt;J96,"1",0)))</f>
        <v>0</v>
      </c>
      <c r="L265" s="62">
        <f>IF(ISBLANK(E265),"",ABS(IF($J$265&lt;J96,"1",0)))</f>
        <v>1</v>
      </c>
      <c r="M265" s="619">
        <f>IF(ISBLANK(E265),"",ABS(IF($J$265=J96,"1")))</f>
        <v>0</v>
      </c>
      <c r="O265" s="693"/>
    </row>
    <row r="266" spans="1:16" ht="29.25" customHeight="1">
      <c r="A266" s="663">
        <f>IF(ISBLANK(A116),"",$A$116)</f>
        <v>45216</v>
      </c>
      <c r="B266" s="661" t="str">
        <f>Leden!B9</f>
        <v>Huinink Jan</v>
      </c>
      <c r="C266" s="578">
        <f>IF(ISBLANK(C116),"",$C$116)</f>
        <v>1</v>
      </c>
      <c r="D266" s="578">
        <f t="shared" ref="D266:D272" si="58">IF(C266=1,$A$255,C266)</f>
        <v>50</v>
      </c>
      <c r="E266" s="616">
        <v>50</v>
      </c>
      <c r="F266" s="578">
        <f>IF(ISBLANK(F116),"",$F$116)</f>
        <v>21</v>
      </c>
      <c r="G266" s="643">
        <f t="shared" si="56"/>
        <v>2.3809523809523809</v>
      </c>
      <c r="H266" s="616">
        <v>17</v>
      </c>
      <c r="I266" s="611">
        <f t="shared" si="57"/>
        <v>1</v>
      </c>
      <c r="J266" s="575">
        <f>IF(ISBLANK(E266),"",VLOOKUP(I266,Tabellen!$F$7:$G$17,2))</f>
        <v>10</v>
      </c>
      <c r="K266" s="618">
        <f>IF(ISBLANK(E266),"",ABS(IF($J$266&gt;J116,"1",0)))</f>
        <v>1</v>
      </c>
      <c r="L266" s="62">
        <f>IF(ISBLANK(E266),"",ABS(IF($J$266&lt;J116,"1",0)))</f>
        <v>0</v>
      </c>
      <c r="M266" s="619">
        <f>IF(ISBLANK(E266),"",ABS(IF($J$266=J116,"1")))</f>
        <v>0</v>
      </c>
      <c r="O266" s="693"/>
    </row>
    <row r="267" spans="1:16" ht="29.25" customHeight="1">
      <c r="A267" s="663">
        <f>IF(ISBLANK(A136),"",$A$136)</f>
        <v>45181</v>
      </c>
      <c r="B267" s="661" t="str">
        <f>Leden!B10</f>
        <v>Koppele Theo</v>
      </c>
      <c r="C267" s="578">
        <f>IF(ISBLANK(C136),"",$C$136)</f>
        <v>1</v>
      </c>
      <c r="D267" s="578">
        <f t="shared" si="58"/>
        <v>50</v>
      </c>
      <c r="E267" s="616">
        <v>50</v>
      </c>
      <c r="F267" s="578">
        <f>IF(ISBLANK(F136),"",$F$136)</f>
        <v>29</v>
      </c>
      <c r="G267" s="643">
        <f t="shared" si="56"/>
        <v>1.7241379310344827</v>
      </c>
      <c r="H267" s="616">
        <v>6</v>
      </c>
      <c r="I267" s="611">
        <f t="shared" si="57"/>
        <v>1</v>
      </c>
      <c r="J267" s="575">
        <f>IF(ISBLANK(E267),"",VLOOKUP(I267,Tabellen!$F$7:$G$17,2))</f>
        <v>10</v>
      </c>
      <c r="K267" s="618">
        <f>IF(ISBLANK(E267),"",ABS(IF($J$267&gt;J136,"1",0)))</f>
        <v>1</v>
      </c>
      <c r="L267" s="62">
        <f>IF(ISBLANK(E267),"",ABS(IF($J$267&lt;J136,"1",0)))</f>
        <v>0</v>
      </c>
      <c r="M267" s="619">
        <f>IF(ISBLANK(E267),"",ABS(IF($J$267=J136,"1")))</f>
        <v>0</v>
      </c>
      <c r="O267" s="693"/>
    </row>
    <row r="268" spans="1:16" ht="29.25" customHeight="1">
      <c r="A268" s="663">
        <f>IF(ISBLANK(A156),"",$A$156)</f>
        <v>45126</v>
      </c>
      <c r="B268" s="661" t="str">
        <f>Leden!B11</f>
        <v>Melgers Willy</v>
      </c>
      <c r="C268" s="578">
        <f>IF(ISBLANK(C156),"",$C$156)</f>
        <v>1</v>
      </c>
      <c r="D268" s="578">
        <f t="shared" si="58"/>
        <v>50</v>
      </c>
      <c r="E268" s="616">
        <v>50</v>
      </c>
      <c r="F268" s="578">
        <f>IF(ISBLANK(F156),"",$F$156)</f>
        <v>31</v>
      </c>
      <c r="G268" s="643">
        <f t="shared" si="56"/>
        <v>1.6129032258064515</v>
      </c>
      <c r="H268" s="616">
        <v>6</v>
      </c>
      <c r="I268" s="611">
        <f t="shared" si="57"/>
        <v>1</v>
      </c>
      <c r="J268" s="575">
        <f>IF(ISBLANK(E268),"",VLOOKUP(I268,Tabellen!$F$7:$G$17,2))</f>
        <v>10</v>
      </c>
      <c r="K268" s="618">
        <f>IF(ISBLANK(E268),"",ABS(IF($J$268&gt;J156,"1",0)))</f>
        <v>1</v>
      </c>
      <c r="L268" s="62">
        <f>IF(ISBLANK(E268),"",ABS(IF($J$268&lt;J156,"1",0)))</f>
        <v>0</v>
      </c>
      <c r="M268" s="619">
        <f>IF(ISBLANK(E268),"",ABS(IF($J$268=J156,"1")))</f>
        <v>0</v>
      </c>
      <c r="O268" s="693"/>
    </row>
    <row r="269" spans="1:16" ht="29.25" customHeight="1">
      <c r="A269" s="663">
        <f>IF(ISBLANK(A176),"",$A$176)</f>
        <v>45209</v>
      </c>
      <c r="B269" s="661" t="str">
        <f>Leden!B12</f>
        <v>Piepers Arnold</v>
      </c>
      <c r="C269" s="578">
        <f>IF(ISBLANK(C176),"",$C$176)</f>
        <v>1</v>
      </c>
      <c r="D269" s="578">
        <f t="shared" si="58"/>
        <v>50</v>
      </c>
      <c r="E269" s="616">
        <v>35</v>
      </c>
      <c r="F269" s="578">
        <f>IF(ISBLANK(F176),"",$F$176)</f>
        <v>27</v>
      </c>
      <c r="G269" s="643">
        <f t="shared" si="56"/>
        <v>1.2962962962962963</v>
      </c>
      <c r="H269" s="616">
        <v>4</v>
      </c>
      <c r="I269" s="611">
        <f t="shared" si="57"/>
        <v>0.7</v>
      </c>
      <c r="J269" s="575">
        <f>IF(ISBLANK(E269),"",VLOOKUP(I269,Tabellen!$F$7:$G$17,2))</f>
        <v>7</v>
      </c>
      <c r="K269" s="618">
        <f>IF(ISBLANK(E269),"",ABS(IF($J$269&gt;J176,"1",0)))</f>
        <v>0</v>
      </c>
      <c r="L269" s="62">
        <f>IF(ISBLANK(E269),"",ABS(IF($J$269&lt;J176,"1",0)))</f>
        <v>1</v>
      </c>
      <c r="M269" s="619">
        <f>IF(ISBLANK(E269),"",ABS(IF($J$269=J176,"1")))</f>
        <v>0</v>
      </c>
      <c r="O269" s="693"/>
    </row>
    <row r="270" spans="1:16" ht="29.25" customHeight="1">
      <c r="A270" s="663">
        <f>IF(ISBLANK(A196),"",$A$196)</f>
        <v>45195</v>
      </c>
      <c r="B270" s="661" t="str">
        <f>Leden!B13</f>
        <v>Jos Stortelder</v>
      </c>
      <c r="C270" s="578">
        <f>IF(ISBLANK(C196),"",$C$196)</f>
        <v>1</v>
      </c>
      <c r="D270" s="578">
        <f t="shared" si="58"/>
        <v>50</v>
      </c>
      <c r="E270" s="616">
        <v>35</v>
      </c>
      <c r="F270" s="578">
        <f>IF(ISBLANK(F196),"",$F$196)</f>
        <v>22</v>
      </c>
      <c r="G270" s="643">
        <f t="shared" si="56"/>
        <v>1.5909090909090908</v>
      </c>
      <c r="H270" s="616">
        <v>9</v>
      </c>
      <c r="I270" s="611">
        <f t="shared" si="57"/>
        <v>0.7</v>
      </c>
      <c r="J270" s="575">
        <f>IF(ISBLANK(E270),"",VLOOKUP(I270,Tabellen!$F$7:$G$17,2))</f>
        <v>7</v>
      </c>
      <c r="K270" s="618">
        <f>IF(ISBLANK(E270),"",ABS(IF($J$270&gt;J196,"1",0)))</f>
        <v>0</v>
      </c>
      <c r="L270" s="62">
        <f>IF(ISBLANK(E270),"",ABS(IF($J$270&lt;J196,"1",0)))</f>
        <v>1</v>
      </c>
      <c r="M270" s="619">
        <f>IF(ISBLANK(E270),"",ABS(IF($J$270=J196,"1")))</f>
        <v>0</v>
      </c>
      <c r="O270" s="693"/>
    </row>
    <row r="271" spans="1:16" ht="29.25" customHeight="1">
      <c r="A271" s="663" t="str">
        <f>IF(ISBLANK(A216),"",$A$216)</f>
        <v/>
      </c>
      <c r="B271" s="661" t="str">
        <f>Leden!B14</f>
        <v>Rots Jan</v>
      </c>
      <c r="C271" s="578" t="str">
        <f>IF(ISBLANK(C216),"",$C$216)</f>
        <v/>
      </c>
      <c r="D271" s="578" t="str">
        <f t="shared" si="58"/>
        <v/>
      </c>
      <c r="F271" s="578" t="str">
        <f>IF(ISBLANK(F216),"",$F$216)</f>
        <v/>
      </c>
      <c r="G271" s="643" t="str">
        <f t="shared" si="56"/>
        <v/>
      </c>
      <c r="I271" s="611" t="str">
        <f t="shared" si="57"/>
        <v/>
      </c>
      <c r="J271" s="575" t="str">
        <f>IF(ISBLANK(E271),"",VLOOKUP(I271,Tabellen!$F$7:$G$17,2))</f>
        <v/>
      </c>
      <c r="K271" s="618" t="str">
        <f>IF(ISBLANK(E271),"",ABS(IF($J$271&gt;J216,"1",0)))</f>
        <v/>
      </c>
      <c r="L271" s="62" t="str">
        <f>IF(ISBLANK(E271),"",ABS(IF($J$271&lt;J216,"1",0)))</f>
        <v/>
      </c>
      <c r="M271" s="619" t="str">
        <f>IF(ISBLANK(E271),"",ABS(IF($J$271=J216,"1")))</f>
        <v/>
      </c>
      <c r="O271" s="693"/>
    </row>
    <row r="272" spans="1:16" ht="29.25" customHeight="1">
      <c r="A272" s="663">
        <f>IF(ISBLANK(A236),"",$A$236)</f>
        <v>45202</v>
      </c>
      <c r="B272" s="661" t="str">
        <f>Leden!B15</f>
        <v>Rouwhorst Bennie</v>
      </c>
      <c r="C272" s="578">
        <f>IF(ISBLANK(C236),"",$C$236)</f>
        <v>1</v>
      </c>
      <c r="D272" s="578">
        <f t="shared" si="58"/>
        <v>50</v>
      </c>
      <c r="E272" s="616">
        <v>50</v>
      </c>
      <c r="F272" s="578">
        <f>IF(ISBLANK(F236),"",$F$236)</f>
        <v>35</v>
      </c>
      <c r="G272" s="643">
        <f t="shared" si="56"/>
        <v>1.4285714285714286</v>
      </c>
      <c r="H272" s="616">
        <v>14</v>
      </c>
      <c r="I272" s="611">
        <f t="shared" si="57"/>
        <v>1</v>
      </c>
      <c r="J272" s="575">
        <f>IF(ISBLANK(E272),"",VLOOKUP(I272,Tabellen!$F$7:$G$17,2))</f>
        <v>10</v>
      </c>
      <c r="K272" s="618">
        <f>IF(ISBLANK(E272),"",ABS(IF($J$272&gt;J236,"1",0)))</f>
        <v>1</v>
      </c>
      <c r="L272" s="62">
        <f>IF(ISBLANK(E272),"",ABS(IF($J$272&lt;J236,"1",0)))</f>
        <v>0</v>
      </c>
      <c r="M272" s="619">
        <f>IF(ISBLANK(E272),"",ABS(IF($J$272=J236,"1")))</f>
        <v>0</v>
      </c>
    </row>
    <row r="273" spans="1:17" ht="29.25" customHeight="1">
      <c r="A273" s="711" t="s">
        <v>115</v>
      </c>
      <c r="B273" s="712">
        <f>Leden!$C$16</f>
        <v>1.55</v>
      </c>
      <c r="C273" s="706">
        <f>SUM(C257:C272)</f>
        <v>12</v>
      </c>
      <c r="D273" s="706">
        <f>SUM(D257:D272)</f>
        <v>600</v>
      </c>
      <c r="E273" s="706">
        <f>SUBTOTAL(9,E257:E272)</f>
        <v>481</v>
      </c>
      <c r="F273" s="706">
        <f>SUBTOTAL(9,F257:F272)</f>
        <v>327</v>
      </c>
      <c r="G273" s="713">
        <f t="shared" si="56"/>
        <v>1.4709480122324159</v>
      </c>
      <c r="H273" s="706">
        <f>MAX(H257:H272)</f>
        <v>17</v>
      </c>
      <c r="I273" s="731">
        <f>AVERAGE(I257:I272)</f>
        <v>0.80166666666666664</v>
      </c>
      <c r="J273" s="715">
        <f>SUM(J257:J272)</f>
        <v>94</v>
      </c>
      <c r="K273" s="732">
        <f>SUM(K257:K272)</f>
        <v>5</v>
      </c>
      <c r="L273" s="733">
        <f>SUM(L257:L272)</f>
        <v>7</v>
      </c>
      <c r="M273" s="734">
        <f>SUM(M257:M272)</f>
        <v>0</v>
      </c>
      <c r="N273" s="718">
        <f>IF(ISBLANK(E273),"",VLOOKUP(G273,Tabellen!$D$7:$E$46,2))</f>
        <v>47</v>
      </c>
      <c r="O273" s="791" t="str">
        <f>$O$252</f>
        <v>Naar beneden</v>
      </c>
      <c r="P273" s="630"/>
      <c r="Q273" s="591"/>
    </row>
    <row r="274" spans="1:17" ht="29.25" customHeight="1">
      <c r="A274" s="760"/>
      <c r="B274" s="761"/>
      <c r="C274" s="762"/>
      <c r="D274" s="761"/>
      <c r="E274" s="761"/>
      <c r="F274" s="761"/>
      <c r="G274" s="761"/>
      <c r="H274" s="761"/>
      <c r="I274" s="761"/>
      <c r="J274" s="763"/>
      <c r="K274" s="761"/>
      <c r="L274" s="761"/>
      <c r="M274" s="761"/>
      <c r="N274" s="764"/>
      <c r="O274" s="814"/>
      <c r="P274" s="815"/>
      <c r="Q274" s="591"/>
    </row>
    <row r="275" spans="1:17" ht="29.25" customHeight="1">
      <c r="A275" s="582" t="s">
        <v>93</v>
      </c>
      <c r="B275" s="583" t="s">
        <v>94</v>
      </c>
      <c r="C275" s="582"/>
      <c r="D275" s="584"/>
      <c r="E275" s="585"/>
      <c r="F275" s="582"/>
      <c r="G275" s="586"/>
      <c r="H275" s="585"/>
      <c r="I275" s="587"/>
      <c r="J275" s="588"/>
      <c r="K275" s="589"/>
      <c r="L275" s="590"/>
      <c r="M275" s="587"/>
      <c r="N275" s="590"/>
      <c r="Q275" s="591"/>
    </row>
    <row r="276" spans="1:17" ht="29.25" customHeight="1">
      <c r="A276" s="592">
        <f>VLOOKUP(B294,Tabellen!B7:C46,2)</f>
        <v>85</v>
      </c>
      <c r="B276" s="583" t="s">
        <v>37</v>
      </c>
      <c r="C276" s="747" t="s">
        <v>95</v>
      </c>
      <c r="D276" s="748" t="s">
        <v>117</v>
      </c>
      <c r="E276" s="747" t="s">
        <v>95</v>
      </c>
      <c r="F276" s="747" t="s">
        <v>98</v>
      </c>
      <c r="G276" s="749" t="s">
        <v>99</v>
      </c>
      <c r="H276" s="747" t="s">
        <v>100</v>
      </c>
      <c r="I276" s="750" t="s">
        <v>101</v>
      </c>
      <c r="J276" s="751">
        <v>10</v>
      </c>
      <c r="K276" s="596" t="s">
        <v>102</v>
      </c>
      <c r="L276" s="586" t="s">
        <v>103</v>
      </c>
      <c r="M276" s="594" t="s">
        <v>104</v>
      </c>
      <c r="N276" s="752" t="s">
        <v>105</v>
      </c>
      <c r="O276" s="810"/>
      <c r="P276" s="755"/>
      <c r="Q276" s="591"/>
    </row>
    <row r="277" spans="1:17" ht="29.25" customHeight="1">
      <c r="A277" s="597" t="s">
        <v>106</v>
      </c>
      <c r="B277" s="672" t="str">
        <f>Leden!$B$17</f>
        <v>Spieker Leo</v>
      </c>
      <c r="C277" s="747" t="s">
        <v>118</v>
      </c>
      <c r="D277" s="752" t="s">
        <v>119</v>
      </c>
      <c r="E277" s="586" t="s">
        <v>119</v>
      </c>
      <c r="F277" s="747" t="s">
        <v>110</v>
      </c>
      <c r="G277" s="752" t="s">
        <v>79</v>
      </c>
      <c r="H277" s="747" t="s">
        <v>112</v>
      </c>
      <c r="I277" s="594" t="s">
        <v>119</v>
      </c>
      <c r="J277" s="751" t="s">
        <v>113</v>
      </c>
      <c r="K277" s="756"/>
      <c r="L277" s="752"/>
      <c r="M277" s="750"/>
      <c r="N277" s="752" t="s">
        <v>114</v>
      </c>
      <c r="O277" s="810"/>
      <c r="P277" s="755"/>
      <c r="Q277" s="591"/>
    </row>
    <row r="278" spans="1:17" ht="29.25" customHeight="1">
      <c r="A278" s="662">
        <v>45202</v>
      </c>
      <c r="B278" s="661" t="str">
        <f>Leden!B18</f>
        <v>v.Schie Leo</v>
      </c>
      <c r="C278" s="616">
        <v>1</v>
      </c>
      <c r="D278" s="602">
        <f>IF(ISBLANK(C278),"",IF(C278=1,$A$276,C278))</f>
        <v>85</v>
      </c>
      <c r="E278" s="616">
        <v>43</v>
      </c>
      <c r="F278" s="616">
        <v>20</v>
      </c>
      <c r="G278" s="641">
        <f>IF(ISBLANK(E278),"",E278/F278)</f>
        <v>2.15</v>
      </c>
      <c r="H278" s="616">
        <v>15</v>
      </c>
      <c r="I278" s="604">
        <f>IF(ISBLANK(E278),"",E278/D278)</f>
        <v>0.50588235294117645</v>
      </c>
      <c r="J278" s="575">
        <f>IF(ISBLANK(E278),"",VLOOKUP(I278,Tabellen!$F$7:$G$17,2))</f>
        <v>5</v>
      </c>
      <c r="K278" s="605">
        <f>IF(ISBLANK(E278),"",ABS(IF($J$278&gt;J314,"1",0)))</f>
        <v>0</v>
      </c>
      <c r="L278" s="606">
        <f>IF(ISBLANK(E278),"",ABS(IF($J$278&lt;J314,"1",0)))</f>
        <v>1</v>
      </c>
      <c r="M278" s="607">
        <f>IF(ISBLANK(E278),"",ABS(IF($J$278=J314,"1")))</f>
        <v>0</v>
      </c>
      <c r="O278" s="674"/>
    </row>
    <row r="279" spans="1:17" ht="29.25" customHeight="1">
      <c r="A279" s="662">
        <v>45223</v>
      </c>
      <c r="B279" s="661" t="str">
        <f>Leden!B19</f>
        <v>Wolterink Harrie</v>
      </c>
      <c r="C279" s="616">
        <v>1</v>
      </c>
      <c r="D279" s="602">
        <f>IF(ISBLANK(C279),"",IF(C279=1,$A$276,C279))</f>
        <v>85</v>
      </c>
      <c r="E279" s="616">
        <v>64</v>
      </c>
      <c r="F279" s="616">
        <v>24</v>
      </c>
      <c r="G279" s="641">
        <f>IF(ISBLANK(E279),"",E279/F279)</f>
        <v>2.6666666666666665</v>
      </c>
      <c r="H279" s="616">
        <v>13</v>
      </c>
      <c r="I279" s="604">
        <f>IF(ISBLANK(E279),"",E279/D279)</f>
        <v>0.75294117647058822</v>
      </c>
      <c r="J279" s="575">
        <f>IF(ISBLANK(E279),"",VLOOKUP(I279,Tabellen!$F$7:$G$17,2))</f>
        <v>7</v>
      </c>
      <c r="K279" s="605">
        <f>IF(ISBLANK(E279),"",ABS(IF($J$279&gt;$J$334,"1",0)))</f>
        <v>0</v>
      </c>
      <c r="L279" s="606">
        <f>IF(ISBLANK(E279),"",ABS(IF($J$279&lt;J334,"1",0)))</f>
        <v>1</v>
      </c>
      <c r="M279" s="607">
        <f>IF(ISBLANK(E279),"",ABS(IF($J$279=J334,"1")))</f>
        <v>0</v>
      </c>
      <c r="O279" s="674"/>
      <c r="P279" s="609"/>
    </row>
    <row r="280" spans="1:17" ht="29.25" customHeight="1">
      <c r="A280" s="677"/>
      <c r="B280" s="440" t="str">
        <f>Leden!B20</f>
        <v>Vermue Jack</v>
      </c>
      <c r="C280" s="798"/>
      <c r="D280" s="811" t="str">
        <f>IF(ISBLANK(C280),"",IF(C280=1,$A$276,C280))</f>
        <v/>
      </c>
      <c r="E280" s="798"/>
      <c r="F280" s="798"/>
      <c r="G280" s="812" t="str">
        <f>IF(ISBLANK(E280),"",E280/F280)</f>
        <v/>
      </c>
      <c r="H280" s="798"/>
      <c r="I280" s="813" t="str">
        <f>IF(ISBLANK(E280),"",E280/D280)</f>
        <v/>
      </c>
      <c r="J280" s="801" t="str">
        <f>IF(ISBLANK(E280),"",VLOOKUP(I280,Tabellen!$F$7:$G$17,2))</f>
        <v/>
      </c>
      <c r="K280" s="757" t="str">
        <f>IF(ISBLANK(E280),"",ABS(IF($J$279&gt;$J$353,"1",0)))</f>
        <v/>
      </c>
      <c r="L280" s="758" t="str">
        <f>IF(ISBLANK(E280),"",ABS(IF($J$279&lt;J353,"1",0)))</f>
        <v/>
      </c>
      <c r="M280" s="759" t="str">
        <f>IF(ISBLANK(E280),"",ABS(IF($J$279=J353,"1")))</f>
        <v/>
      </c>
      <c r="N280" s="451"/>
      <c r="P280" s="705"/>
    </row>
    <row r="281" spans="1:17" ht="29.25" customHeight="1">
      <c r="A281" s="663">
        <f>IF(ISBLANK(A17),"",$A$17)</f>
        <v>45223</v>
      </c>
      <c r="B281" s="661" t="str">
        <f>Leden!B4</f>
        <v>Slot Guus</v>
      </c>
      <c r="C281" s="578">
        <f>IF(ISBLANK(C17),"",$C$17)</f>
        <v>1</v>
      </c>
      <c r="D281" s="602">
        <f t="shared" ref="D281:D286" si="59">IF(ISBLANK(C281),"",IF(C281=1,$A$276,C281))</f>
        <v>85</v>
      </c>
      <c r="E281" s="601">
        <v>85</v>
      </c>
      <c r="F281" s="578">
        <f>IF(ISBLANK(F17),"",$F$17)</f>
        <v>20</v>
      </c>
      <c r="G281" s="641">
        <f t="shared" ref="G281:G293" si="60">IF(ISBLANK(E281),"",E281/F281)</f>
        <v>4.25</v>
      </c>
      <c r="H281" s="601">
        <v>20</v>
      </c>
      <c r="I281" s="604">
        <f t="shared" ref="I281:I293" si="61">IF(ISBLANK(E281),"",E281/D281)</f>
        <v>1</v>
      </c>
      <c r="J281" s="575">
        <f>IF(ISBLANK(E281),"",VLOOKUP(I281,Tabellen!$F$7:$G$17,2))</f>
        <v>10</v>
      </c>
      <c r="K281" s="605">
        <f>IF(ISBLANK(E281),"",ABS(IF($J$281&gt;J17,"1",0)))</f>
        <v>1</v>
      </c>
      <c r="L281" s="606">
        <f>IF(ISBLANK(E281),"",ABS(IF($J$281&lt;J17,"1",0)))</f>
        <v>0</v>
      </c>
      <c r="M281" s="607">
        <f>IF(ISBLANK(E281),"",ABS(IF($J$281=J17,"1")))</f>
        <v>0</v>
      </c>
      <c r="O281" s="674"/>
      <c r="P281" s="705"/>
    </row>
    <row r="282" spans="1:17" ht="29.25" customHeight="1">
      <c r="A282" s="663" t="str">
        <f>IF(ISBLANK(A37),"",$A$37)</f>
        <v/>
      </c>
      <c r="B282" s="661" t="str">
        <f>Leden!B5</f>
        <v>Bennie Beerten Z</v>
      </c>
      <c r="C282" s="578" t="str">
        <f>IF(ISBLANK(C37),"",$C$37)</f>
        <v/>
      </c>
      <c r="D282" s="578" t="str">
        <f t="shared" si="59"/>
        <v/>
      </c>
      <c r="F282" s="578" t="str">
        <f>IF(ISBLANK(F37),"",$F$37)</f>
        <v/>
      </c>
      <c r="G282" s="641" t="str">
        <f t="shared" si="60"/>
        <v/>
      </c>
      <c r="I282" s="611" t="str">
        <f t="shared" si="61"/>
        <v/>
      </c>
      <c r="J282" s="575" t="str">
        <f>IF(ISBLANK(E282),"",VLOOKUP(I282,Tabellen!$F$7:$G$17,2))</f>
        <v/>
      </c>
      <c r="K282" s="618" t="str">
        <f>IF(ISBLANK(E282),"",ABS(IF($J$282&gt;$J$37,"1",0)))</f>
        <v/>
      </c>
      <c r="L282" s="62" t="str">
        <f>IF(ISBLANK(E282),"",ABS(IF($J$282&lt;J37,"1",0)))</f>
        <v/>
      </c>
      <c r="M282" s="619" t="str">
        <f>IF(ISBLANK(E282),"",ABS(IF($J$282=J37,"1")))</f>
        <v/>
      </c>
      <c r="O282" s="615"/>
    </row>
    <row r="283" spans="1:17" ht="29.25" customHeight="1">
      <c r="A283" s="663" t="str">
        <f>IF(ISBLANK(A57),"",$A$57)</f>
        <v/>
      </c>
      <c r="B283" s="661" t="str">
        <f>Leden!B6</f>
        <v>Cuppers Jan</v>
      </c>
      <c r="C283" s="578" t="str">
        <f>IF(ISBLANK(C57),"",$C$57)</f>
        <v/>
      </c>
      <c r="D283" s="578" t="str">
        <f t="shared" si="59"/>
        <v/>
      </c>
      <c r="F283" s="578" t="str">
        <f>IF(ISBLANK(F57),"",$F$57)</f>
        <v/>
      </c>
      <c r="G283" s="641" t="str">
        <f t="shared" si="60"/>
        <v/>
      </c>
      <c r="I283" s="611" t="str">
        <f t="shared" si="61"/>
        <v/>
      </c>
      <c r="J283" s="575" t="str">
        <f>IF(ISBLANK(E283),"",VLOOKUP(I283,Tabellen!$F$7:$G$17,2))</f>
        <v/>
      </c>
      <c r="K283" s="618" t="str">
        <f>IF(ISBLANK(E283),"",ABS(IF($J$283&gt;J57,"1",0)))</f>
        <v/>
      </c>
      <c r="L283" s="62" t="str">
        <f>IF(ISBLANK(E283),"",ABS(IF($J$283&lt;J57,"1",0)))</f>
        <v/>
      </c>
      <c r="M283" s="619" t="str">
        <f>IF(ISBLANK(E283),"",ABS(IF($J$283=J57,"1")))</f>
        <v/>
      </c>
      <c r="O283" s="615"/>
    </row>
    <row r="284" spans="1:17" ht="29.25" customHeight="1">
      <c r="A284" s="663">
        <f>IF(ISBLANK(A77),"",$A$77)</f>
        <v>45216</v>
      </c>
      <c r="B284" s="661" t="str">
        <f>Leden!B7</f>
        <v>BouwmeesterJohan</v>
      </c>
      <c r="C284" s="578">
        <f>IF(ISBLANK(C77),"",$C$77)</f>
        <v>1</v>
      </c>
      <c r="D284" s="578">
        <f t="shared" si="59"/>
        <v>85</v>
      </c>
      <c r="E284" s="616">
        <v>82</v>
      </c>
      <c r="F284" s="578">
        <f>IF(ISBLANK(F77),"",$F$77)</f>
        <v>23</v>
      </c>
      <c r="G284" s="643">
        <f t="shared" si="60"/>
        <v>3.5652173913043477</v>
      </c>
      <c r="H284" s="616">
        <v>20</v>
      </c>
      <c r="I284" s="611">
        <f t="shared" si="61"/>
        <v>0.96470588235294119</v>
      </c>
      <c r="J284" s="575">
        <f>IF(ISBLANK(E284),"",VLOOKUP(I284,Tabellen!$F$7:$G$17,2))</f>
        <v>9</v>
      </c>
      <c r="K284" s="618">
        <f>IF(ISBLANK(E284),"",ABS(IF($J$284&gt;J77,"1",0)))</f>
        <v>0</v>
      </c>
      <c r="L284" s="62">
        <f>IF(ISBLANK(E284),"",ABS(IF($J$284&lt;J77,"1",0)))</f>
        <v>1</v>
      </c>
      <c r="M284" s="619">
        <f>IF(ISBLANK(E284),"",ABS(IF($J$284=J77,"1")))</f>
        <v>0</v>
      </c>
      <c r="O284" s="693"/>
    </row>
    <row r="285" spans="1:17" ht="29.25" customHeight="1">
      <c r="A285" s="663">
        <f>IF(ISBLANK(A97),"",$A$97)</f>
        <v>45202</v>
      </c>
      <c r="B285" s="661" t="str">
        <f>Leden!B8</f>
        <v>Cattier Theo</v>
      </c>
      <c r="C285" s="578">
        <f>IF(ISBLANK(C97),"",$C$97)</f>
        <v>1</v>
      </c>
      <c r="D285" s="578">
        <f t="shared" si="59"/>
        <v>85</v>
      </c>
      <c r="E285" s="616">
        <v>80</v>
      </c>
      <c r="F285" s="578">
        <f>IF(ISBLANK(F97),"",$F$97)</f>
        <v>30</v>
      </c>
      <c r="G285" s="643">
        <f t="shared" si="60"/>
        <v>2.6666666666666665</v>
      </c>
      <c r="H285" s="616">
        <v>17</v>
      </c>
      <c r="I285" s="611">
        <f t="shared" si="61"/>
        <v>0.94117647058823528</v>
      </c>
      <c r="J285" s="575">
        <f>IF(ISBLANK(E285),"",VLOOKUP(I285,Tabellen!$F$7:$G$17,2))</f>
        <v>9</v>
      </c>
      <c r="K285" s="618">
        <f>IF(ISBLANK(E285),"",ABS(IF($J$285&gt;J97,"1",0)))</f>
        <v>0</v>
      </c>
      <c r="L285" s="62">
        <f>IF(ISBLANK(E285),"",ABS(IF($J$285&lt;J97,"1",0)))</f>
        <v>0</v>
      </c>
      <c r="M285" s="619">
        <f>IF(ISBLANK(E285),"",ABS(IF($J$285=J97,"1")))</f>
        <v>1</v>
      </c>
      <c r="O285" s="693"/>
    </row>
    <row r="286" spans="1:17" ht="29.25" customHeight="1">
      <c r="A286" s="663">
        <f>IF(ISBLANK(A117),"",$A$117)</f>
        <v>45181</v>
      </c>
      <c r="B286" s="661" t="str">
        <f>Leden!B9</f>
        <v>Huinink Jan</v>
      </c>
      <c r="C286" s="578">
        <f>IF(ISBLANK(C117),"",$C$117)</f>
        <v>1</v>
      </c>
      <c r="D286" s="578">
        <f t="shared" si="59"/>
        <v>85</v>
      </c>
      <c r="E286" s="616">
        <v>50</v>
      </c>
      <c r="F286" s="578">
        <f>IF(ISBLANK(F117),"",$F$117)</f>
        <v>23</v>
      </c>
      <c r="G286" s="643">
        <f t="shared" si="60"/>
        <v>2.1739130434782608</v>
      </c>
      <c r="H286" s="616">
        <v>13</v>
      </c>
      <c r="I286" s="611">
        <f t="shared" si="61"/>
        <v>0.58823529411764708</v>
      </c>
      <c r="J286" s="575">
        <f>IF(ISBLANK(E286),"",VLOOKUP(I286,Tabellen!$F$7:$G$17,2))</f>
        <v>5</v>
      </c>
      <c r="K286" s="618">
        <f>IF(ISBLANK(E286),"",ABS(IF($J$286&gt;J117,"1",0)))</f>
        <v>0</v>
      </c>
      <c r="L286" s="62">
        <f>IF(ISBLANK(E286),"",ABS(IF($J$286&lt;J117,"1",0)))</f>
        <v>1</v>
      </c>
      <c r="M286" s="619">
        <f>IF(ISBLANK(E286),"",ABS(IF($J$286=J117,"1")))</f>
        <v>0</v>
      </c>
      <c r="O286" s="693"/>
    </row>
    <row r="287" spans="1:17" ht="29.25" customHeight="1">
      <c r="A287" s="663">
        <f>IF(ISBLANK(A137),"",$A$137)</f>
        <v>45188</v>
      </c>
      <c r="B287" s="661" t="str">
        <f>Leden!B10</f>
        <v>Koppele Theo</v>
      </c>
      <c r="C287" s="578">
        <f>IF(ISBLANK(C137),"",$C$137)</f>
        <v>1</v>
      </c>
      <c r="D287" s="578">
        <f t="shared" ref="D287:D293" si="62">IF(C287=1,$A$276,C287)</f>
        <v>85</v>
      </c>
      <c r="E287" s="616">
        <v>85</v>
      </c>
      <c r="F287" s="578">
        <f>IF(ISBLANK(F137),"",$F$137)</f>
        <v>29</v>
      </c>
      <c r="G287" s="643">
        <f t="shared" si="60"/>
        <v>2.9310344827586206</v>
      </c>
      <c r="H287" s="616">
        <v>14</v>
      </c>
      <c r="I287" s="611">
        <f t="shared" si="61"/>
        <v>1</v>
      </c>
      <c r="J287" s="575">
        <f>IF(ISBLANK(E287),"",VLOOKUP(I287,Tabellen!$F$7:$G$17,2))</f>
        <v>10</v>
      </c>
      <c r="K287" s="618">
        <f>IF(ISBLANK(E287),"",ABS(IF($J$287&gt;J137,"1",0)))</f>
        <v>1</v>
      </c>
      <c r="L287" s="62">
        <f>IF(ISBLANK(E287),"",ABS(IF($J$287&lt;J137,"1",0)))</f>
        <v>0</v>
      </c>
      <c r="M287" s="619">
        <f>IF(ISBLANK(E287),"",ABS(IF($J$287=J137,"1")))</f>
        <v>0</v>
      </c>
      <c r="O287" s="693"/>
    </row>
    <row r="288" spans="1:17" ht="29.25" customHeight="1">
      <c r="A288" s="663">
        <f>IF(ISBLANK(A157),"",$A$157)</f>
        <v>45195</v>
      </c>
      <c r="B288" s="661" t="str">
        <f>Leden!B11</f>
        <v>Melgers Willy</v>
      </c>
      <c r="C288" s="578">
        <f>IF(ISBLANK(C157),"",$C$157)</f>
        <v>1</v>
      </c>
      <c r="D288" s="578">
        <f t="shared" si="62"/>
        <v>85</v>
      </c>
      <c r="E288" s="616">
        <v>85</v>
      </c>
      <c r="F288" s="578">
        <f>IF(ISBLANK(F157),"",$F$157)</f>
        <v>19</v>
      </c>
      <c r="G288" s="643">
        <f t="shared" si="60"/>
        <v>4.4736842105263159</v>
      </c>
      <c r="H288" s="616">
        <v>26</v>
      </c>
      <c r="I288" s="611">
        <f t="shared" si="61"/>
        <v>1</v>
      </c>
      <c r="J288" s="575">
        <f>IF(ISBLANK(E288),"",VLOOKUP(I288,Tabellen!$F$7:$G$17,2))</f>
        <v>10</v>
      </c>
      <c r="K288" s="618">
        <f>IF(ISBLANK(E288),"",ABS(IF($J$288&gt;J157,"1",0)))</f>
        <v>1</v>
      </c>
      <c r="L288" s="62">
        <f>IF(ISBLANK(E288),"",ABS(IF($J$288&lt;J157,"1",0)))</f>
        <v>0</v>
      </c>
      <c r="M288" s="619">
        <f>IF(ISBLANK(E288),"",ABS(IF($J$288=J157,"1")))</f>
        <v>0</v>
      </c>
      <c r="O288" s="693"/>
    </row>
    <row r="289" spans="1:20" ht="29.25" customHeight="1">
      <c r="A289" s="663">
        <f>IF(ISBLANK(A177),"",$A$177)</f>
        <v>45174</v>
      </c>
      <c r="B289" s="661" t="str">
        <f>Leden!B12</f>
        <v>Piepers Arnold</v>
      </c>
      <c r="C289" s="578">
        <f>IF(ISBLANK(C177),"",$C$177)</f>
        <v>1</v>
      </c>
      <c r="D289" s="578">
        <f t="shared" si="62"/>
        <v>85</v>
      </c>
      <c r="E289" s="616">
        <v>49</v>
      </c>
      <c r="F289" s="578">
        <f>IF(ISBLANK(F177),"",$F$177)</f>
        <v>30</v>
      </c>
      <c r="G289" s="643">
        <f t="shared" si="60"/>
        <v>1.6333333333333333</v>
      </c>
      <c r="H289" s="616">
        <v>13</v>
      </c>
      <c r="I289" s="611">
        <f t="shared" si="61"/>
        <v>0.57647058823529407</v>
      </c>
      <c r="J289" s="575">
        <f>IF(ISBLANK(E289),"",VLOOKUP(I289,Tabellen!$F$7:$G$17,2))</f>
        <v>5</v>
      </c>
      <c r="K289" s="618">
        <f>IF(ISBLANK(E289),"",ABS(IF($J$289&gt;J177,"1",0)))</f>
        <v>0</v>
      </c>
      <c r="L289" s="62">
        <f>IF(ISBLANK(E289),"",ABS(IF($J$289&lt;J177,"1",0)))</f>
        <v>1</v>
      </c>
      <c r="M289" s="619">
        <f>IF(ISBLANK(E289),"",ABS(IF($J$289=J177,"1")))</f>
        <v>0</v>
      </c>
      <c r="N289" s="617"/>
      <c r="O289" s="693"/>
    </row>
    <row r="290" spans="1:20" ht="29.25" customHeight="1">
      <c r="A290" s="663">
        <f>IF(ISBLANK(A197),"",$A$197)</f>
        <v>45195</v>
      </c>
      <c r="B290" s="661" t="str">
        <f>Leden!B13</f>
        <v>Jos Stortelder</v>
      </c>
      <c r="C290" s="578">
        <f>IF(ISBLANK(C197),"",$C$197)</f>
        <v>1</v>
      </c>
      <c r="D290" s="578">
        <f t="shared" si="62"/>
        <v>85</v>
      </c>
      <c r="E290" s="616">
        <v>80</v>
      </c>
      <c r="F290" s="578">
        <f>IF(ISBLANK(F197),"",$F$197)</f>
        <v>16</v>
      </c>
      <c r="G290" s="643">
        <f t="shared" si="60"/>
        <v>5</v>
      </c>
      <c r="H290" s="616">
        <v>14</v>
      </c>
      <c r="I290" s="611">
        <f t="shared" si="61"/>
        <v>0.94117647058823528</v>
      </c>
      <c r="J290" s="575">
        <f>IF(ISBLANK(E290),"",VLOOKUP(I290,Tabellen!$F$7:$G$17,2))</f>
        <v>9</v>
      </c>
      <c r="K290" s="618">
        <f>IF(ISBLANK(E290),"",ABS(IF($J$290&gt;J197,"1",0)))</f>
        <v>1</v>
      </c>
      <c r="L290" s="62">
        <f>IF(ISBLANK(E290),"",ABS(IF($J$290&lt;J197,"1",0)))</f>
        <v>0</v>
      </c>
      <c r="M290" s="619">
        <f>IF(ISBLANK(E290),"",ABS(IF($J$290=J197,"1")))</f>
        <v>0</v>
      </c>
      <c r="O290" s="693"/>
    </row>
    <row r="291" spans="1:20" ht="29.25" customHeight="1">
      <c r="A291" s="663" t="str">
        <f>IF(ISBLANK(A217),"",$A$217)</f>
        <v/>
      </c>
      <c r="B291" s="661" t="str">
        <f>Leden!B14</f>
        <v>Rots Jan</v>
      </c>
      <c r="C291" s="578" t="str">
        <f>IF(ISBLANK(C217),"",$C$217)</f>
        <v/>
      </c>
      <c r="D291" s="578" t="str">
        <f t="shared" si="62"/>
        <v/>
      </c>
      <c r="F291" s="578" t="str">
        <f>IF(ISBLANK(F217),"",$F$217)</f>
        <v/>
      </c>
      <c r="G291" s="643" t="str">
        <f t="shared" si="60"/>
        <v/>
      </c>
      <c r="I291" s="611" t="str">
        <f t="shared" si="61"/>
        <v/>
      </c>
      <c r="J291" s="575" t="str">
        <f>IF(ISBLANK(E291),"",VLOOKUP(I291,Tabellen!$F$7:$G$17,2))</f>
        <v/>
      </c>
      <c r="K291" s="618" t="str">
        <f>IF(ISBLANK(E291),"",ABS(IF($J$291&gt;J217,"1",0)))</f>
        <v/>
      </c>
      <c r="L291" s="62" t="str">
        <f>IF(ISBLANK(E291),"",ABS(IF($J$291&lt;J217,"1",0)))</f>
        <v/>
      </c>
      <c r="M291" s="619" t="str">
        <f>IF(ISBLANK(E291),"",ABS(IF($J$291=J217,"1")))</f>
        <v/>
      </c>
      <c r="O291" s="693"/>
    </row>
    <row r="292" spans="1:20" ht="29.25" customHeight="1">
      <c r="A292" s="663">
        <f>IF(ISBLANK(A237),"",$A$237)</f>
        <v>45195</v>
      </c>
      <c r="B292" s="661" t="str">
        <f>Leden!B15</f>
        <v>Rouwhorst Bennie</v>
      </c>
      <c r="C292" s="578">
        <f>IF(ISBLANK(C237),"",$C$237)</f>
        <v>1</v>
      </c>
      <c r="D292" s="578">
        <f t="shared" si="62"/>
        <v>85</v>
      </c>
      <c r="E292" s="616">
        <v>80</v>
      </c>
      <c r="F292" s="578">
        <f>IF(ISBLANK(F237),"",$F$237)</f>
        <v>24</v>
      </c>
      <c r="G292" s="643">
        <f t="shared" si="60"/>
        <v>3.3333333333333335</v>
      </c>
      <c r="H292" s="616">
        <v>13</v>
      </c>
      <c r="I292" s="611">
        <f t="shared" si="61"/>
        <v>0.94117647058823528</v>
      </c>
      <c r="J292" s="575">
        <f>IF(ISBLANK(E292),"",VLOOKUP(I292,Tabellen!$F$7:$G$17,2))</f>
        <v>9</v>
      </c>
      <c r="K292" s="618">
        <f>IF(ISBLANK(E292),"",ABS(IF($J$292&gt;J237,"1",0)))</f>
        <v>0</v>
      </c>
      <c r="L292" s="62">
        <f>IF(ISBLANK(E292),"",ABS(IF($J$292&lt;J237,"1",0)))</f>
        <v>0</v>
      </c>
      <c r="M292" s="619">
        <f>IF(ISBLANK(E292),"",ABS(IF($J$292=J237,"1")))</f>
        <v>1</v>
      </c>
      <c r="O292" s="693"/>
    </row>
    <row r="293" spans="1:20" ht="29.25" customHeight="1">
      <c r="A293" s="663">
        <f>IF(ISBLANK(A257),"",$A$257)</f>
        <v>45216</v>
      </c>
      <c r="B293" s="661" t="str">
        <f>Leden!B16</f>
        <v>Wittenbernds B</v>
      </c>
      <c r="C293" s="578">
        <f>IF(ISBLANK(C257),"",$C$257)</f>
        <v>1</v>
      </c>
      <c r="D293" s="578">
        <f t="shared" si="62"/>
        <v>85</v>
      </c>
      <c r="E293" s="616">
        <v>85</v>
      </c>
      <c r="F293" s="578">
        <f>IF(ISBLANK(F257),"",$F$257)</f>
        <v>20</v>
      </c>
      <c r="G293" s="643">
        <f t="shared" si="60"/>
        <v>4.25</v>
      </c>
      <c r="H293" s="616">
        <v>25</v>
      </c>
      <c r="I293" s="611">
        <f t="shared" si="61"/>
        <v>1</v>
      </c>
      <c r="J293" s="575">
        <f>IF(ISBLANK(E293),"",VLOOKUP(I293,Tabellen!$F$7:$G$17,2))</f>
        <v>10</v>
      </c>
      <c r="K293" s="618">
        <f>IF(ISBLANK(E293),"",ABS(IF($J$293&gt;J257,"1",0)))</f>
        <v>1</v>
      </c>
      <c r="L293" s="62">
        <f>IF(ISBLANK(E293),"",ABS(IF($J$293&lt;J257,"1",0)))</f>
        <v>0</v>
      </c>
      <c r="M293" s="619">
        <f>IF(ISBLANK(E293),"",ABS(IF(J293=J257,"1")))</f>
        <v>0</v>
      </c>
      <c r="O293" s="693"/>
      <c r="Q293" s="591"/>
    </row>
    <row r="294" spans="1:20" ht="29.25" customHeight="1">
      <c r="A294" s="711" t="s">
        <v>115</v>
      </c>
      <c r="B294" s="712">
        <f>Leden!$C$17</f>
        <v>3</v>
      </c>
      <c r="C294" s="706">
        <f>SUM(C278:C293)</f>
        <v>12</v>
      </c>
      <c r="D294" s="706">
        <f>SUM(D278:D293)</f>
        <v>1020</v>
      </c>
      <c r="E294" s="706">
        <f>SUM(E278:E293)</f>
        <v>868</v>
      </c>
      <c r="F294" s="706">
        <f>SUM(F278:F293)</f>
        <v>278</v>
      </c>
      <c r="G294" s="713">
        <f>E294/F294</f>
        <v>3.1223021582733814</v>
      </c>
      <c r="H294" s="706">
        <f>MAX(H278:H293)</f>
        <v>26</v>
      </c>
      <c r="I294" s="731">
        <f>AVERAGE(I278:I293)</f>
        <v>0.85098039215686272</v>
      </c>
      <c r="J294" s="715">
        <f>SUM(J278:J293)</f>
        <v>98</v>
      </c>
      <c r="K294" s="732">
        <f>SUM(K278:K293)</f>
        <v>5</v>
      </c>
      <c r="L294" s="733">
        <f>SUM(L278:L293)</f>
        <v>5</v>
      </c>
      <c r="M294" s="734">
        <f>SUM(M278:M293)</f>
        <v>2</v>
      </c>
      <c r="N294" s="718">
        <f>IF(ISBLANK(E294),"",VLOOKUP(G294,Tabellen!$D$7:$E$46,2))</f>
        <v>85</v>
      </c>
      <c r="O294" s="795" t="s">
        <v>116</v>
      </c>
      <c r="P294" s="630"/>
      <c r="Q294" s="591"/>
    </row>
    <row r="295" spans="1:20" ht="29.25" customHeight="1">
      <c r="A295" s="697"/>
      <c r="B295" s="698"/>
      <c r="C295" s="699"/>
      <c r="D295" s="698"/>
      <c r="E295" s="698"/>
      <c r="F295" s="698"/>
      <c r="G295" s="698"/>
      <c r="H295" s="698"/>
      <c r="I295" s="698"/>
      <c r="J295" s="700"/>
      <c r="K295" s="698"/>
      <c r="L295" s="698"/>
      <c r="M295" s="698"/>
      <c r="N295" s="701"/>
      <c r="O295" s="632"/>
      <c r="P295" s="636"/>
      <c r="Q295" s="591"/>
    </row>
    <row r="296" spans="1:20" ht="29.25" customHeight="1">
      <c r="A296" s="582" t="s">
        <v>93</v>
      </c>
      <c r="B296" s="583" t="s">
        <v>94</v>
      </c>
      <c r="C296" s="582"/>
      <c r="D296" s="584"/>
      <c r="E296" s="585"/>
      <c r="F296" s="582"/>
      <c r="G296" s="586"/>
      <c r="H296" s="585"/>
      <c r="I296" s="587"/>
      <c r="J296" s="588"/>
      <c r="K296" s="589"/>
      <c r="L296" s="590"/>
      <c r="M296" s="587"/>
      <c r="N296" s="590"/>
      <c r="Q296" s="591"/>
    </row>
    <row r="297" spans="1:20" ht="29.25" customHeight="1">
      <c r="A297" s="592">
        <f>VLOOKUP(B315,Tabellen!B7:C46,2)</f>
        <v>80</v>
      </c>
      <c r="B297" s="583" t="s">
        <v>37</v>
      </c>
      <c r="C297" s="747" t="s">
        <v>95</v>
      </c>
      <c r="D297" s="748" t="s">
        <v>117</v>
      </c>
      <c r="E297" s="747" t="s">
        <v>95</v>
      </c>
      <c r="F297" s="747" t="s">
        <v>98</v>
      </c>
      <c r="G297" s="749" t="s">
        <v>99</v>
      </c>
      <c r="H297" s="747" t="s">
        <v>100</v>
      </c>
      <c r="I297" s="750" t="s">
        <v>101</v>
      </c>
      <c r="J297" s="751">
        <v>10</v>
      </c>
      <c r="K297" s="596" t="s">
        <v>102</v>
      </c>
      <c r="L297" s="586" t="s">
        <v>103</v>
      </c>
      <c r="M297" s="594" t="s">
        <v>104</v>
      </c>
      <c r="N297" s="752" t="s">
        <v>105</v>
      </c>
      <c r="O297" s="810"/>
      <c r="P297" s="755"/>
      <c r="Q297" s="591"/>
      <c r="R297" s="755"/>
      <c r="S297" s="755"/>
      <c r="T297" s="755"/>
    </row>
    <row r="298" spans="1:20" ht="29.25" customHeight="1">
      <c r="A298" s="597" t="s">
        <v>106</v>
      </c>
      <c r="B298" s="672" t="str">
        <f>Leden!B18</f>
        <v>v.Schie Leo</v>
      </c>
      <c r="C298" s="766" t="s">
        <v>118</v>
      </c>
      <c r="D298" s="752" t="s">
        <v>119</v>
      </c>
      <c r="E298" s="586" t="s">
        <v>119</v>
      </c>
      <c r="F298" s="747" t="s">
        <v>110</v>
      </c>
      <c r="G298" s="752" t="s">
        <v>79</v>
      </c>
      <c r="H298" s="747" t="s">
        <v>112</v>
      </c>
      <c r="I298" s="594" t="s">
        <v>119</v>
      </c>
      <c r="J298" s="751" t="s">
        <v>113</v>
      </c>
      <c r="K298" s="756"/>
      <c r="L298" s="752"/>
      <c r="M298" s="750"/>
      <c r="N298" s="752" t="s">
        <v>114</v>
      </c>
      <c r="O298" s="810"/>
      <c r="P298" s="755"/>
      <c r="Q298" s="591"/>
      <c r="R298" s="755"/>
      <c r="S298" s="755"/>
      <c r="T298" s="755"/>
    </row>
    <row r="299" spans="1:20" ht="29.25" customHeight="1">
      <c r="A299" s="662">
        <v>45174</v>
      </c>
      <c r="B299" s="661" t="str">
        <f>Leden!B19</f>
        <v>Wolterink Harrie</v>
      </c>
      <c r="C299" s="616">
        <v>1</v>
      </c>
      <c r="D299" s="578">
        <f>IF(ISBLANK(C299),"",IF(C299=1,$A$297,C299))</f>
        <v>80</v>
      </c>
      <c r="E299" s="616">
        <v>80</v>
      </c>
      <c r="F299" s="616">
        <v>35</v>
      </c>
      <c r="G299" s="643">
        <f>IF(ISBLANK(E299),"",E299/F299)</f>
        <v>2.2857142857142856</v>
      </c>
      <c r="H299" s="616">
        <v>15</v>
      </c>
      <c r="I299" s="611">
        <f t="shared" ref="I299:I314" si="63">IF(ISBLANK(E299),"",E299/D299)</f>
        <v>1</v>
      </c>
      <c r="J299" s="575">
        <f>IF(ISBLANK(E299),"",VLOOKUP(I299,Tabellen!$F$7:$G$17,2))</f>
        <v>10</v>
      </c>
      <c r="K299" s="650">
        <f>IF(ISBLANK(E299),"",ABS(IF($J$299&gt;J335,"1",0)))</f>
        <v>1</v>
      </c>
      <c r="L299" s="61">
        <f>IF(ISBLANK(E299),"",ABS(IF($J$299&lt;J335,"1",0)))</f>
        <v>0</v>
      </c>
      <c r="M299" s="667">
        <f>IF(ISBLANK(E299),"",ABS(IF($J$299=J335,"1")))</f>
        <v>0</v>
      </c>
      <c r="O299" s="674"/>
    </row>
    <row r="300" spans="1:20" ht="29.25" customHeight="1">
      <c r="A300" s="677"/>
      <c r="B300" s="440" t="str">
        <f>Leden!B20</f>
        <v>Vermue Jack</v>
      </c>
      <c r="C300" s="798"/>
      <c r="D300" s="578" t="str">
        <f>IF(ISBLANK(C300),"",IF(C300=1,$A$297,C300))</f>
        <v/>
      </c>
      <c r="E300" s="798"/>
      <c r="F300" s="798"/>
      <c r="G300" s="803" t="str">
        <f>IF(ISBLANK(E300),"",E300/F300)</f>
        <v/>
      </c>
      <c r="H300" s="798"/>
      <c r="I300" s="804" t="str">
        <f t="shared" si="63"/>
        <v/>
      </c>
      <c r="J300" s="801" t="str">
        <f>IF(ISBLANK(E300),"",VLOOKUP(I300,Tabellen!$F$7:$G$17,2))</f>
        <v/>
      </c>
      <c r="K300" s="767" t="str">
        <f>IF(ISBLANK(E300),"",ABS(IF($J$299&gt;J354,"1",0)))</f>
        <v/>
      </c>
      <c r="L300" s="768" t="str">
        <f>IF(ISBLANK(E300),"",ABS(IF($J$299&lt;J354,"1",0)))</f>
        <v/>
      </c>
      <c r="M300" s="769" t="str">
        <f>IF(ISBLANK(E300),"",ABS(IF($J$299=J354,"1")))</f>
        <v/>
      </c>
      <c r="N300" s="451"/>
      <c r="O300" s="770"/>
      <c r="P300" s="609"/>
    </row>
    <row r="301" spans="1:20" ht="29.25" customHeight="1">
      <c r="A301" s="663">
        <f>IF(ISBLANK(A18),"",$A$18)</f>
        <v>45202</v>
      </c>
      <c r="B301" s="661" t="str">
        <f>Leden!B4</f>
        <v>Slot Guus</v>
      </c>
      <c r="C301" s="578">
        <f>IF(ISBLANK(C18),"",$C$18)</f>
        <v>1</v>
      </c>
      <c r="D301" s="578">
        <f t="shared" ref="D301:D314" si="64">IF(ISBLANK(C301),"",IF(C301=1,$A$297,C301))</f>
        <v>80</v>
      </c>
      <c r="E301" s="601">
        <v>80</v>
      </c>
      <c r="F301" s="578">
        <f>IF(ISBLANK(A18),"",$F$18)</f>
        <v>26</v>
      </c>
      <c r="G301" s="643">
        <f t="shared" ref="G301:G314" si="65">IF(ISBLANK(E301),"",E301/F301)</f>
        <v>3.0769230769230771</v>
      </c>
      <c r="H301" s="601">
        <v>12</v>
      </c>
      <c r="I301" s="611">
        <f t="shared" si="63"/>
        <v>1</v>
      </c>
      <c r="J301" s="575">
        <f>IF(ISBLANK(E301),"",VLOOKUP(I301,Tabellen!$F$7:$G$17,2))</f>
        <v>10</v>
      </c>
      <c r="K301" s="650">
        <f>IF(ISBLANK(E301),"",ABS(IF($J$301&gt;J18,"1",0)))</f>
        <v>1</v>
      </c>
      <c r="L301" s="61">
        <f>IF(ISBLANK(E301),"",ABS(IF($J$301&lt;J18,"1",0)))</f>
        <v>0</v>
      </c>
      <c r="M301" s="667">
        <f>IF(ISBLANK(E301),"",ABS(IF($J$301=J18,"1")))</f>
        <v>0</v>
      </c>
      <c r="O301" s="770"/>
      <c r="P301" s="705"/>
    </row>
    <row r="302" spans="1:20" ht="29.25" customHeight="1">
      <c r="A302" s="663" t="str">
        <f>IF(ISBLANK(A38),"",$A$38)</f>
        <v/>
      </c>
      <c r="B302" s="661" t="str">
        <f>Leden!B5</f>
        <v>Bennie Beerten Z</v>
      </c>
      <c r="C302" s="578" t="str">
        <f>IF(ISBLANK(C38),"",$C$38)</f>
        <v/>
      </c>
      <c r="D302" s="578" t="str">
        <f t="shared" si="64"/>
        <v/>
      </c>
      <c r="F302" s="578" t="str">
        <f>IF(ISBLANK(A38),"",$F$38)</f>
        <v/>
      </c>
      <c r="G302" s="643" t="str">
        <f t="shared" si="65"/>
        <v/>
      </c>
      <c r="I302" s="611" t="str">
        <f t="shared" si="63"/>
        <v/>
      </c>
      <c r="J302" s="575" t="str">
        <f>IF(ISBLANK(E302),"",VLOOKUP(I302,Tabellen!$F$7:$G$17,2))</f>
        <v/>
      </c>
      <c r="K302" s="650" t="str">
        <f>IF(ISBLANK(E302),"",ABS(IF($J$302&gt;J38,"1",0)))</f>
        <v/>
      </c>
      <c r="L302" s="61" t="str">
        <f>IF(ISBLANK(E302),"",ABS(IF($J$302&lt;J38,"1",0)))</f>
        <v/>
      </c>
      <c r="M302" s="667" t="str">
        <f>IF(ISBLANK(E302),"",ABS(IF($J$302=J38,"1")))</f>
        <v/>
      </c>
      <c r="O302" s="770"/>
    </row>
    <row r="303" spans="1:20" ht="29.25" customHeight="1">
      <c r="A303" s="663" t="str">
        <f>IF(ISBLANK(A58),"",$A$58)</f>
        <v/>
      </c>
      <c r="B303" s="661" t="str">
        <f>Leden!B6</f>
        <v>Cuppers Jan</v>
      </c>
      <c r="C303" s="578" t="str">
        <f>IF(ISBLANK(C58),"",$C$58)</f>
        <v/>
      </c>
      <c r="D303" s="578" t="str">
        <f t="shared" si="64"/>
        <v/>
      </c>
      <c r="F303" s="578" t="str">
        <f>IF(ISBLANK(A58),"",$F$58)</f>
        <v/>
      </c>
      <c r="G303" s="643" t="str">
        <f t="shared" si="65"/>
        <v/>
      </c>
      <c r="I303" s="611" t="str">
        <f t="shared" si="63"/>
        <v/>
      </c>
      <c r="J303" s="575" t="str">
        <f>IF(ISBLANK(E303),"",VLOOKUP(I303,Tabellen!$F$7:$G$17,2))</f>
        <v/>
      </c>
      <c r="K303" s="650" t="str">
        <f>IF(ISBLANK(E303),"",ABS(IF($J$303&gt;J58,"1",0)))</f>
        <v/>
      </c>
      <c r="L303" s="61" t="str">
        <f>IF(ISBLANK(E303),"",ABS(IF($J$303&lt;J58,"1",0)))</f>
        <v/>
      </c>
      <c r="M303" s="667" t="str">
        <f>IF(ISBLANK(E303),"",ABS(IF($J$303=J58,"1")))</f>
        <v/>
      </c>
      <c r="O303" s="770"/>
    </row>
    <row r="304" spans="1:20" ht="29.25" customHeight="1">
      <c r="A304" s="663">
        <f>IF(ISBLANK(A78),"",$A$78)</f>
        <v>45181</v>
      </c>
      <c r="B304" s="661" t="str">
        <f>Leden!B7</f>
        <v>BouwmeesterJohan</v>
      </c>
      <c r="C304" s="578">
        <f>IF(ISBLANK(C78),"",$C$78)</f>
        <v>1</v>
      </c>
      <c r="D304" s="578">
        <f t="shared" si="64"/>
        <v>80</v>
      </c>
      <c r="E304" s="616">
        <v>80</v>
      </c>
      <c r="F304" s="578">
        <f>IF(ISBLANK(A78),"",$F$78)</f>
        <v>28</v>
      </c>
      <c r="G304" s="643">
        <f t="shared" si="65"/>
        <v>2.8571428571428572</v>
      </c>
      <c r="H304" s="616">
        <v>13</v>
      </c>
      <c r="I304" s="611">
        <f t="shared" si="63"/>
        <v>1</v>
      </c>
      <c r="J304" s="575">
        <f>IF(ISBLANK(E304),"",VLOOKUP(I304,Tabellen!$F$7:$G$17,2))</f>
        <v>10</v>
      </c>
      <c r="K304" s="650">
        <f>IF(ISBLANK(E304),"",ABS(IF($J$304&gt;J78,"1",0)))</f>
        <v>1</v>
      </c>
      <c r="L304" s="61">
        <f>IF(ISBLANK(E304),"",ABS(IF($J$304&lt;J78,"1",0)))</f>
        <v>0</v>
      </c>
      <c r="M304" s="667">
        <f>IF(ISBLANK(E304),"",ABS(IF($J$304=J78,"1")))</f>
        <v>0</v>
      </c>
      <c r="O304" s="770"/>
    </row>
    <row r="305" spans="1:17" ht="29.25" customHeight="1">
      <c r="A305" s="663">
        <f>IF(ISBLANK(A98),"",$A$98)</f>
        <v>45188</v>
      </c>
      <c r="B305" s="661" t="str">
        <f>Leden!B8</f>
        <v>Cattier Theo</v>
      </c>
      <c r="C305" s="578">
        <f>IF(ISBLANK(C98),"",$C$98)</f>
        <v>1</v>
      </c>
      <c r="D305" s="578">
        <f t="shared" si="64"/>
        <v>80</v>
      </c>
      <c r="E305" s="616">
        <v>67</v>
      </c>
      <c r="F305" s="578">
        <f>IF(ISBLANK(A98),"",$F$98)</f>
        <v>30</v>
      </c>
      <c r="G305" s="643">
        <f t="shared" si="65"/>
        <v>2.2333333333333334</v>
      </c>
      <c r="H305" s="616">
        <v>19</v>
      </c>
      <c r="I305" s="611">
        <f t="shared" si="63"/>
        <v>0.83750000000000002</v>
      </c>
      <c r="J305" s="575">
        <f>IF(ISBLANK(E305),"",VLOOKUP(I305,Tabellen!$F$7:$G$17,2))</f>
        <v>8</v>
      </c>
      <c r="K305" s="650">
        <f>IF(ISBLANK(E305),"",ABS(IF($J$305&gt;J98,"1",0)))</f>
        <v>0</v>
      </c>
      <c r="L305" s="61">
        <f>IF(ISBLANK(E305),"",ABS(IF($J$305&lt;J98,"1",0)))</f>
        <v>1</v>
      </c>
      <c r="M305" s="667">
        <f>IF(ISBLANK(E305),"",ABS(IF($J$305=J98,"1")))</f>
        <v>0</v>
      </c>
      <c r="O305" s="770"/>
    </row>
    <row r="306" spans="1:17" ht="29.25" customHeight="1">
      <c r="A306" s="663">
        <f>IF(ISBLANK(A118),"",$A$118)</f>
        <v>45188</v>
      </c>
      <c r="B306" s="661" t="str">
        <f>Leden!B9</f>
        <v>Huinink Jan</v>
      </c>
      <c r="C306" s="578">
        <f>IF(ISBLANK(C118),"",$C$118)</f>
        <v>1</v>
      </c>
      <c r="D306" s="578">
        <f t="shared" si="64"/>
        <v>80</v>
      </c>
      <c r="E306" s="616">
        <v>80</v>
      </c>
      <c r="F306" s="578">
        <f>IF(ISBLANK(A118),"",$F$118)</f>
        <v>23</v>
      </c>
      <c r="G306" s="643">
        <f t="shared" si="65"/>
        <v>3.4782608695652173</v>
      </c>
      <c r="H306" s="616">
        <v>26</v>
      </c>
      <c r="I306" s="611">
        <f t="shared" si="63"/>
        <v>1</v>
      </c>
      <c r="J306" s="575">
        <f>IF(ISBLANK(E306),"",VLOOKUP(I306,Tabellen!$F$7:$G$17,2))</f>
        <v>10</v>
      </c>
      <c r="K306" s="650">
        <f>IF(ISBLANK(E306),"",ABS(IF($J$306&gt;J118,"1",0)))</f>
        <v>1</v>
      </c>
      <c r="L306" s="61">
        <f>IF(ISBLANK(E306),"",ABS(IF($J$306&lt;J118,"1",0)))</f>
        <v>0</v>
      </c>
      <c r="M306" s="667">
        <f>IF(ISBLANK(E306),"",ABS(IF($J$306=J118,"1")))</f>
        <v>0</v>
      </c>
      <c r="O306" s="770"/>
    </row>
    <row r="307" spans="1:17" ht="29.25" customHeight="1">
      <c r="A307" s="663">
        <f>IF(ISBLANK(A138),"",$A$138)</f>
        <v>41522</v>
      </c>
      <c r="B307" s="661" t="str">
        <f>Leden!B10</f>
        <v>Koppele Theo</v>
      </c>
      <c r="C307" s="578">
        <f>IF(ISBLANK(C138),"",$C$138)</f>
        <v>1</v>
      </c>
      <c r="D307" s="578">
        <f t="shared" si="64"/>
        <v>80</v>
      </c>
      <c r="E307" s="616">
        <v>72</v>
      </c>
      <c r="F307" s="578">
        <f>IF(ISBLANK(A138),"",$F$138)</f>
        <v>28</v>
      </c>
      <c r="G307" s="643">
        <f t="shared" si="65"/>
        <v>2.5714285714285716</v>
      </c>
      <c r="H307" s="616">
        <v>13</v>
      </c>
      <c r="I307" s="611">
        <f t="shared" si="63"/>
        <v>0.9</v>
      </c>
      <c r="J307" s="575">
        <f>IF(ISBLANK(E307),"",VLOOKUP(I307,Tabellen!$F$7:$G$17,2))</f>
        <v>9</v>
      </c>
      <c r="K307" s="650">
        <f>IF(ISBLANK(E307),"",ABS(IF($J$307&gt;J138,"1",0)))</f>
        <v>0</v>
      </c>
      <c r="L307" s="61">
        <f>IF(ISBLANK(E307),"",ABS(IF($J$307&lt;J138,"1",0)))</f>
        <v>1</v>
      </c>
      <c r="M307" s="667">
        <f>IF(ISBLANK(E307),"",ABS(IF($J$307=J138,"1")))</f>
        <v>0</v>
      </c>
      <c r="N307" s="617"/>
      <c r="O307" s="770"/>
    </row>
    <row r="308" spans="1:17" ht="29.25" customHeight="1">
      <c r="A308" s="663">
        <f>IF(ISBLANK(A158),"",$A$158)</f>
        <v>45209</v>
      </c>
      <c r="B308" s="661" t="str">
        <f>Leden!B11</f>
        <v>Melgers Willy</v>
      </c>
      <c r="C308" s="578">
        <f>IF(ISBLANK(C158),"",$C$158)</f>
        <v>1</v>
      </c>
      <c r="D308" s="578">
        <f t="shared" si="64"/>
        <v>80</v>
      </c>
      <c r="E308" s="616">
        <v>56</v>
      </c>
      <c r="F308" s="578">
        <f>IF(ISBLANK(A158),"",$F$158)</f>
        <v>24</v>
      </c>
      <c r="G308" s="643">
        <f t="shared" si="65"/>
        <v>2.3333333333333335</v>
      </c>
      <c r="H308" s="616">
        <v>8</v>
      </c>
      <c r="I308" s="611">
        <f t="shared" si="63"/>
        <v>0.7</v>
      </c>
      <c r="J308" s="575">
        <f>IF(ISBLANK(E308),"",VLOOKUP(I308,Tabellen!$F$7:$G$17,2))</f>
        <v>7</v>
      </c>
      <c r="K308" s="650">
        <f>IF(ISBLANK(E308),"",ABS(IF($J$308&gt;J158,"1",0)))</f>
        <v>0</v>
      </c>
      <c r="L308" s="61">
        <f>IF(ISBLANK(E308),"",ABS(IF($J$308&lt;J158,"1",0)))</f>
        <v>1</v>
      </c>
      <c r="M308" s="667">
        <f>IF(ISBLANK(E308),"",ABS(IF($J$308=J158,"1")))</f>
        <v>0</v>
      </c>
      <c r="O308" s="770"/>
    </row>
    <row r="309" spans="1:17" ht="29.25" customHeight="1">
      <c r="A309" s="663">
        <f>IF(ISBLANK(A178),"",$A$178)</f>
        <v>45188</v>
      </c>
      <c r="B309" s="661" t="str">
        <f>Leden!B12</f>
        <v>Piepers Arnold</v>
      </c>
      <c r="C309" s="578">
        <f>IF(ISBLANK(C178),"",$C$178)</f>
        <v>1</v>
      </c>
      <c r="D309" s="578">
        <f t="shared" si="64"/>
        <v>80</v>
      </c>
      <c r="E309" s="616">
        <v>80</v>
      </c>
      <c r="F309" s="578">
        <f>IF(ISBLANK(A178),"",$F$178)</f>
        <v>33</v>
      </c>
      <c r="G309" s="643">
        <f t="shared" si="65"/>
        <v>2.4242424242424243</v>
      </c>
      <c r="H309" s="616">
        <v>14</v>
      </c>
      <c r="I309" s="611">
        <f t="shared" si="63"/>
        <v>1</v>
      </c>
      <c r="J309" s="575">
        <f>IF(ISBLANK(E309),"",VLOOKUP(I309,Tabellen!$F$7:$G$17,2))</f>
        <v>10</v>
      </c>
      <c r="K309" s="650">
        <f>IF(ISBLANK(E309),"",ABS(IF($J$309&gt;J178,"1",0)))</f>
        <v>1</v>
      </c>
      <c r="L309" s="61">
        <f>IF(ISBLANK(E309),"",ABS(IF($J$309&lt;J178,"1",0)))</f>
        <v>0</v>
      </c>
      <c r="M309" s="667">
        <f>IF(ISBLANK(E309),"",ABS(IF($J$309=J178,"1")))</f>
        <v>0</v>
      </c>
      <c r="O309" s="770"/>
    </row>
    <row r="310" spans="1:17" ht="29.25" customHeight="1">
      <c r="A310" s="663">
        <f>IF(ISBLANK(A198),"",$A$198)</f>
        <v>45209</v>
      </c>
      <c r="B310" s="661" t="str">
        <f>Leden!B13</f>
        <v>Jos Stortelder</v>
      </c>
      <c r="C310" s="578">
        <f>IF(ISBLANK(C198),"",$C$198)</f>
        <v>1</v>
      </c>
      <c r="D310" s="578">
        <f t="shared" si="64"/>
        <v>80</v>
      </c>
      <c r="E310" s="616">
        <v>53</v>
      </c>
      <c r="F310" s="578">
        <f>IF(ISBLANK(A198),"",$F$198)</f>
        <v>22</v>
      </c>
      <c r="G310" s="643">
        <f t="shared" si="65"/>
        <v>2.4090909090909092</v>
      </c>
      <c r="H310" s="616">
        <v>9</v>
      </c>
      <c r="I310" s="611">
        <f t="shared" si="63"/>
        <v>0.66249999999999998</v>
      </c>
      <c r="J310" s="575">
        <f>IF(ISBLANK(E310),"",VLOOKUP(I310,Tabellen!$F$7:$G$17,2))</f>
        <v>6</v>
      </c>
      <c r="K310" s="650">
        <f>IF(ISBLANK(E310),"",ABS(IF($J$310&gt;J198,"1",0)))</f>
        <v>0</v>
      </c>
      <c r="L310" s="61">
        <f>IF(ISBLANK(E310),"",ABS(IF($J$310&lt;J198,"1",0)))</f>
        <v>1</v>
      </c>
      <c r="M310" s="667">
        <f>IF(ISBLANK(E310),"",ABS(IF($J$310=J198,"1")))</f>
        <v>0</v>
      </c>
      <c r="O310" s="770"/>
    </row>
    <row r="311" spans="1:17" ht="29.25" customHeight="1">
      <c r="A311" s="663" t="str">
        <f>IF(ISBLANK(A218),"",$A$218)</f>
        <v/>
      </c>
      <c r="B311" s="661" t="str">
        <f>Leden!B14</f>
        <v>Rots Jan</v>
      </c>
      <c r="C311" s="578" t="str">
        <f>IF(ISBLANK(C218),"",$C$218)</f>
        <v/>
      </c>
      <c r="D311" s="578" t="str">
        <f t="shared" si="64"/>
        <v/>
      </c>
      <c r="F311" s="578" t="str">
        <f>IF(ISBLANK(A218),"",$F$218)</f>
        <v/>
      </c>
      <c r="G311" s="643" t="str">
        <f t="shared" si="65"/>
        <v/>
      </c>
      <c r="I311" s="611" t="str">
        <f t="shared" si="63"/>
        <v/>
      </c>
      <c r="J311" s="575" t="str">
        <f>IF(ISBLANK(E311),"",VLOOKUP(I311,Tabellen!$F$7:$G$17,2))</f>
        <v/>
      </c>
      <c r="K311" s="650" t="str">
        <f>IF(ISBLANK(E311),"",ABS(IF($J$311&gt;J218,"1",0)))</f>
        <v/>
      </c>
      <c r="L311" s="61" t="str">
        <f>IF(ISBLANK(E311),"",ABS(IF($J$311&lt;J218,"1",0)))</f>
        <v/>
      </c>
      <c r="M311" s="667" t="str">
        <f>IF(ISBLANK(E311),"",ABS(IF($J$311=J218,"1")))</f>
        <v/>
      </c>
      <c r="O311" s="770"/>
    </row>
    <row r="312" spans="1:17" ht="29.25" customHeight="1">
      <c r="A312" s="663">
        <f>IF(ISBLANK(A238),"",$A$238)</f>
        <v>45195</v>
      </c>
      <c r="B312" s="661" t="str">
        <f>Leden!B15</f>
        <v>Rouwhorst Bennie</v>
      </c>
      <c r="C312" s="578">
        <f>IF(ISBLANK(C238),"",$C$238)</f>
        <v>1</v>
      </c>
      <c r="D312" s="578">
        <f t="shared" si="64"/>
        <v>80</v>
      </c>
      <c r="E312" s="616">
        <v>80</v>
      </c>
      <c r="F312" s="578">
        <f>IF(ISBLANK(A238),"",$F$238)</f>
        <v>26</v>
      </c>
      <c r="G312" s="643">
        <f t="shared" si="65"/>
        <v>3.0769230769230771</v>
      </c>
      <c r="H312" s="616">
        <v>14</v>
      </c>
      <c r="I312" s="611">
        <f t="shared" si="63"/>
        <v>1</v>
      </c>
      <c r="J312" s="575">
        <f>IF(ISBLANK(E312),"",VLOOKUP(I312,Tabellen!$F$7:$G$17,2))</f>
        <v>10</v>
      </c>
      <c r="K312" s="650">
        <f>IF(ISBLANK(E312),"",ABS(IF($J$312&gt;J238,"1",0)))</f>
        <v>1</v>
      </c>
      <c r="L312" s="61">
        <f>IF(ISBLANK(E312),"",ABS(IF($J$312&lt;J238,"1",0)))</f>
        <v>0</v>
      </c>
      <c r="M312" s="667">
        <f>IF(ISBLANK(E312),"",ABS(IF($J$312=J238,"1")))</f>
        <v>0</v>
      </c>
      <c r="O312" s="770"/>
    </row>
    <row r="313" spans="1:17" ht="29.25" customHeight="1">
      <c r="A313" s="663">
        <f>IF(ISBLANK(A258),"",$A$258)</f>
        <v>45174</v>
      </c>
      <c r="B313" s="661" t="str">
        <f>Leden!B16</f>
        <v>Wittenbernds B</v>
      </c>
      <c r="C313" s="578">
        <f>IF(ISBLANK(C258),"",$C$258)</f>
        <v>1</v>
      </c>
      <c r="D313" s="578">
        <f t="shared" si="64"/>
        <v>80</v>
      </c>
      <c r="E313" s="616">
        <v>80</v>
      </c>
      <c r="F313" s="578">
        <f>IF(ISBLANK(A258),"",$F$258)</f>
        <v>25</v>
      </c>
      <c r="G313" s="643">
        <f t="shared" si="65"/>
        <v>3.2</v>
      </c>
      <c r="H313" s="616">
        <v>23</v>
      </c>
      <c r="I313" s="611">
        <f t="shared" si="63"/>
        <v>1</v>
      </c>
      <c r="J313" s="575">
        <f>IF(ISBLANK(E313),"",VLOOKUP(I313,Tabellen!$F$7:$G$17,2))</f>
        <v>10</v>
      </c>
      <c r="K313" s="650">
        <f>IF(ISBLANK(E313),"",ABS(IF($J$313&gt;J258,"1",0)))</f>
        <v>1</v>
      </c>
      <c r="L313" s="61">
        <f>IF(ISBLANK(E313),"",ABS(IF($J$313&lt;J258,"1",0)))</f>
        <v>0</v>
      </c>
      <c r="M313" s="667">
        <f>IF(ISBLANK(E313),"",ABS(IF($J$313=J258,"1")))</f>
        <v>0</v>
      </c>
      <c r="O313" s="770"/>
    </row>
    <row r="314" spans="1:17" ht="29.25" customHeight="1">
      <c r="A314" s="663">
        <f>IF(ISBLANK(A278),"",$A$278)</f>
        <v>45202</v>
      </c>
      <c r="B314" s="661" t="str">
        <f>Leden!B17</f>
        <v>Spieker Leo</v>
      </c>
      <c r="C314" s="578">
        <f>IF(ISBLANK(C278),"",$C$278)</f>
        <v>1</v>
      </c>
      <c r="D314" s="578">
        <f t="shared" si="64"/>
        <v>80</v>
      </c>
      <c r="E314" s="616">
        <v>80</v>
      </c>
      <c r="F314" s="578">
        <f>IF(ISBLANK(A278),"",$F$278)</f>
        <v>20</v>
      </c>
      <c r="G314" s="643">
        <f t="shared" si="65"/>
        <v>4</v>
      </c>
      <c r="H314" s="616">
        <v>13</v>
      </c>
      <c r="I314" s="611">
        <f t="shared" si="63"/>
        <v>1</v>
      </c>
      <c r="J314" s="575">
        <f>IF(ISBLANK(E314),"",VLOOKUP(I314,Tabellen!$F$7:$G$17,2))</f>
        <v>10</v>
      </c>
      <c r="K314" s="650">
        <f>IF(ISBLANK(E314),"",ABS(IF($J$314&gt;J278,"1",0)))</f>
        <v>1</v>
      </c>
      <c r="L314" s="61">
        <f>IF(ISBLANK(E314),"",ABS(IF($J$314&lt;J278,"1",0)))</f>
        <v>0</v>
      </c>
      <c r="M314" s="667">
        <f>IF(ISBLANK(E314),"",ABS(IF($J$314=J278,"1")))</f>
        <v>0</v>
      </c>
      <c r="O314" s="770"/>
    </row>
    <row r="315" spans="1:17" ht="29.25" customHeight="1">
      <c r="A315" s="711" t="s">
        <v>115</v>
      </c>
      <c r="B315" s="712">
        <f>Leden!C18</f>
        <v>2.8</v>
      </c>
      <c r="C315" s="706">
        <f>SUM(C299:C314)</f>
        <v>12</v>
      </c>
      <c r="D315" s="706">
        <f>SUM(D299:D314)</f>
        <v>960</v>
      </c>
      <c r="E315" s="706">
        <f>SUBTOTAL(9,E299:E314)</f>
        <v>888</v>
      </c>
      <c r="F315" s="706">
        <f>SUBTOTAL(9,F299:F314)</f>
        <v>320</v>
      </c>
      <c r="G315" s="713">
        <f>E315/F315</f>
        <v>2.7749999999999999</v>
      </c>
      <c r="H315" s="706">
        <f>MAX(H299:H314)</f>
        <v>26</v>
      </c>
      <c r="I315" s="731">
        <f>AVERAGE(I299:I314)</f>
        <v>0.92500000000000016</v>
      </c>
      <c r="J315" s="715">
        <f>SUM(J299:J314)</f>
        <v>110</v>
      </c>
      <c r="K315" s="732">
        <f>SUM(K299:K314)</f>
        <v>8</v>
      </c>
      <c r="L315" s="733">
        <f>SUM(L299:L314)</f>
        <v>4</v>
      </c>
      <c r="M315" s="734">
        <f>SUM(M299:M314)</f>
        <v>0</v>
      </c>
      <c r="N315" s="718">
        <f>IF(ISBLANK(E315),"",VLOOKUP(G315,Tabellen!$D$7:$E$46,2))</f>
        <v>80</v>
      </c>
      <c r="O315" s="795" t="s">
        <v>116</v>
      </c>
      <c r="P315" s="630"/>
      <c r="Q315" s="591"/>
    </row>
    <row r="316" spans="1:17" ht="29.25" customHeight="1">
      <c r="A316" s="697"/>
      <c r="B316" s="698"/>
      <c r="C316" s="699"/>
      <c r="D316" s="698"/>
      <c r="E316" s="698"/>
      <c r="F316" s="698"/>
      <c r="G316" s="698"/>
      <c r="H316" s="698"/>
      <c r="I316" s="698"/>
      <c r="J316" s="700"/>
      <c r="K316" s="698"/>
      <c r="L316" s="698"/>
      <c r="M316" s="698"/>
      <c r="N316" s="701"/>
      <c r="O316" s="632"/>
      <c r="P316" s="636"/>
      <c r="Q316" s="591"/>
    </row>
    <row r="317" spans="1:17" ht="30.75" customHeight="1">
      <c r="A317" s="582" t="s">
        <v>93</v>
      </c>
      <c r="B317" s="583" t="s">
        <v>94</v>
      </c>
      <c r="C317" s="582"/>
      <c r="D317" s="584"/>
      <c r="E317" s="585"/>
      <c r="F317" s="582"/>
      <c r="G317" s="586"/>
      <c r="H317" s="585"/>
      <c r="I317" s="587"/>
      <c r="J317" s="588"/>
      <c r="K317" s="589"/>
      <c r="L317" s="590"/>
      <c r="M317" s="587"/>
      <c r="N317" s="590"/>
      <c r="Q317" s="591"/>
    </row>
    <row r="318" spans="1:17" ht="30.75" customHeight="1">
      <c r="A318" s="592">
        <f>VLOOKUP(B336,Tabellen!B7:C46,2)</f>
        <v>90</v>
      </c>
      <c r="B318" s="583" t="s">
        <v>37</v>
      </c>
      <c r="C318" s="582" t="s">
        <v>95</v>
      </c>
      <c r="D318" s="584" t="s">
        <v>117</v>
      </c>
      <c r="E318" s="582" t="s">
        <v>95</v>
      </c>
      <c r="F318" s="582" t="s">
        <v>98</v>
      </c>
      <c r="G318" s="659" t="s">
        <v>99</v>
      </c>
      <c r="H318" s="582" t="s">
        <v>100</v>
      </c>
      <c r="I318" s="594" t="s">
        <v>101</v>
      </c>
      <c r="J318" s="595">
        <v>10</v>
      </c>
      <c r="K318" s="596" t="s">
        <v>102</v>
      </c>
      <c r="L318" s="586" t="s">
        <v>103</v>
      </c>
      <c r="M318" s="594" t="s">
        <v>104</v>
      </c>
      <c r="N318" s="586" t="s">
        <v>105</v>
      </c>
      <c r="Q318" s="591"/>
    </row>
    <row r="319" spans="1:17" ht="30.75" customHeight="1">
      <c r="A319" s="597" t="s">
        <v>106</v>
      </c>
      <c r="B319" s="672" t="str">
        <f>Leden!B19</f>
        <v>Wolterink Harrie</v>
      </c>
      <c r="C319" s="582" t="s">
        <v>118</v>
      </c>
      <c r="D319" s="586" t="s">
        <v>119</v>
      </c>
      <c r="E319" s="586" t="s">
        <v>119</v>
      </c>
      <c r="F319" s="582" t="s">
        <v>110</v>
      </c>
      <c r="G319" s="586" t="s">
        <v>79</v>
      </c>
      <c r="H319" s="582" t="s">
        <v>112</v>
      </c>
      <c r="I319" s="594" t="s">
        <v>119</v>
      </c>
      <c r="J319" s="595" t="s">
        <v>113</v>
      </c>
      <c r="K319" s="596"/>
      <c r="L319" s="586"/>
      <c r="M319" s="594"/>
      <c r="N319" s="586" t="s">
        <v>114</v>
      </c>
      <c r="Q319" s="591"/>
    </row>
    <row r="320" spans="1:17" ht="30.75" customHeight="1">
      <c r="A320" s="677"/>
      <c r="B320" s="440" t="str">
        <f>Leden!B20</f>
        <v>Vermue Jack</v>
      </c>
      <c r="C320" s="798"/>
      <c r="D320" s="451" t="str">
        <f>IF(ISBLANK(C320),"",IF(C320=1,$A$318,C320))</f>
        <v/>
      </c>
      <c r="E320" s="798"/>
      <c r="F320" s="798"/>
      <c r="G320" s="803" t="str">
        <f t="shared" ref="G320:G335" si="66">IF(ISBLANK(E320),"",E320/F320)</f>
        <v/>
      </c>
      <c r="H320" s="798"/>
      <c r="I320" s="804" t="str">
        <f t="shared" ref="I320:I335" si="67">IF(ISBLANK(E320),"",E320/D320)</f>
        <v/>
      </c>
      <c r="J320" s="801" t="str">
        <f>IF(ISBLANK(E320),"",VLOOKUP(I320,Tabellen!$F$7:$G$17,2))</f>
        <v/>
      </c>
      <c r="K320" s="767" t="str">
        <f>IF(ISBLANK(E320),"",ABS(IF($J$320&gt;J355,"1",0)))</f>
        <v/>
      </c>
      <c r="L320" s="768" t="str">
        <f>IF(ISBLANK(E320),"",ABS(IF($J$320&lt;J355,"1",0)))</f>
        <v/>
      </c>
      <c r="M320" s="769" t="str">
        <f>IF(ISBLANK(E320),"",ABS(IF($J$320=J355,"1")))</f>
        <v/>
      </c>
      <c r="N320" s="451"/>
      <c r="P320" s="704"/>
    </row>
    <row r="321" spans="1:17" ht="30.75" customHeight="1">
      <c r="A321" s="663">
        <f>IF(ISBLANK(A19),"",$A$19)</f>
        <v>45216</v>
      </c>
      <c r="B321" s="661" t="str">
        <f>Leden!B4</f>
        <v>Slot Guus</v>
      </c>
      <c r="C321" s="578">
        <f>IF(ISBLANK(C19),"",$C$19)</f>
        <v>1</v>
      </c>
      <c r="D321" s="578">
        <f t="shared" ref="D321:D335" si="68">IF(ISBLANK(C321),"",IF(C321=1,$A$318,C321))</f>
        <v>90</v>
      </c>
      <c r="E321" s="601">
        <v>88</v>
      </c>
      <c r="F321" s="578">
        <f>IF(ISBLANK(A19),"",$F$19)</f>
        <v>22</v>
      </c>
      <c r="G321" s="643">
        <f t="shared" si="66"/>
        <v>4</v>
      </c>
      <c r="H321" s="601">
        <v>16</v>
      </c>
      <c r="I321" s="611">
        <f t="shared" si="67"/>
        <v>0.97777777777777775</v>
      </c>
      <c r="J321" s="575">
        <f>IF(ISBLANK(E321),"",VLOOKUP(I321,Tabellen!$F$7:$G$17,2))</f>
        <v>9</v>
      </c>
      <c r="K321" s="650">
        <f>IF(ISBLANK(E321),"",ABS(IF($J$321&gt;J19,"1",0)))</f>
        <v>0</v>
      </c>
      <c r="L321" s="61">
        <f>IF(ISBLANK(E321),"",ABS(IF($J$321&lt;J19,"1",0)))</f>
        <v>1</v>
      </c>
      <c r="M321" s="667">
        <f>IF(ISBLANK(E321),"",ABS(IF($J$321=J19,"1")))</f>
        <v>0</v>
      </c>
      <c r="O321" s="674"/>
    </row>
    <row r="322" spans="1:17" ht="30.75" customHeight="1">
      <c r="A322" s="663" t="str">
        <f>IF(ISBLANK(A39),"",$A$39)</f>
        <v/>
      </c>
      <c r="B322" s="661" t="str">
        <f>Leden!B5</f>
        <v>Bennie Beerten Z</v>
      </c>
      <c r="C322" s="578" t="str">
        <f>IF(ISBLANK(C39),"",$C$39)</f>
        <v/>
      </c>
      <c r="D322" s="578" t="str">
        <f t="shared" si="68"/>
        <v/>
      </c>
      <c r="F322" s="578" t="str">
        <f>IF(ISBLANK(A39),"",$F$39)</f>
        <v/>
      </c>
      <c r="G322" s="643" t="str">
        <f t="shared" si="66"/>
        <v/>
      </c>
      <c r="I322" s="611" t="str">
        <f t="shared" si="67"/>
        <v/>
      </c>
      <c r="J322" s="575" t="str">
        <f>IF(ISBLANK(E322),"",VLOOKUP(I322,Tabellen!$F$7:$G$17,2))</f>
        <v/>
      </c>
      <c r="K322" s="650" t="str">
        <f>IF(ISBLANK(E322),"",ABS(IF($J$322&gt;J39,"1",0)))</f>
        <v/>
      </c>
      <c r="L322" s="61" t="str">
        <f>IF(ISBLANK(E322),"",ABS(IF($J$322&lt;J39,"1",0)))</f>
        <v/>
      </c>
      <c r="M322" s="667" t="str">
        <f>IF(ISBLANK(E322),"",ABS(IF($J$322=J39,"1")))</f>
        <v/>
      </c>
      <c r="O322" s="693"/>
    </row>
    <row r="323" spans="1:17" ht="30.75" customHeight="1">
      <c r="A323" s="663" t="str">
        <f>IF(ISBLANK(A59),"",$A$59)</f>
        <v/>
      </c>
      <c r="B323" s="661" t="str">
        <f>Leden!B6</f>
        <v>Cuppers Jan</v>
      </c>
      <c r="C323" s="578" t="str">
        <f>IF(ISBLANK(C59),"",$C$59)</f>
        <v/>
      </c>
      <c r="D323" s="578" t="str">
        <f t="shared" si="68"/>
        <v/>
      </c>
      <c r="F323" s="578" t="str">
        <f>IF(ISBLANK(A59),"",$F$59)</f>
        <v/>
      </c>
      <c r="G323" s="643" t="str">
        <f t="shared" si="66"/>
        <v/>
      </c>
      <c r="I323" s="611" t="str">
        <f t="shared" si="67"/>
        <v/>
      </c>
      <c r="J323" s="575" t="str">
        <f>IF(ISBLANK(E323),"",VLOOKUP(I323,Tabellen!$F$7:$G$17,2))</f>
        <v/>
      </c>
      <c r="K323" s="650" t="str">
        <f>IF(ISBLANK(E323),"",ABS(IF($J$323&gt;J59,"1",0)))</f>
        <v/>
      </c>
      <c r="L323" s="61" t="str">
        <f>IF(ISBLANK(E323),"",ABS(IF($J$323&lt;J59,"1",0)))</f>
        <v/>
      </c>
      <c r="M323" s="667" t="str">
        <f>IF(ISBLANK(E323),"",ABS(IF($J$323=J59,"1")))</f>
        <v/>
      </c>
      <c r="O323" s="693"/>
    </row>
    <row r="324" spans="1:17" ht="30.75" customHeight="1">
      <c r="A324" s="663">
        <f>IF(ISBLANK(A79),"",$A$79)</f>
        <v>45188</v>
      </c>
      <c r="B324" s="661" t="str">
        <f>Leden!B7</f>
        <v>BouwmeesterJohan</v>
      </c>
      <c r="C324" s="578">
        <f>IF(ISBLANK(C79),"",$C$79)</f>
        <v>1</v>
      </c>
      <c r="D324" s="578">
        <f t="shared" si="68"/>
        <v>90</v>
      </c>
      <c r="E324" s="616">
        <v>90</v>
      </c>
      <c r="F324" s="578">
        <f>IF(ISBLANK(A79),"",$F$79)</f>
        <v>28</v>
      </c>
      <c r="G324" s="643">
        <f t="shared" si="66"/>
        <v>3.2142857142857144</v>
      </c>
      <c r="H324" s="616">
        <v>13</v>
      </c>
      <c r="I324" s="611">
        <f t="shared" si="67"/>
        <v>1</v>
      </c>
      <c r="J324" s="575">
        <f>IF(ISBLANK(E324),"",VLOOKUP(I324,Tabellen!$F$7:$G$17,2))</f>
        <v>10</v>
      </c>
      <c r="K324" s="650">
        <f>IF(ISBLANK(E324),"",ABS(IF($J$324&gt;J79,"1",0)))</f>
        <v>0</v>
      </c>
      <c r="L324" s="61">
        <f>IF(ISBLANK(E324),"",ABS(IF($J$324&lt;J79,"1",0)))</f>
        <v>0</v>
      </c>
      <c r="M324" s="667">
        <f>IF(ISBLANK(E324),"",ABS(IF($J$324=J79,"1")))</f>
        <v>1</v>
      </c>
      <c r="O324" s="693"/>
    </row>
    <row r="325" spans="1:17" ht="30.75" customHeight="1">
      <c r="A325" s="663">
        <f>IF(ISBLANK(A99),"",$A$99)</f>
        <v>45209</v>
      </c>
      <c r="B325" s="661" t="str">
        <f>Leden!B8</f>
        <v>Cattier Theo</v>
      </c>
      <c r="C325" s="578">
        <f>IF(ISBLANK(C99),"",$C$99)</f>
        <v>1</v>
      </c>
      <c r="D325" s="578">
        <f t="shared" si="68"/>
        <v>90</v>
      </c>
      <c r="E325" s="616">
        <v>78</v>
      </c>
      <c r="F325" s="578">
        <f>IF(ISBLANK(A99),"",$F$99)</f>
        <v>30</v>
      </c>
      <c r="G325" s="643">
        <f t="shared" si="66"/>
        <v>2.6</v>
      </c>
      <c r="H325" s="616">
        <v>11</v>
      </c>
      <c r="I325" s="611">
        <f t="shared" si="67"/>
        <v>0.8666666666666667</v>
      </c>
      <c r="J325" s="575">
        <f>IF(ISBLANK(E325),"",VLOOKUP(I325,Tabellen!$F$7:$G$17,2))</f>
        <v>8</v>
      </c>
      <c r="K325" s="650">
        <f>IF(ISBLANK(E325),"",ABS(IF($J$325&gt;J99,"1",0)))</f>
        <v>0</v>
      </c>
      <c r="L325" s="61">
        <f>IF(ISBLANK(E325),"",ABS(IF($J$325&lt;J99,"1",0)))</f>
        <v>1</v>
      </c>
      <c r="M325" s="667">
        <f>IF(ISBLANK(E325),"",ABS(IF($J$325=J99,"1")))</f>
        <v>0</v>
      </c>
      <c r="O325" s="693"/>
    </row>
    <row r="326" spans="1:17" ht="30.75" customHeight="1">
      <c r="A326" s="663">
        <f>IF(ISBLANK(A119),"",$A$119)</f>
        <v>45195</v>
      </c>
      <c r="B326" s="661" t="str">
        <f>Leden!B9</f>
        <v>Huinink Jan</v>
      </c>
      <c r="C326" s="578">
        <f>IF(ISBLANK(C119),"",$C$119)</f>
        <v>1</v>
      </c>
      <c r="D326" s="578">
        <f t="shared" si="68"/>
        <v>90</v>
      </c>
      <c r="E326" s="616">
        <v>65</v>
      </c>
      <c r="F326" s="578">
        <f>IF(ISBLANK(A119),"",$F$119)</f>
        <v>22</v>
      </c>
      <c r="G326" s="643">
        <f t="shared" si="66"/>
        <v>2.9545454545454546</v>
      </c>
      <c r="H326" s="616">
        <v>13</v>
      </c>
      <c r="I326" s="611">
        <f t="shared" si="67"/>
        <v>0.72222222222222221</v>
      </c>
      <c r="J326" s="575">
        <f>IF(ISBLANK(E326),"",VLOOKUP(I326,Tabellen!$F$7:$G$17,2))</f>
        <v>7</v>
      </c>
      <c r="K326" s="650">
        <f>IF(ISBLANK(E326),"",ABS(IF($J$326&gt;J119,"1",0)))</f>
        <v>0</v>
      </c>
      <c r="L326" s="61">
        <f>IF(ISBLANK(E326),"",ABS(IF($J$326&lt;J119,"1",0)))</f>
        <v>1</v>
      </c>
      <c r="M326" s="667">
        <f>IF(ISBLANK(E326),"",ABS(IF($J$326=J119,"1")))</f>
        <v>0</v>
      </c>
      <c r="O326" s="693"/>
    </row>
    <row r="327" spans="1:17" ht="30.75" customHeight="1">
      <c r="A327" s="663">
        <f>IF(ISBLANK(A139),"",$A$139)</f>
        <v>45188</v>
      </c>
      <c r="B327" s="661" t="str">
        <f>Leden!B10</f>
        <v>Koppele Theo</v>
      </c>
      <c r="C327" s="578">
        <f>IF(ISBLANK(C139),"",$C$139)</f>
        <v>1</v>
      </c>
      <c r="D327" s="578">
        <f t="shared" si="68"/>
        <v>90</v>
      </c>
      <c r="E327" s="616">
        <v>81</v>
      </c>
      <c r="F327" s="578">
        <f>IF(ISBLANK(A139),"",$F$139)</f>
        <v>25</v>
      </c>
      <c r="G327" s="643">
        <f t="shared" si="66"/>
        <v>3.24</v>
      </c>
      <c r="H327" s="616">
        <v>12</v>
      </c>
      <c r="I327" s="611">
        <f t="shared" si="67"/>
        <v>0.9</v>
      </c>
      <c r="J327" s="575">
        <f>IF(ISBLANK(E327),"",VLOOKUP(I327,Tabellen!$F$7:$G$17,2))</f>
        <v>9</v>
      </c>
      <c r="K327" s="650">
        <f>IF(ISBLANK(E327),"",ABS(IF($J$327&gt;J139,"1",0)))</f>
        <v>0</v>
      </c>
      <c r="L327" s="61">
        <f>IF(ISBLANK(E327),"",ABS(IF($J$327&lt;J139,"1",0)))</f>
        <v>1</v>
      </c>
      <c r="M327" s="667">
        <f>IF(ISBLANK(E327),"",ABS(IF($J$327=J139,"1")))</f>
        <v>0</v>
      </c>
      <c r="O327" s="693"/>
    </row>
    <row r="328" spans="1:17" ht="30.75" customHeight="1">
      <c r="A328" s="663">
        <f>IF(ISBLANK(A159),"",$A$159)</f>
        <v>45195</v>
      </c>
      <c r="B328" s="661" t="str">
        <f>Leden!B11</f>
        <v>Melgers Willy</v>
      </c>
      <c r="C328" s="578">
        <f>IF(ISBLANK(C159),"",$C$159)</f>
        <v>1</v>
      </c>
      <c r="D328" s="578">
        <f t="shared" si="68"/>
        <v>90</v>
      </c>
      <c r="E328" s="616">
        <v>56</v>
      </c>
      <c r="F328" s="578">
        <f>IF(ISBLANK(A159),"",$F$159)</f>
        <v>21</v>
      </c>
      <c r="G328" s="643">
        <f t="shared" si="66"/>
        <v>2.6666666666666665</v>
      </c>
      <c r="H328" s="616">
        <v>20</v>
      </c>
      <c r="I328" s="611">
        <f t="shared" si="67"/>
        <v>0.62222222222222223</v>
      </c>
      <c r="J328" s="575">
        <f>IF(ISBLANK(E328),"",VLOOKUP(I328,Tabellen!$F$7:$G$17,2))</f>
        <v>6</v>
      </c>
      <c r="K328" s="650">
        <f>IF(ISBLANK(E328),"",ABS(IF($J$328&gt;J159,"1",0)))</f>
        <v>0</v>
      </c>
      <c r="L328" s="61">
        <f>IF(ISBLANK(E328),"",ABS(IF($J$328&lt;J159,"1",0)))</f>
        <v>1</v>
      </c>
      <c r="M328" s="667">
        <f>IF(ISBLANK(E328),"",ABS(IF($J$328=J159,"1")))</f>
        <v>0</v>
      </c>
      <c r="O328" s="693"/>
    </row>
    <row r="329" spans="1:17" ht="30.75" customHeight="1">
      <c r="A329" s="663">
        <f>IF(ISBLANK(A179),"",$A$179)</f>
        <v>45202</v>
      </c>
      <c r="B329" s="661" t="str">
        <f>Leden!B12</f>
        <v>Piepers Arnold</v>
      </c>
      <c r="C329" s="578">
        <f>IF(ISBLANK(C179),"",$C$179)</f>
        <v>1</v>
      </c>
      <c r="D329" s="578">
        <f t="shared" si="68"/>
        <v>90</v>
      </c>
      <c r="E329" s="616">
        <v>88</v>
      </c>
      <c r="F329" s="578">
        <f>IF(ISBLANK(A179),"",$F$179)</f>
        <v>24</v>
      </c>
      <c r="G329" s="643">
        <f t="shared" si="66"/>
        <v>3.6666666666666665</v>
      </c>
      <c r="H329" s="616">
        <v>28</v>
      </c>
      <c r="I329" s="611">
        <f t="shared" si="67"/>
        <v>0.97777777777777775</v>
      </c>
      <c r="J329" s="575">
        <f>IF(ISBLANK(E329),"",VLOOKUP(I329,Tabellen!$F$7:$G$17,2))</f>
        <v>9</v>
      </c>
      <c r="K329" s="650">
        <f>IF(ISBLANK(E329),"",ABS(IF($J$329&gt;J179,"1",0)))</f>
        <v>0</v>
      </c>
      <c r="L329" s="61">
        <f>IF(ISBLANK(E329),"",ABS(IF($J$329&lt;J179,"1",0)))</f>
        <v>1</v>
      </c>
      <c r="M329" s="667">
        <f>IF(ISBLANK(E329),"",ABS(IF($J$329=J179,"1")))</f>
        <v>0</v>
      </c>
      <c r="O329" s="693"/>
    </row>
    <row r="330" spans="1:17" ht="30.75" customHeight="1">
      <c r="A330" s="663">
        <f>IF(ISBLANK(A199),"",$A$199)</f>
        <v>45216</v>
      </c>
      <c r="B330" s="661" t="str">
        <f>Leden!B13</f>
        <v>Jos Stortelder</v>
      </c>
      <c r="C330" s="578">
        <f>IF(ISBLANK(C199),"",$C$199)</f>
        <v>1</v>
      </c>
      <c r="D330" s="578">
        <f t="shared" si="68"/>
        <v>90</v>
      </c>
      <c r="E330" s="616">
        <v>90</v>
      </c>
      <c r="F330" s="578">
        <f>IF(ISBLANK(A199),"",$F$199)</f>
        <v>19</v>
      </c>
      <c r="G330" s="643">
        <f t="shared" si="66"/>
        <v>4.7368421052631575</v>
      </c>
      <c r="H330" s="616">
        <v>19</v>
      </c>
      <c r="I330" s="611">
        <f t="shared" si="67"/>
        <v>1</v>
      </c>
      <c r="J330" s="575">
        <f>IF(ISBLANK(E330),"",VLOOKUP(I330,Tabellen!$F$7:$G$17,2))</f>
        <v>10</v>
      </c>
      <c r="K330" s="650">
        <f>IF(ISBLANK(E330),"",ABS(IF($J$330&gt;J199,"1",0)))</f>
        <v>1</v>
      </c>
      <c r="L330" s="61">
        <f>IF(ISBLANK(E330),"",ABS(IF($J$330&lt;J199,"1",0)))</f>
        <v>0</v>
      </c>
      <c r="M330" s="667">
        <f>IF(ISBLANK(E330),"",ABS(IF($J$330=J199,"1")))</f>
        <v>0</v>
      </c>
      <c r="O330" s="693"/>
    </row>
    <row r="331" spans="1:17" ht="30" customHeight="1">
      <c r="A331" s="663" t="str">
        <f>IF(ISBLANK(A219),"",$A$219)</f>
        <v/>
      </c>
      <c r="B331" s="661" t="str">
        <f>Leden!B14</f>
        <v>Rots Jan</v>
      </c>
      <c r="C331" s="578" t="str">
        <f>IF(ISBLANK(C219),"",$C$219)</f>
        <v/>
      </c>
      <c r="D331" s="578" t="str">
        <f t="shared" si="68"/>
        <v/>
      </c>
      <c r="F331" s="578" t="str">
        <f>IF(ISBLANK(A219),"",$F$219)</f>
        <v/>
      </c>
      <c r="G331" s="643" t="str">
        <f t="shared" si="66"/>
        <v/>
      </c>
      <c r="I331" s="611" t="str">
        <f t="shared" si="67"/>
        <v/>
      </c>
      <c r="J331" s="575" t="str">
        <f>IF(ISBLANK(E331),"",VLOOKUP(I331,Tabellen!$F$7:$G$17,2))</f>
        <v/>
      </c>
      <c r="K331" s="650" t="str">
        <f>IF(ISBLANK(E331),"",ABS(IF($J$331&gt;J219,"1",0)))</f>
        <v/>
      </c>
      <c r="L331" s="61" t="str">
        <f>IF(ISBLANK(E331),"",ABS(IF($J$331&lt;J219,"1",0)))</f>
        <v/>
      </c>
      <c r="M331" s="667" t="str">
        <f>IF(ISBLANK(E331),"",ABS(IF($J$331=J219,"1")))</f>
        <v/>
      </c>
      <c r="O331" s="693"/>
    </row>
    <row r="332" spans="1:17" ht="30" customHeight="1">
      <c r="A332" s="663">
        <f>IF(ISBLANK(A239),"",$A$239)</f>
        <v>45209</v>
      </c>
      <c r="B332" s="661" t="str">
        <f>Leden!B15</f>
        <v>Rouwhorst Bennie</v>
      </c>
      <c r="C332" s="578">
        <f>IF(ISBLANK(C239),"",$C$239)</f>
        <v>1</v>
      </c>
      <c r="D332" s="578">
        <f t="shared" si="68"/>
        <v>90</v>
      </c>
      <c r="E332" s="616">
        <v>90</v>
      </c>
      <c r="F332" s="578">
        <f>IF(ISBLANK(A239),"",$F$239)</f>
        <v>20</v>
      </c>
      <c r="G332" s="643">
        <f t="shared" si="66"/>
        <v>4.5</v>
      </c>
      <c r="H332" s="616">
        <v>24</v>
      </c>
      <c r="I332" s="611">
        <f t="shared" si="67"/>
        <v>1</v>
      </c>
      <c r="J332" s="575">
        <f>IF(ISBLANK(E332),"",VLOOKUP(I332,Tabellen!$F$7:$G$17,2))</f>
        <v>10</v>
      </c>
      <c r="K332" s="650">
        <f>IF(ISBLANK(E332),"",ABS(IF($J$332&gt;J239,"1",0)))</f>
        <v>1</v>
      </c>
      <c r="L332" s="61">
        <f>IF(ISBLANK(E332),"",ABS(IF($J$332&lt;J239,"1",0)))</f>
        <v>0</v>
      </c>
      <c r="M332" s="667">
        <f>IF(ISBLANK(E332),"",ABS(IF($J$332=J239,"1")))</f>
        <v>0</v>
      </c>
      <c r="N332" s="617"/>
      <c r="O332" s="693"/>
    </row>
    <row r="333" spans="1:17" ht="30" customHeight="1">
      <c r="A333" s="663">
        <f>IF(ISBLANK(A259),"",$A$259)</f>
        <v>45174</v>
      </c>
      <c r="B333" s="661" t="str">
        <f>Leden!B16</f>
        <v>Wittenbernds B</v>
      </c>
      <c r="C333" s="578">
        <f>IF(ISBLANK(C259),"",$C$259)</f>
        <v>1</v>
      </c>
      <c r="D333" s="578">
        <f t="shared" si="68"/>
        <v>90</v>
      </c>
      <c r="E333" s="616">
        <v>90</v>
      </c>
      <c r="F333" s="578">
        <f>IF(ISBLANK(A259),"",$F$259)</f>
        <v>25</v>
      </c>
      <c r="G333" s="643">
        <f t="shared" si="66"/>
        <v>3.6</v>
      </c>
      <c r="H333" s="616">
        <v>9</v>
      </c>
      <c r="I333" s="611">
        <f t="shared" si="67"/>
        <v>1</v>
      </c>
      <c r="J333" s="575">
        <f>IF(ISBLANK(E333),"",VLOOKUP(I333,Tabellen!$F$7:$G$17,2))</f>
        <v>10</v>
      </c>
      <c r="K333" s="650">
        <f>IF(ISBLANK(E333),"",ABS(IF($J$333&gt;J259,"1",0)))</f>
        <v>1</v>
      </c>
      <c r="L333" s="61">
        <f>IF(ISBLANK(E333),"",ABS(IF($J$333&lt;J259,"1",0)))</f>
        <v>0</v>
      </c>
      <c r="M333" s="667">
        <f>IF(ISBLANK(E333),"",ABS(IF($J$333=J259,"1")))</f>
        <v>0</v>
      </c>
      <c r="O333" s="693"/>
    </row>
    <row r="334" spans="1:17" ht="30" customHeight="1">
      <c r="A334" s="663">
        <f>IF(ISBLANK(A279),"",$A$279)</f>
        <v>45223</v>
      </c>
      <c r="B334" s="661" t="str">
        <f>Leden!B17</f>
        <v>Spieker Leo</v>
      </c>
      <c r="C334" s="578">
        <f>IF(ISBLANK(C279),"",$C$279)</f>
        <v>1</v>
      </c>
      <c r="D334" s="578">
        <f t="shared" si="68"/>
        <v>90</v>
      </c>
      <c r="E334" s="616">
        <v>90</v>
      </c>
      <c r="F334" s="578">
        <f>IF(ISBLANK(A279),"",$F$279)</f>
        <v>24</v>
      </c>
      <c r="G334" s="643">
        <f t="shared" si="66"/>
        <v>3.75</v>
      </c>
      <c r="H334" s="616">
        <v>23</v>
      </c>
      <c r="I334" s="611">
        <f t="shared" si="67"/>
        <v>1</v>
      </c>
      <c r="J334" s="575">
        <f>IF(ISBLANK(E334),"",VLOOKUP(I334,Tabellen!$F$7:$G$17,2))</f>
        <v>10</v>
      </c>
      <c r="K334" s="650">
        <f>IF(ISBLANK(E334),"",ABS(IF($J$334&gt;J279,"1",0)))</f>
        <v>1</v>
      </c>
      <c r="L334" s="61">
        <f>IF(ISBLANK(E334),"",ABS(IF($J$334&lt;J279,"1",0)))</f>
        <v>0</v>
      </c>
      <c r="M334" s="667">
        <f>IF(ISBLANK(E334),"",ABS(IF($J$334=J279,"1")))</f>
        <v>0</v>
      </c>
      <c r="O334" s="693"/>
    </row>
    <row r="335" spans="1:17" ht="30" customHeight="1">
      <c r="A335" s="663">
        <f>IF(ISBLANK(A299),"",$A$299)</f>
        <v>45174</v>
      </c>
      <c r="B335" s="661" t="str">
        <f>Leden!B18</f>
        <v>v.Schie Leo</v>
      </c>
      <c r="C335" s="578">
        <f>IF(ISBLANK(C299),"",$C$299)</f>
        <v>1</v>
      </c>
      <c r="D335" s="578">
        <f t="shared" si="68"/>
        <v>90</v>
      </c>
      <c r="E335" s="616">
        <v>86</v>
      </c>
      <c r="F335" s="578">
        <f>IF(ISBLANK(A299),"",$F$299)</f>
        <v>35</v>
      </c>
      <c r="G335" s="643">
        <f t="shared" si="66"/>
        <v>2.4571428571428573</v>
      </c>
      <c r="H335" s="616">
        <v>13</v>
      </c>
      <c r="I335" s="611">
        <f t="shared" si="67"/>
        <v>0.9555555555555556</v>
      </c>
      <c r="J335" s="575">
        <f>IF(ISBLANK(E335),"",VLOOKUP(I335,Tabellen!$F$7:$G$17,2))</f>
        <v>9</v>
      </c>
      <c r="K335" s="650">
        <f>IF(ISBLANK(E335),"",ABS(IF($J$335&gt;J299,"1",0)))</f>
        <v>0</v>
      </c>
      <c r="L335" s="61">
        <f>IF(ISBLANK(E335),"",ABS(IF($J$335&lt;J299,"1",0)))</f>
        <v>1</v>
      </c>
      <c r="M335" s="667">
        <f>IF(ISBLANK(E335),"",ABS(IF($J$335=J299,"1")))</f>
        <v>0</v>
      </c>
      <c r="O335" s="1188"/>
      <c r="P335" s="1188"/>
    </row>
    <row r="336" spans="1:17" ht="30" customHeight="1">
      <c r="A336" s="711"/>
      <c r="B336" s="712">
        <f>Leden!C19</f>
        <v>3.4</v>
      </c>
      <c r="C336" s="706">
        <f>SUM(C321:C335)</f>
        <v>12</v>
      </c>
      <c r="D336" s="706">
        <f>SUM(D321:D335)</f>
        <v>1080</v>
      </c>
      <c r="E336" s="706">
        <f>SUM(E321:E335)</f>
        <v>992</v>
      </c>
      <c r="F336" s="706">
        <f>SUM(F321:F335)</f>
        <v>295</v>
      </c>
      <c r="G336" s="713">
        <f>AVERAGE(G321:G335)</f>
        <v>3.4488457887142103</v>
      </c>
      <c r="H336" s="772">
        <f>MAX(H320:H335)</f>
        <v>28</v>
      </c>
      <c r="I336" s="731">
        <f>AVERAGE(I321:I335)</f>
        <v>0.91851851851851851</v>
      </c>
      <c r="J336" s="715">
        <f>SUM(J321:J335)</f>
        <v>107</v>
      </c>
      <c r="K336" s="716">
        <f>SUM(K321:K335)</f>
        <v>4</v>
      </c>
      <c r="L336" s="706">
        <f>SUM(L321:L335)</f>
        <v>7</v>
      </c>
      <c r="M336" s="717">
        <f>SUM(M321:M335)</f>
        <v>1</v>
      </c>
      <c r="N336" s="617">
        <f>IF(ISBLANK(E336),"",VLOOKUP(G336,Tabellen!$D$7:$E$46,2))</f>
        <v>90</v>
      </c>
      <c r="Q336" s="591"/>
    </row>
    <row r="337" spans="1:17" ht="29.25" customHeight="1">
      <c r="A337" s="582" t="s">
        <v>93</v>
      </c>
      <c r="B337" s="583" t="s">
        <v>94</v>
      </c>
      <c r="C337" s="582"/>
      <c r="D337" s="584"/>
      <c r="E337" s="585"/>
      <c r="F337" s="582"/>
      <c r="G337" s="586"/>
      <c r="H337" s="585"/>
      <c r="I337" s="587"/>
      <c r="J337" s="588"/>
      <c r="K337" s="589"/>
      <c r="L337" s="590"/>
      <c r="M337" s="587"/>
      <c r="N337" s="590"/>
      <c r="Q337" s="591"/>
    </row>
    <row r="338" spans="1:17" ht="29.25" customHeight="1">
      <c r="A338" s="592">
        <f>VLOOKUP(B356,Tabellen!B7:C46,2)</f>
        <v>75</v>
      </c>
      <c r="B338" s="583" t="s">
        <v>37</v>
      </c>
      <c r="C338" s="582" t="s">
        <v>95</v>
      </c>
      <c r="D338" s="584" t="s">
        <v>117</v>
      </c>
      <c r="E338" s="582" t="s">
        <v>95</v>
      </c>
      <c r="F338" s="582" t="s">
        <v>98</v>
      </c>
      <c r="G338" s="659" t="s">
        <v>99</v>
      </c>
      <c r="H338" s="582" t="s">
        <v>100</v>
      </c>
      <c r="I338" s="594" t="s">
        <v>101</v>
      </c>
      <c r="J338" s="595">
        <v>10</v>
      </c>
      <c r="K338" s="596" t="s">
        <v>102</v>
      </c>
      <c r="L338" s="586" t="s">
        <v>103</v>
      </c>
      <c r="M338" s="594" t="s">
        <v>104</v>
      </c>
      <c r="N338" s="586" t="s">
        <v>105</v>
      </c>
      <c r="Q338" s="591"/>
    </row>
    <row r="339" spans="1:17" ht="29.25" customHeight="1">
      <c r="A339" s="597" t="s">
        <v>106</v>
      </c>
      <c r="B339" s="773" t="str">
        <f>Leden!$B$20</f>
        <v>Vermue Jack</v>
      </c>
      <c r="C339" s="582" t="s">
        <v>107</v>
      </c>
      <c r="D339" s="586" t="s">
        <v>119</v>
      </c>
      <c r="E339" s="586" t="s">
        <v>119</v>
      </c>
      <c r="F339" s="582" t="s">
        <v>110</v>
      </c>
      <c r="G339" s="586" t="s">
        <v>79</v>
      </c>
      <c r="H339" s="582" t="s">
        <v>112</v>
      </c>
      <c r="I339" s="594" t="s">
        <v>119</v>
      </c>
      <c r="J339" s="595" t="s">
        <v>113</v>
      </c>
      <c r="K339" s="596"/>
      <c r="L339" s="586"/>
      <c r="M339" s="594"/>
      <c r="N339" s="586" t="s">
        <v>114</v>
      </c>
      <c r="Q339" s="591"/>
    </row>
    <row r="340" spans="1:17" ht="29.25" customHeight="1">
      <c r="A340" s="663" t="str">
        <f>IF(ISBLANK(A20),"",$A$20)</f>
        <v/>
      </c>
      <c r="B340" s="661" t="str">
        <f>Leden!E4</f>
        <v>Slot Guus</v>
      </c>
      <c r="C340" s="578" t="str">
        <f>IF(ISBLANK(C20),"",$C$20)</f>
        <v/>
      </c>
      <c r="D340" s="578" t="str">
        <f>IF(ISBLANK(C340),"",IF(C340=1,$A$338,C340))</f>
        <v/>
      </c>
      <c r="F340" s="578" t="str">
        <f>IF(ISBLANK(A20),"",$F$20)</f>
        <v/>
      </c>
      <c r="G340" s="643" t="str">
        <f>IF(ISBLANK(E340),"",E340/F340)</f>
        <v/>
      </c>
      <c r="I340" s="611" t="str">
        <f t="shared" ref="I340:I355" si="69">IF(ISBLANK(E340),"",E340/D340)</f>
        <v/>
      </c>
      <c r="J340" s="575" t="str">
        <f>IF(ISBLANK(E340),"",VLOOKUP(I340,Tabellen!$F$7:$G$17,2))</f>
        <v/>
      </c>
      <c r="K340" s="618" t="str">
        <f>IF(ISBLANK(E340),"",ABS(IF(J340&gt;$J$20,"1",0)))</f>
        <v/>
      </c>
      <c r="L340" s="62" t="str">
        <f>IF(ISBLANK(E340),"",ABS(IF(J340&lt;$J$20,"1",0)))</f>
        <v/>
      </c>
      <c r="M340" s="619" t="str">
        <f>IF(ISBLANK(E340),"",ABS(IF(J340=$J$20,"1")))</f>
        <v/>
      </c>
      <c r="O340" s="693"/>
    </row>
    <row r="341" spans="1:17" ht="29.25" customHeight="1">
      <c r="A341" s="663" t="str">
        <f>IF(ISBLANK(A40),"",$A$40)</f>
        <v/>
      </c>
      <c r="B341" s="774" t="str">
        <f>Leden!E5</f>
        <v>Bennie Beerten Z</v>
      </c>
      <c r="C341" s="578" t="str">
        <f>IF(ISBLANK(C40),"",$C$40)</f>
        <v/>
      </c>
      <c r="D341" s="578" t="str">
        <f t="shared" ref="D341:D355" si="70">IF(ISBLANK(C341),"",IF(C341=1,$A$338,C341))</f>
        <v/>
      </c>
      <c r="F341" s="578" t="str">
        <f>IF(ISBLANK(A40),"",$F$40)</f>
        <v/>
      </c>
      <c r="G341" s="643" t="str">
        <f t="shared" ref="G341:G356" si="71">IF(ISBLANK(E341),"",E341/F341)</f>
        <v/>
      </c>
      <c r="I341" s="611" t="str">
        <f t="shared" si="69"/>
        <v/>
      </c>
      <c r="J341" s="575" t="str">
        <f>IF(ISBLANK(E341),"",VLOOKUP(I341,Tabellen!$F$7:$G$17,2))</f>
        <v/>
      </c>
      <c r="K341" s="618" t="str">
        <f>IF(ISBLANK(E341),"",ABS(IF(J341&gt;$J$40,"1",0)))</f>
        <v/>
      </c>
      <c r="L341" s="62" t="str">
        <f>IF(ISBLANK(E341),"",ABS(IF(J341&lt;$J$40,"1",0)))</f>
        <v/>
      </c>
      <c r="M341" s="619" t="str">
        <f>IF(ISBLANK(E341),"",ABS(IF(J341=$J$40,"1")))</f>
        <v/>
      </c>
      <c r="O341" s="693"/>
    </row>
    <row r="342" spans="1:17" ht="29.25" customHeight="1">
      <c r="A342" s="663" t="str">
        <f>IF(ISBLANK(A60),"",$A$59)</f>
        <v/>
      </c>
      <c r="B342" s="774" t="str">
        <f>Leden!E6</f>
        <v>Cuppers Jan</v>
      </c>
      <c r="C342" s="578" t="str">
        <f>IF(ISBLANK(C60),"",$C$60)</f>
        <v/>
      </c>
      <c r="D342" s="578" t="str">
        <f t="shared" si="70"/>
        <v/>
      </c>
      <c r="F342" s="578" t="str">
        <f>IF(ISBLANK(A60),"",$F$60)</f>
        <v/>
      </c>
      <c r="G342" s="643" t="str">
        <f t="shared" si="71"/>
        <v/>
      </c>
      <c r="I342" s="611" t="str">
        <f t="shared" si="69"/>
        <v/>
      </c>
      <c r="J342" s="575" t="str">
        <f>IF(ISBLANK(E342),"",VLOOKUP(I342,Tabellen!$F$7:$G$17,2))</f>
        <v/>
      </c>
      <c r="K342" s="618" t="str">
        <f>IF(ISBLANK(E342),"",ABS(IF(J342&gt;$J$59,"1",0)))</f>
        <v/>
      </c>
      <c r="L342" s="62" t="str">
        <f>IF(ISBLANK(E342),"",ABS(IF(J342&lt;$J$59,"1",0)))</f>
        <v/>
      </c>
      <c r="M342" s="619" t="str">
        <f>IF(ISBLANK(E342),"",ABS(IF(J342=$J$59,"1")))</f>
        <v/>
      </c>
      <c r="O342" s="693"/>
    </row>
    <row r="343" spans="1:17" ht="29.25" customHeight="1">
      <c r="A343" s="663" t="str">
        <f>IF(ISBLANK(A80),"",$A$80)</f>
        <v/>
      </c>
      <c r="B343" s="774" t="str">
        <f>Leden!E7</f>
        <v>BouwmeesterJohan</v>
      </c>
      <c r="C343" s="578" t="str">
        <f>IF(ISBLANK(C80),"",$C$80)</f>
        <v/>
      </c>
      <c r="D343" s="578" t="str">
        <f t="shared" si="70"/>
        <v/>
      </c>
      <c r="F343" s="578" t="str">
        <f>IF(ISBLANK(A80),"",$F$80)</f>
        <v/>
      </c>
      <c r="G343" s="643" t="str">
        <f t="shared" si="71"/>
        <v/>
      </c>
      <c r="I343" s="611" t="str">
        <f t="shared" si="69"/>
        <v/>
      </c>
      <c r="J343" s="575" t="str">
        <f>IF(ISBLANK(E343),"",VLOOKUP(I343,Tabellen!$F$7:$G$17,2))</f>
        <v/>
      </c>
      <c r="K343" s="618" t="str">
        <f>IF(ISBLANK(E343),"",ABS(IF(J343&gt;$J$80,"1",0)))</f>
        <v/>
      </c>
      <c r="L343" s="62" t="str">
        <f>IF(ISBLANK(E343),"",ABS(IF(J343&lt;$J$80,"1",0)))</f>
        <v/>
      </c>
      <c r="M343" s="619" t="str">
        <f>IF(ISBLANK(E343),"",ABS(IF(J343=$J$80,"1")))</f>
        <v/>
      </c>
      <c r="O343" s="693"/>
    </row>
    <row r="344" spans="1:17" ht="29.25" customHeight="1">
      <c r="A344" s="663" t="str">
        <f>IF(ISBLANK(A100),"",$A$100)</f>
        <v/>
      </c>
      <c r="B344" s="774" t="str">
        <f>Leden!E8</f>
        <v>Cattier Theo</v>
      </c>
      <c r="C344" s="578" t="str">
        <f>IF(ISBLANK(C100),"",$C$100)</f>
        <v/>
      </c>
      <c r="D344" s="578" t="str">
        <f t="shared" si="70"/>
        <v/>
      </c>
      <c r="F344" s="578" t="str">
        <f>IF(ISBLANK(A100),"",$F$100)</f>
        <v/>
      </c>
      <c r="G344" s="643" t="str">
        <f t="shared" si="71"/>
        <v/>
      </c>
      <c r="I344" s="611" t="str">
        <f t="shared" si="69"/>
        <v/>
      </c>
      <c r="J344" s="575" t="str">
        <f>IF(ISBLANK(E344),"",VLOOKUP(I344,Tabellen!$F$7:$G$17,2))</f>
        <v/>
      </c>
      <c r="K344" s="618" t="str">
        <f>IF(ISBLANK(E344),"",ABS(IF(J344&gt;$J$100,"1",0)))</f>
        <v/>
      </c>
      <c r="L344" s="62" t="str">
        <f>IF(ISBLANK(E344),"",ABS(IF(J344&lt;$J$100,"1",0)))</f>
        <v/>
      </c>
      <c r="M344" s="619" t="str">
        <f>IF(ISBLANK(E344),"",ABS(IF(J344=$J$100,"1")))</f>
        <v/>
      </c>
      <c r="O344" s="693"/>
    </row>
    <row r="345" spans="1:17" ht="29.25" customHeight="1">
      <c r="A345" s="663" t="str">
        <f>IF(ISBLANK(A120),"",$A$120)</f>
        <v/>
      </c>
      <c r="B345" s="774" t="str">
        <f>Leden!E9</f>
        <v>Huinink Jan</v>
      </c>
      <c r="C345" s="578" t="str">
        <f>IF(ISBLANK(C120),"",$C$120)</f>
        <v/>
      </c>
      <c r="D345" s="578" t="str">
        <f t="shared" si="70"/>
        <v/>
      </c>
      <c r="F345" s="578" t="str">
        <f>IF(ISBLANK(A120),"",$F$120)</f>
        <v/>
      </c>
      <c r="G345" s="643" t="str">
        <f t="shared" si="71"/>
        <v/>
      </c>
      <c r="I345" s="611" t="str">
        <f t="shared" si="69"/>
        <v/>
      </c>
      <c r="J345" s="575" t="str">
        <f>IF(ISBLANK(E345),"",VLOOKUP(I345,Tabellen!$F$7:$G$17,2))</f>
        <v/>
      </c>
      <c r="K345" s="618" t="str">
        <f>IF(ISBLANK(E345),"",ABS(IF(J345&gt;$J$120,"1",0)))</f>
        <v/>
      </c>
      <c r="L345" s="62" t="str">
        <f>IF(ISBLANK(E345),"",ABS(IF(J345&lt;$J$120,"1",0)))</f>
        <v/>
      </c>
      <c r="M345" s="619" t="str">
        <f>IF(ISBLANK(E345),"",ABS(IF(J345=$J$120,"1")))</f>
        <v/>
      </c>
      <c r="O345" s="64"/>
    </row>
    <row r="346" spans="1:17" ht="29.25" customHeight="1">
      <c r="A346" s="663" t="str">
        <f>IF(ISBLANK(A140),"",$A$140)</f>
        <v/>
      </c>
      <c r="B346" s="774" t="str">
        <f>Leden!E10</f>
        <v>Koppele Theo</v>
      </c>
      <c r="C346" s="578" t="str">
        <f>IF(ISBLANK(C140),"",$C$140)</f>
        <v/>
      </c>
      <c r="D346" s="578" t="str">
        <f t="shared" si="70"/>
        <v/>
      </c>
      <c r="F346" s="578" t="str">
        <f>IF(ISBLANK(A140),"",$F$140)</f>
        <v/>
      </c>
      <c r="G346" s="643" t="str">
        <f t="shared" si="71"/>
        <v/>
      </c>
      <c r="I346" s="611" t="str">
        <f t="shared" si="69"/>
        <v/>
      </c>
      <c r="J346" s="575" t="str">
        <f>IF(ISBLANK(E346),"",VLOOKUP(I346,Tabellen!$F$7:$G$17,2))</f>
        <v/>
      </c>
      <c r="K346" s="618" t="str">
        <f>IF(ISBLANK(E346),"",ABS(IF(J346&gt;$J$140,"1",0)))</f>
        <v/>
      </c>
      <c r="L346" s="62" t="str">
        <f>IF(ISBLANK(E346),"",ABS(IF(J346&lt;$J$140,"1",0)))</f>
        <v/>
      </c>
      <c r="M346" s="619" t="str">
        <f>IF(ISBLANK(E346),"",ABS(IF(J346=$J$140,"1")))</f>
        <v/>
      </c>
      <c r="O346" s="693"/>
    </row>
    <row r="347" spans="1:17" ht="29.25" customHeight="1">
      <c r="A347" s="663" t="str">
        <f>IF(ISBLANK(A160),"",$A$160)</f>
        <v/>
      </c>
      <c r="B347" s="774" t="str">
        <f>Leden!E11</f>
        <v>Melgers Willy</v>
      </c>
      <c r="C347" s="578" t="str">
        <f>IF(ISBLANK(C160),"",$C$160)</f>
        <v/>
      </c>
      <c r="D347" s="578" t="str">
        <f t="shared" si="70"/>
        <v/>
      </c>
      <c r="F347" s="578" t="str">
        <f>IF(ISBLANK(A160),"",$F$160)</f>
        <v/>
      </c>
      <c r="G347" s="643" t="str">
        <f t="shared" si="71"/>
        <v/>
      </c>
      <c r="I347" s="611" t="str">
        <f t="shared" si="69"/>
        <v/>
      </c>
      <c r="J347" s="575" t="str">
        <f>IF(ISBLANK(E347),"",VLOOKUP(I347,Tabellen!$F$7:$G$17,2))</f>
        <v/>
      </c>
      <c r="K347" s="618" t="str">
        <f>IF(ISBLANK(E347),"",ABS(IF(J347&gt;$J$160,"1",0)))</f>
        <v/>
      </c>
      <c r="L347" s="62" t="str">
        <f>IF(ISBLANK(E347),"",ABS(IF(J347&lt;$J$160,"1",0)))</f>
        <v/>
      </c>
      <c r="M347" s="619" t="str">
        <f>IF(ISBLANK(E347),"",ABS(IF(J347=$J$160,"1")))</f>
        <v/>
      </c>
      <c r="O347" s="693"/>
    </row>
    <row r="348" spans="1:17" ht="29.25" customHeight="1">
      <c r="A348" s="663" t="str">
        <f>IF(ISBLANK(A180),"",$A$180)</f>
        <v/>
      </c>
      <c r="B348" s="774" t="str">
        <f>Leden!E12</f>
        <v>Piepers Arnold</v>
      </c>
      <c r="C348" s="578" t="str">
        <f>IF(ISBLANK(C180),"",$C$180)</f>
        <v/>
      </c>
      <c r="D348" s="578" t="str">
        <f t="shared" si="70"/>
        <v/>
      </c>
      <c r="F348" s="578" t="str">
        <f>IF(ISBLANK(A180),"",$F$180)</f>
        <v/>
      </c>
      <c r="G348" s="643" t="str">
        <f t="shared" si="71"/>
        <v/>
      </c>
      <c r="I348" s="611" t="str">
        <f t="shared" si="69"/>
        <v/>
      </c>
      <c r="J348" s="575" t="str">
        <f>IF(ISBLANK(E348),"",VLOOKUP(I348,Tabellen!$F$7:$G$17,2))</f>
        <v/>
      </c>
      <c r="K348" s="618" t="str">
        <f>IF(ISBLANK(E348),"",ABS(IF(J348&gt;$J$180,"1",0)))</f>
        <v/>
      </c>
      <c r="L348" s="62" t="str">
        <f>IF(ISBLANK(E348),"",ABS(IF(J348&lt;$J$180,"1",0)))</f>
        <v/>
      </c>
      <c r="M348" s="619" t="str">
        <f>IF(ISBLANK(E348),"",ABS(IF(J348=$J$180,"1")))</f>
        <v/>
      </c>
      <c r="O348" s="693"/>
    </row>
    <row r="349" spans="1:17" ht="29.25" customHeight="1">
      <c r="A349" s="663" t="str">
        <f>IF(ISBLANK(A200),"",$A$200)</f>
        <v/>
      </c>
      <c r="B349" s="774" t="str">
        <f>Leden!E13</f>
        <v>Jos Stortelder</v>
      </c>
      <c r="C349" s="578" t="str">
        <f>IF(ISBLANK(C200),"",$C$200)</f>
        <v/>
      </c>
      <c r="D349" s="578" t="str">
        <f t="shared" si="70"/>
        <v/>
      </c>
      <c r="F349" s="578" t="str">
        <f>IF(ISBLANK(A200),"",$F$200)</f>
        <v/>
      </c>
      <c r="G349" s="643" t="str">
        <f t="shared" si="71"/>
        <v/>
      </c>
      <c r="I349" s="611" t="str">
        <f t="shared" si="69"/>
        <v/>
      </c>
      <c r="J349" s="575" t="str">
        <f>IF(ISBLANK(E349),"",VLOOKUP(I349,Tabellen!$F$7:$G$17,2))</f>
        <v/>
      </c>
      <c r="K349" s="618" t="str">
        <f>IF(ISBLANK(E349),"",ABS(IF(J349&gt;$J$200,"1",0)))</f>
        <v/>
      </c>
      <c r="L349" s="62" t="str">
        <f>IF(ISBLANK(E349),"",ABS(IF(J349&lt;$J$200,"1",0)))</f>
        <v/>
      </c>
      <c r="M349" s="619" t="str">
        <f>IF(ISBLANK(E349),"",ABS(IF(J349=$J$200,"1")))</f>
        <v/>
      </c>
      <c r="O349" s="693"/>
    </row>
    <row r="350" spans="1:17" ht="29.25" customHeight="1">
      <c r="A350" s="663" t="str">
        <f>IF(ISBLANK(A220),"",$A$220)</f>
        <v/>
      </c>
      <c r="B350" s="774" t="str">
        <f>Leden!E14</f>
        <v>Rots Jan</v>
      </c>
      <c r="C350" s="578" t="str">
        <f>IF(ISBLANK(C220),"",$C$220)</f>
        <v/>
      </c>
      <c r="D350" s="578" t="str">
        <f t="shared" si="70"/>
        <v/>
      </c>
      <c r="F350" s="578" t="str">
        <f>IF(ISBLANK(A220),"",$F$220)</f>
        <v/>
      </c>
      <c r="G350" s="643" t="str">
        <f t="shared" si="71"/>
        <v/>
      </c>
      <c r="I350" s="611" t="str">
        <f t="shared" si="69"/>
        <v/>
      </c>
      <c r="J350" s="575" t="str">
        <f>IF(ISBLANK(E350),"",VLOOKUP(I350,Tabellen!$F$7:$G$17,2))</f>
        <v/>
      </c>
      <c r="K350" s="618" t="str">
        <f>IF(ISBLANK(E350),"",ABS(IF(J350&gt;$J$220,"1",0)))</f>
        <v/>
      </c>
      <c r="L350" s="62" t="str">
        <f>IF(ISBLANK(E350),"",ABS(IF(J350&lt;$J$220,"1",0)))</f>
        <v/>
      </c>
      <c r="M350" s="619" t="str">
        <f>IF(ISBLANK(E350),"",ABS(IF(J350=$J$220,"1")))</f>
        <v/>
      </c>
      <c r="O350" s="693"/>
    </row>
    <row r="351" spans="1:17" ht="29.25" customHeight="1">
      <c r="A351" s="663" t="str">
        <f>IF(ISBLANK(A240),"",$A$240)</f>
        <v/>
      </c>
      <c r="B351" s="774" t="str">
        <f>Leden!E15</f>
        <v>Rouwhorst Bennie</v>
      </c>
      <c r="C351" s="578" t="str">
        <f>IF(ISBLANK(C240),"",$C$240)</f>
        <v/>
      </c>
      <c r="D351" s="578" t="str">
        <f t="shared" si="70"/>
        <v/>
      </c>
      <c r="F351" s="578" t="str">
        <f>IF(ISBLANK(A240),"",$F$240)</f>
        <v/>
      </c>
      <c r="G351" s="643" t="str">
        <f t="shared" si="71"/>
        <v/>
      </c>
      <c r="I351" s="611" t="str">
        <f t="shared" si="69"/>
        <v/>
      </c>
      <c r="J351" s="575" t="str">
        <f>IF(ISBLANK(E351),"",VLOOKUP(I351,Tabellen!$F$7:$G$17,2))</f>
        <v/>
      </c>
      <c r="K351" s="618" t="str">
        <f>IF(ISBLANK(E351),"",ABS(IF(J351&gt;$J$240,"1",0)))</f>
        <v/>
      </c>
      <c r="L351" s="62" t="str">
        <f>IF(ISBLANK(E351),"",ABS(IF(J351&lt;$J$240,"1",0)))</f>
        <v/>
      </c>
      <c r="M351" s="619" t="str">
        <f>IF(ISBLANK(E351),"",ABS(IF(J351=$J$240,"1")))</f>
        <v/>
      </c>
      <c r="O351" s="693"/>
    </row>
    <row r="352" spans="1:17" ht="29.25" customHeight="1">
      <c r="A352" s="663" t="str">
        <f>IF(ISBLANK(A260),"",$A$260)</f>
        <v/>
      </c>
      <c r="B352" s="774" t="str">
        <f>Leden!E16</f>
        <v>Wittenbernds B</v>
      </c>
      <c r="C352" s="578" t="str">
        <f>IF(ISBLANK(C260),"",$C$260)</f>
        <v/>
      </c>
      <c r="D352" s="578" t="str">
        <f t="shared" si="70"/>
        <v/>
      </c>
      <c r="F352" s="578" t="str">
        <f>IF(ISBLANK(A260),"",$F$260)</f>
        <v/>
      </c>
      <c r="G352" s="643" t="str">
        <f t="shared" si="71"/>
        <v/>
      </c>
      <c r="I352" s="611" t="str">
        <f t="shared" si="69"/>
        <v/>
      </c>
      <c r="J352" s="575" t="str">
        <f>IF(ISBLANK(E352),"",VLOOKUP(I352,Tabellen!$F$7:$G$17,2))</f>
        <v/>
      </c>
      <c r="K352" s="618" t="str">
        <f>IF(ISBLANK(E352),"",ABS(IF(J352&gt;$J$260,"1",0)))</f>
        <v/>
      </c>
      <c r="L352" s="62" t="str">
        <f>IF(ISBLANK(E352),"",ABS(IF(J352&lt;$J$260,"1",0)))</f>
        <v/>
      </c>
      <c r="M352" s="619" t="str">
        <f>IF(ISBLANK(E352),"",ABS(IF(J352=$J$260,"1")))</f>
        <v/>
      </c>
      <c r="O352" s="693"/>
    </row>
    <row r="353" spans="1:17" ht="29.25" customHeight="1">
      <c r="A353" s="663" t="str">
        <f>IF(ISBLANK(A280),"",$A$280)</f>
        <v/>
      </c>
      <c r="B353" s="774" t="str">
        <f>Leden!E17</f>
        <v>Spieker Leo</v>
      </c>
      <c r="C353" s="578" t="str">
        <f>IF(ISBLANK(C280),"",$C$280)</f>
        <v/>
      </c>
      <c r="D353" s="578" t="str">
        <f t="shared" si="70"/>
        <v/>
      </c>
      <c r="F353" s="578" t="str">
        <f>IF(ISBLANK(A280),"",$F$280)</f>
        <v/>
      </c>
      <c r="G353" s="643" t="str">
        <f t="shared" si="71"/>
        <v/>
      </c>
      <c r="I353" s="611" t="str">
        <f t="shared" si="69"/>
        <v/>
      </c>
      <c r="J353" s="575" t="str">
        <f>IF(ISBLANK(E353),"",VLOOKUP(I353,Tabellen!$F$7:$G$17,2))</f>
        <v/>
      </c>
      <c r="K353" s="618" t="str">
        <f>IF(ISBLANK(E353),"",ABS(IF(J353&gt;$J$280,"1",0)))</f>
        <v/>
      </c>
      <c r="L353" s="62" t="str">
        <f>IF(ISBLANK(E353),"",ABS(IF(J353&lt;$J$280,"1",0)))</f>
        <v/>
      </c>
      <c r="M353" s="619" t="str">
        <f>IF(ISBLANK(E353),"",ABS(IF(J353=$J$280,"1")))</f>
        <v/>
      </c>
      <c r="O353" s="693"/>
    </row>
    <row r="354" spans="1:17" ht="29.25" customHeight="1">
      <c r="A354" s="663" t="str">
        <f>IF(ISBLANK(A300),"",$A$300)</f>
        <v/>
      </c>
      <c r="B354" s="774" t="str">
        <f>Leden!E18</f>
        <v>v.Schie Leo</v>
      </c>
      <c r="C354" s="578" t="str">
        <f>IF(ISBLANK(C300),"",$C$300)</f>
        <v/>
      </c>
      <c r="D354" s="578" t="str">
        <f t="shared" si="70"/>
        <v/>
      </c>
      <c r="F354" s="578" t="str">
        <f>IF(ISBLANK(A300),"",$F$300)</f>
        <v/>
      </c>
      <c r="G354" s="643" t="str">
        <f t="shared" si="71"/>
        <v/>
      </c>
      <c r="I354" s="611" t="str">
        <f t="shared" si="69"/>
        <v/>
      </c>
      <c r="J354" s="575" t="str">
        <f>IF(ISBLANK(E354),"",VLOOKUP(I354,Tabellen!$F$7:$G$17,2))</f>
        <v/>
      </c>
      <c r="K354" s="618" t="str">
        <f>IF(ISBLANK(E354),"",ABS(IF(J354&gt;$J$300,"1",0)))</f>
        <v/>
      </c>
      <c r="L354" s="62" t="str">
        <f>IF(ISBLANK(E354),"",ABS(IF(J354&lt;$J$300,"1",0)))</f>
        <v/>
      </c>
      <c r="M354" s="619" t="str">
        <f>IF(ISBLANK(E354),"",ABS(IF(J354=$J$300,"1")))</f>
        <v/>
      </c>
      <c r="O354" s="693"/>
    </row>
    <row r="355" spans="1:17" ht="29.25" customHeight="1">
      <c r="A355" s="663" t="str">
        <f>IF(ISBLANK(A320),"",$A$320)</f>
        <v/>
      </c>
      <c r="B355" s="774" t="str">
        <f>Leden!E19</f>
        <v>Wolterink Harrie</v>
      </c>
      <c r="C355" s="578" t="str">
        <f>IF(ISBLANK(C320),"",$C$320)</f>
        <v/>
      </c>
      <c r="D355" s="578" t="str">
        <f t="shared" si="70"/>
        <v/>
      </c>
      <c r="E355" s="695"/>
      <c r="F355" s="578" t="str">
        <f>IF(ISBLANK(A320),"",$F$320)</f>
        <v/>
      </c>
      <c r="G355" s="643" t="str">
        <f t="shared" si="71"/>
        <v/>
      </c>
      <c r="H355" s="695"/>
      <c r="I355" s="611" t="str">
        <f t="shared" si="69"/>
        <v/>
      </c>
      <c r="J355" s="575" t="str">
        <f>IF(ISBLANK(E355),"",VLOOKUP(I355,Tabellen!$F$7:$G$17,2))</f>
        <v/>
      </c>
      <c r="K355" s="618" t="str">
        <f>IF(ISBLANK(E355),"",ABS(IF(J355&gt;$J$320,"1",0)))</f>
        <v/>
      </c>
      <c r="L355" s="62" t="str">
        <f>IF(ISBLANK(E355),"",ABS(IF(J355&lt;$J$320,"1",0)))</f>
        <v/>
      </c>
      <c r="M355" s="619" t="str">
        <f>IF(ISBLANK(E355),"",ABS(IF(J355=$J$320,"1")))</f>
        <v/>
      </c>
      <c r="O355" s="1190"/>
      <c r="P355" s="1190"/>
      <c r="Q355" s="591"/>
    </row>
    <row r="356" spans="1:17" ht="29.25" customHeight="1">
      <c r="A356" s="711" t="s">
        <v>115</v>
      </c>
      <c r="B356" s="712">
        <f>Leden!C20</f>
        <v>2.65</v>
      </c>
      <c r="C356" s="706">
        <f>SUBTOTAL(9,C340:C355)</f>
        <v>0</v>
      </c>
      <c r="D356" s="706">
        <f>SUBTOTAL(9,D340:D355)</f>
        <v>0</v>
      </c>
      <c r="E356" s="706">
        <f>SUBTOTAL(9,E340:E355)</f>
        <v>0</v>
      </c>
      <c r="F356" s="706">
        <f>SUBTOTAL(9,F340:F355)</f>
        <v>0</v>
      </c>
      <c r="G356" s="816" t="e">
        <f t="shared" si="71"/>
        <v>#DIV/0!</v>
      </c>
      <c r="H356" s="706">
        <f>MAX(H340:H355)</f>
        <v>0</v>
      </c>
      <c r="I356" s="731" t="e">
        <f>AVERAGE(I340:I355)</f>
        <v>#DIV/0!</v>
      </c>
      <c r="J356" s="715">
        <f>SUM(J340:J355)</f>
        <v>0</v>
      </c>
      <c r="K356" s="716">
        <f>SUM(K340:K355)</f>
        <v>0</v>
      </c>
      <c r="L356" s="706">
        <f>SUM(L340:L355)</f>
        <v>0</v>
      </c>
      <c r="M356" s="717">
        <f>SUM(M340:M355)</f>
        <v>0</v>
      </c>
      <c r="N356" s="718" t="e">
        <f>IF(ISBLANK(E356),"",VLOOKUP(G356,Tabellen!$D$7:$E$46,2))</f>
        <v>#DIV/0!</v>
      </c>
      <c r="Q356" s="591"/>
    </row>
    <row r="357" spans="1:17" ht="29.25" customHeight="1">
      <c r="A357" s="697"/>
      <c r="B357" s="698"/>
      <c r="C357" s="699"/>
      <c r="D357" s="698"/>
      <c r="E357" s="698"/>
      <c r="F357" s="698"/>
      <c r="G357" s="698"/>
      <c r="H357" s="698"/>
      <c r="I357" s="698"/>
      <c r="J357" s="700"/>
      <c r="K357" s="698"/>
      <c r="L357" s="698"/>
      <c r="M357" s="698"/>
      <c r="N357" s="701"/>
      <c r="O357" s="632"/>
      <c r="P357" s="636"/>
      <c r="Q357" s="591"/>
    </row>
    <row r="358" spans="1:17" ht="28.5" hidden="1" customHeight="1">
      <c r="A358" s="582" t="s">
        <v>93</v>
      </c>
      <c r="B358" s="583" t="s">
        <v>94</v>
      </c>
      <c r="C358" s="582"/>
      <c r="D358" s="584"/>
      <c r="E358" s="585"/>
      <c r="F358" s="582"/>
      <c r="G358" s="586"/>
      <c r="H358" s="585"/>
      <c r="I358" s="587"/>
      <c r="J358" s="588"/>
      <c r="K358" s="589"/>
      <c r="L358" s="590"/>
      <c r="M358" s="587"/>
      <c r="N358" s="590"/>
      <c r="Q358" s="591"/>
    </row>
    <row r="359" spans="1:17" ht="28.5" hidden="1" customHeight="1">
      <c r="A359" s="592">
        <f>VLOOKUP(B379,Tabellen!B7:C46,2)</f>
        <v>31</v>
      </c>
      <c r="B359" s="583" t="s">
        <v>37</v>
      </c>
      <c r="C359" s="582" t="s">
        <v>95</v>
      </c>
      <c r="D359" s="584" t="s">
        <v>117</v>
      </c>
      <c r="E359" s="582" t="s">
        <v>95</v>
      </c>
      <c r="F359" s="582" t="s">
        <v>98</v>
      </c>
      <c r="G359" s="659" t="s">
        <v>99</v>
      </c>
      <c r="H359" s="582" t="s">
        <v>100</v>
      </c>
      <c r="I359" s="594" t="s">
        <v>101</v>
      </c>
      <c r="J359" s="595">
        <v>10</v>
      </c>
      <c r="K359" s="596" t="s">
        <v>102</v>
      </c>
      <c r="L359" s="586" t="s">
        <v>103</v>
      </c>
      <c r="M359" s="594" t="s">
        <v>104</v>
      </c>
      <c r="N359" s="586" t="s">
        <v>105</v>
      </c>
      <c r="Q359" s="591"/>
    </row>
    <row r="360" spans="1:17" ht="21.95" hidden="1" customHeight="1">
      <c r="A360" s="597" t="s">
        <v>106</v>
      </c>
      <c r="B360" s="64"/>
      <c r="C360" s="582" t="s">
        <v>107</v>
      </c>
      <c r="D360" s="586" t="s">
        <v>119</v>
      </c>
      <c r="E360" s="586" t="s">
        <v>119</v>
      </c>
      <c r="F360" s="582" t="s">
        <v>110</v>
      </c>
      <c r="G360" s="586" t="s">
        <v>79</v>
      </c>
      <c r="H360" s="582" t="s">
        <v>112</v>
      </c>
      <c r="I360" s="594" t="s">
        <v>119</v>
      </c>
      <c r="J360" s="595" t="s">
        <v>113</v>
      </c>
      <c r="K360" s="596"/>
      <c r="L360" s="586"/>
      <c r="M360" s="594"/>
      <c r="N360" s="586" t="s">
        <v>114</v>
      </c>
      <c r="Q360" s="591"/>
    </row>
    <row r="361" spans="1:17" ht="21.95" hidden="1" customHeight="1">
      <c r="A361" s="777"/>
      <c r="B361" s="778"/>
      <c r="C361" s="601"/>
      <c r="D361" s="602"/>
      <c r="E361" s="601"/>
      <c r="F361" s="602"/>
      <c r="G361" s="641" t="str">
        <f t="shared" ref="G361:G377" si="72">IF(ISBLANK(E361),"",E361/F361)</f>
        <v/>
      </c>
      <c r="H361" s="601"/>
      <c r="I361" s="604" t="str">
        <f t="shared" ref="I361:I377" si="73">IF(ISBLANK(E361),"",E361/D361)</f>
        <v/>
      </c>
      <c r="J361" s="575" t="str">
        <f>IF(ISBLANK(E361),"",VLOOKUP(I361,Tabellen!$F$7:$G$17,2))</f>
        <v/>
      </c>
      <c r="K361" s="605"/>
      <c r="L361" s="606"/>
      <c r="M361" s="607"/>
      <c r="N361" s="578" t="str">
        <f>IF(ISBLANK(E361),"",VLOOKUP(G361,Tabellen!$D$7:$E$46,2))</f>
        <v/>
      </c>
      <c r="O361" s="779"/>
      <c r="P361" s="609"/>
    </row>
    <row r="362" spans="1:17" ht="21.95" hidden="1" customHeight="1">
      <c r="A362" s="663"/>
      <c r="B362" s="778"/>
      <c r="D362" s="578"/>
      <c r="F362" s="578"/>
      <c r="G362" s="643" t="str">
        <f t="shared" si="72"/>
        <v/>
      </c>
      <c r="I362" s="611" t="str">
        <f t="shared" si="73"/>
        <v/>
      </c>
      <c r="J362" s="575" t="str">
        <f>IF(ISBLANK(E362),"",VLOOKUP(I362,Tabellen!$F$7:$G$17,2))</f>
        <v/>
      </c>
      <c r="K362" s="618"/>
      <c r="L362" s="62"/>
      <c r="M362" s="619"/>
      <c r="N362" s="578" t="str">
        <f>IF(ISBLANK(E362),"",VLOOKUP(G362,Tabellen!$D$7:$E$46,2))</f>
        <v/>
      </c>
      <c r="O362" s="693"/>
    </row>
    <row r="363" spans="1:17" ht="21.95" hidden="1" customHeight="1">
      <c r="A363" s="663"/>
      <c r="B363" s="778"/>
      <c r="D363" s="578"/>
      <c r="F363" s="578"/>
      <c r="G363" s="643" t="str">
        <f t="shared" si="72"/>
        <v/>
      </c>
      <c r="I363" s="611" t="str">
        <f t="shared" si="73"/>
        <v/>
      </c>
      <c r="J363" s="575" t="str">
        <f>IF(ISBLANK(E363),"",VLOOKUP(I363,Tabellen!$F$7:$G$17,2))</f>
        <v/>
      </c>
      <c r="K363" s="618"/>
      <c r="L363" s="62"/>
      <c r="M363" s="619"/>
      <c r="N363" s="578" t="str">
        <f>IF(ISBLANK(E363),"",VLOOKUP(G363,Tabellen!$D$7:$E$46,2))</f>
        <v/>
      </c>
      <c r="O363" s="693"/>
    </row>
    <row r="364" spans="1:17" ht="21.95" hidden="1" customHeight="1">
      <c r="A364" s="663"/>
      <c r="B364" s="778"/>
      <c r="D364" s="578"/>
      <c r="F364" s="578"/>
      <c r="G364" s="643" t="str">
        <f t="shared" si="72"/>
        <v/>
      </c>
      <c r="I364" s="611" t="str">
        <f t="shared" si="73"/>
        <v/>
      </c>
      <c r="J364" s="575" t="str">
        <f>IF(ISBLANK(E364),"",VLOOKUP(I364,Tabellen!$F$7:$G$17,2))</f>
        <v/>
      </c>
      <c r="K364" s="618"/>
      <c r="L364" s="62"/>
      <c r="M364" s="619"/>
      <c r="N364" s="578" t="str">
        <f>IF(ISBLANK(E364),"",VLOOKUP(G364,Tabellen!$D$7:$E$46,2))</f>
        <v/>
      </c>
      <c r="O364" s="693"/>
    </row>
    <row r="365" spans="1:17" ht="21.95" hidden="1" customHeight="1">
      <c r="A365" s="663"/>
      <c r="B365" s="778"/>
      <c r="D365" s="578"/>
      <c r="F365" s="578"/>
      <c r="G365" s="643" t="str">
        <f t="shared" si="72"/>
        <v/>
      </c>
      <c r="I365" s="611" t="str">
        <f t="shared" si="73"/>
        <v/>
      </c>
      <c r="J365" s="575" t="str">
        <f>IF(ISBLANK(E365),"",VLOOKUP(I365,Tabellen!$F$7:$G$17,2))</f>
        <v/>
      </c>
      <c r="K365" s="618"/>
      <c r="L365" s="62"/>
      <c r="M365" s="619"/>
      <c r="N365" s="578" t="str">
        <f>IF(ISBLANK(E365),"",VLOOKUP(G365,Tabellen!$D$7:$E$46,2))</f>
        <v/>
      </c>
      <c r="O365" s="693"/>
    </row>
    <row r="366" spans="1:17" ht="21.95" hidden="1" customHeight="1">
      <c r="A366" s="663"/>
      <c r="B366" s="778"/>
      <c r="D366" s="578"/>
      <c r="F366" s="578"/>
      <c r="G366" s="643" t="str">
        <f t="shared" si="72"/>
        <v/>
      </c>
      <c r="I366" s="611" t="str">
        <f t="shared" si="73"/>
        <v/>
      </c>
      <c r="J366" s="575" t="str">
        <f>IF(ISBLANK(E366),"",VLOOKUP(I366,Tabellen!$F$7:$G$17,2))</f>
        <v/>
      </c>
      <c r="K366" s="618"/>
      <c r="L366" s="62"/>
      <c r="M366" s="619"/>
      <c r="N366" s="578" t="str">
        <f>IF(ISBLANK(E366),"",VLOOKUP(G366,Tabellen!$D$7:$E$46,2))</f>
        <v/>
      </c>
      <c r="O366" s="693"/>
    </row>
    <row r="367" spans="1:17" ht="21.95" hidden="1" customHeight="1">
      <c r="A367" s="663"/>
      <c r="B367" s="778"/>
      <c r="D367" s="578"/>
      <c r="F367" s="578"/>
      <c r="G367" s="643" t="str">
        <f t="shared" si="72"/>
        <v/>
      </c>
      <c r="I367" s="611" t="str">
        <f t="shared" si="73"/>
        <v/>
      </c>
      <c r="J367" s="575" t="str">
        <f>IF(ISBLANK(E367),"",VLOOKUP(I367,Tabellen!$F$7:$G$17,2))</f>
        <v/>
      </c>
      <c r="K367" s="618"/>
      <c r="L367" s="62"/>
      <c r="M367" s="619"/>
      <c r="N367" s="578" t="str">
        <f>IF(ISBLANK(E367),"",VLOOKUP(G367,Tabellen!$D$7:$E$46,2))</f>
        <v/>
      </c>
      <c r="O367" s="693"/>
    </row>
    <row r="368" spans="1:17" ht="21.95" hidden="1" customHeight="1">
      <c r="A368" s="663"/>
      <c r="B368" s="778"/>
      <c r="D368" s="578"/>
      <c r="F368" s="578"/>
      <c r="G368" s="643" t="str">
        <f t="shared" si="72"/>
        <v/>
      </c>
      <c r="I368" s="611" t="str">
        <f t="shared" si="73"/>
        <v/>
      </c>
      <c r="J368" s="575" t="str">
        <f>IF(ISBLANK(E368),"",VLOOKUP(I368,Tabellen!$F$7:$G$17,2))</f>
        <v/>
      </c>
      <c r="K368" s="618"/>
      <c r="L368" s="62"/>
      <c r="M368" s="619"/>
      <c r="N368" s="578" t="str">
        <f>IF(ISBLANK(E368),"",VLOOKUP(G368,Tabellen!$D$7:$E$46,2))</f>
        <v/>
      </c>
      <c r="O368" s="693"/>
    </row>
    <row r="369" spans="1:54" ht="21.95" hidden="1" customHeight="1">
      <c r="A369" s="663"/>
      <c r="B369" s="778"/>
      <c r="D369" s="578"/>
      <c r="F369" s="578"/>
      <c r="G369" s="643" t="str">
        <f t="shared" si="72"/>
        <v/>
      </c>
      <c r="I369" s="611" t="str">
        <f t="shared" si="73"/>
        <v/>
      </c>
      <c r="J369" s="575" t="str">
        <f>IF(ISBLANK(E369),"",VLOOKUP(I369,Tabellen!$F$7:$G$17,2))</f>
        <v/>
      </c>
      <c r="K369" s="618"/>
      <c r="L369" s="62"/>
      <c r="M369" s="619"/>
      <c r="N369" s="578" t="str">
        <f>IF(ISBLANK(E369),"",VLOOKUP(G369,Tabellen!$D$7:$E$46,2))</f>
        <v/>
      </c>
      <c r="O369" s="693"/>
    </row>
    <row r="370" spans="1:54" ht="21.95" hidden="1" customHeight="1">
      <c r="A370" s="663"/>
      <c r="B370" s="778"/>
      <c r="D370" s="578"/>
      <c r="F370" s="578"/>
      <c r="G370" s="643" t="str">
        <f t="shared" si="72"/>
        <v/>
      </c>
      <c r="I370" s="611" t="str">
        <f t="shared" si="73"/>
        <v/>
      </c>
      <c r="J370" s="575" t="str">
        <f>IF(ISBLANK(E370),"",VLOOKUP(I370,Tabellen!$F$7:$G$17,2))</f>
        <v/>
      </c>
      <c r="K370" s="618"/>
      <c r="L370" s="62"/>
      <c r="M370" s="619"/>
      <c r="N370" s="578" t="str">
        <f>IF(ISBLANK(E370),"",VLOOKUP(G370,Tabellen!$D$7:$E$46,2))</f>
        <v/>
      </c>
      <c r="O370" s="693"/>
    </row>
    <row r="371" spans="1:54" ht="21.95" hidden="1" customHeight="1">
      <c r="A371" s="663"/>
      <c r="B371" s="778"/>
      <c r="D371" s="578"/>
      <c r="F371" s="578"/>
      <c r="G371" s="643" t="str">
        <f t="shared" si="72"/>
        <v/>
      </c>
      <c r="I371" s="611" t="str">
        <f t="shared" si="73"/>
        <v/>
      </c>
      <c r="J371" s="575" t="str">
        <f>IF(ISBLANK(E371),"",VLOOKUP(I371,Tabellen!$F$7:$G$17,2))</f>
        <v/>
      </c>
      <c r="K371" s="618"/>
      <c r="L371" s="62"/>
      <c r="M371" s="619"/>
      <c r="N371" s="578" t="str">
        <f>IF(ISBLANK(E371),"",VLOOKUP(G371,Tabellen!$D$7:$E$46,2))</f>
        <v/>
      </c>
      <c r="O371" s="693"/>
    </row>
    <row r="372" spans="1:54" ht="21.95" hidden="1" customHeight="1">
      <c r="A372" s="663"/>
      <c r="B372" s="778"/>
      <c r="D372" s="578"/>
      <c r="F372" s="578"/>
      <c r="G372" s="643" t="str">
        <f t="shared" si="72"/>
        <v/>
      </c>
      <c r="I372" s="611" t="str">
        <f t="shared" si="73"/>
        <v/>
      </c>
      <c r="J372" s="575" t="str">
        <f>IF(ISBLANK(E372),"",VLOOKUP(I372,Tabellen!$F$7:$G$17,2))</f>
        <v/>
      </c>
      <c r="K372" s="618"/>
      <c r="L372" s="62"/>
      <c r="M372" s="619"/>
      <c r="N372" s="578" t="str">
        <f>IF(ISBLANK(E372),"",VLOOKUP(G372,Tabellen!$D$7:$E$46,2))</f>
        <v/>
      </c>
      <c r="O372" s="693"/>
    </row>
    <row r="373" spans="1:54" ht="21.95" hidden="1" customHeight="1">
      <c r="A373" s="663"/>
      <c r="B373" s="778"/>
      <c r="D373" s="578"/>
      <c r="F373" s="578"/>
      <c r="G373" s="643" t="str">
        <f t="shared" si="72"/>
        <v/>
      </c>
      <c r="I373" s="611" t="str">
        <f t="shared" si="73"/>
        <v/>
      </c>
      <c r="J373" s="575" t="str">
        <f>IF(ISBLANK(E373),"",VLOOKUP(I373,Tabellen!$F$7:$G$17,2))</f>
        <v/>
      </c>
      <c r="K373" s="618"/>
      <c r="L373" s="62"/>
      <c r="M373" s="619"/>
      <c r="N373" s="578" t="str">
        <f>IF(ISBLANK(E373),"",VLOOKUP(G373,Tabellen!$D$7:$E$46,2))</f>
        <v/>
      </c>
      <c r="O373" s="693"/>
    </row>
    <row r="374" spans="1:54" ht="21.75" hidden="1" customHeight="1">
      <c r="A374" s="663"/>
      <c r="B374" s="778"/>
      <c r="D374" s="578"/>
      <c r="F374" s="578"/>
      <c r="G374" s="643" t="str">
        <f t="shared" si="72"/>
        <v/>
      </c>
      <c r="I374" s="611" t="str">
        <f t="shared" si="73"/>
        <v/>
      </c>
      <c r="J374" s="575" t="str">
        <f>IF(ISBLANK(E374),"",VLOOKUP(I374,Tabellen!$F$7:$G$17,2))</f>
        <v/>
      </c>
      <c r="K374" s="618"/>
      <c r="L374" s="62"/>
      <c r="M374" s="619"/>
      <c r="N374" s="578" t="str">
        <f>IF(ISBLANK(E374),"",VLOOKUP(G374,Tabellen!$D$7:$E$46,2))</f>
        <v/>
      </c>
      <c r="O374" s="693"/>
    </row>
    <row r="375" spans="1:54" ht="21.95" hidden="1" customHeight="1">
      <c r="A375" s="663"/>
      <c r="B375" s="778"/>
      <c r="D375" s="578"/>
      <c r="F375" s="578"/>
      <c r="G375" s="643" t="str">
        <f t="shared" si="72"/>
        <v/>
      </c>
      <c r="I375" s="611" t="str">
        <f t="shared" si="73"/>
        <v/>
      </c>
      <c r="J375" s="575" t="str">
        <f>IF(ISBLANK(E375),"",VLOOKUP(I375,Tabellen!$F$7:$G$17,2))</f>
        <v/>
      </c>
      <c r="K375" s="618"/>
      <c r="L375" s="62"/>
      <c r="M375" s="619"/>
      <c r="N375" s="578" t="str">
        <f>IF(ISBLANK(E375),"",VLOOKUP(G375,Tabellen!$D$7:$E$46,2))</f>
        <v/>
      </c>
      <c r="O375" s="693"/>
    </row>
    <row r="376" spans="1:54" ht="21.95" hidden="1" customHeight="1">
      <c r="A376" s="663"/>
      <c r="D376" s="578"/>
      <c r="F376" s="578"/>
      <c r="G376" s="643" t="str">
        <f t="shared" si="72"/>
        <v/>
      </c>
      <c r="I376" s="611" t="str">
        <f t="shared" si="73"/>
        <v/>
      </c>
      <c r="J376" s="575" t="str">
        <f>IF(ISBLANK(E376),"",VLOOKUP(I376,Tabellen!$F$7:$G$17,2))</f>
        <v/>
      </c>
      <c r="K376" s="618"/>
      <c r="L376" s="62"/>
      <c r="M376" s="619"/>
      <c r="N376" s="578" t="str">
        <f>IF(ISBLANK(E376),"",VLOOKUP(G376,Tabellen!$D$7:$E$46,2))</f>
        <v/>
      </c>
      <c r="O376" s="693"/>
    </row>
    <row r="377" spans="1:54" ht="21.95" hidden="1" customHeight="1">
      <c r="A377" s="664"/>
      <c r="C377" s="572"/>
      <c r="D377" s="577"/>
      <c r="E377" s="572"/>
      <c r="F377" s="577"/>
      <c r="G377" s="665" t="str">
        <f t="shared" si="72"/>
        <v/>
      </c>
      <c r="H377" s="572"/>
      <c r="I377" s="666" t="str">
        <f t="shared" si="73"/>
        <v/>
      </c>
      <c r="J377" s="575" t="str">
        <f>IF(ISBLANK(E377),"",VLOOKUP(I377,Tabellen!$F$7:$G$17,2))</f>
        <v/>
      </c>
      <c r="K377" s="650"/>
      <c r="L377" s="61"/>
      <c r="M377" s="667"/>
      <c r="N377" s="578" t="str">
        <f>IF(ISBLANK(E377),"",VLOOKUP(G377,Tabellen!$D$7:$E$46,2))</f>
        <v/>
      </c>
      <c r="O377" s="1190" t="s">
        <v>116</v>
      </c>
      <c r="P377" s="1190"/>
    </row>
    <row r="378" spans="1:54" ht="21.95" hidden="1" customHeight="1">
      <c r="A378" s="664"/>
      <c r="C378" s="572"/>
      <c r="D378" s="577"/>
      <c r="E378" s="572"/>
      <c r="F378" s="577"/>
      <c r="G378" s="665"/>
      <c r="H378" s="572"/>
      <c r="I378" s="666"/>
      <c r="K378" s="650"/>
      <c r="L378" s="61"/>
      <c r="M378" s="667"/>
      <c r="O378" s="817"/>
      <c r="P378" s="817"/>
    </row>
    <row r="379" spans="1:54" ht="21.95" hidden="1" customHeight="1">
      <c r="A379" s="711" t="s">
        <v>115</v>
      </c>
      <c r="B379" s="712">
        <v>0.85</v>
      </c>
      <c r="C379" s="706">
        <f>SUBTOTAL(9,C361:C377)</f>
        <v>0</v>
      </c>
      <c r="D379" s="706">
        <f>SUBTOTAL(9,D361:D377)</f>
        <v>0</v>
      </c>
      <c r="E379" s="706">
        <f>SUBTOTAL(9,E361:E377)</f>
        <v>0</v>
      </c>
      <c r="F379" s="706">
        <f>SUBTOTAL(9,F361:F377)</f>
        <v>0</v>
      </c>
      <c r="G379" s="706">
        <f>SUBTOTAL(9,G361:G377)</f>
        <v>0</v>
      </c>
      <c r="H379" s="706">
        <f>MAX(H361:H377)</f>
        <v>0</v>
      </c>
      <c r="I379" s="781" t="e">
        <f>AVERAGE(I361:I377)</f>
        <v>#DIV/0!</v>
      </c>
      <c r="J379" s="715">
        <f>SUM(J361:J377)</f>
        <v>0</v>
      </c>
      <c r="K379" s="732">
        <f>SUM(K361:K377)</f>
        <v>0</v>
      </c>
      <c r="L379" s="733">
        <f>SUM(L361:L377)</f>
        <v>0</v>
      </c>
      <c r="M379" s="734">
        <f>SUM(M361:M377)</f>
        <v>0</v>
      </c>
      <c r="N379" s="718" t="e">
        <f>IF(ISBLANK(E379),"",VLOOKUP(G379,Tabellen!$D$7:$E$46,2))</f>
        <v>#N/A</v>
      </c>
      <c r="P379" s="591"/>
    </row>
    <row r="380" spans="1:54" ht="21.95" customHeight="1">
      <c r="A380" s="782"/>
      <c r="B380" s="783"/>
      <c r="C380" s="784"/>
      <c r="D380" s="783"/>
      <c r="E380" s="783"/>
      <c r="F380" s="783"/>
      <c r="G380" s="783"/>
      <c r="H380" s="783"/>
      <c r="I380" s="783"/>
      <c r="J380" s="785"/>
      <c r="K380" s="783"/>
      <c r="L380" s="783"/>
      <c r="M380" s="783"/>
      <c r="N380" s="662"/>
      <c r="O380" s="786"/>
      <c r="P380" s="591"/>
    </row>
    <row r="381" spans="1:54" s="64" customFormat="1" ht="36.75" customHeight="1">
      <c r="A381" s="1191" t="s">
        <v>123</v>
      </c>
      <c r="B381" s="1191"/>
      <c r="C381" s="941"/>
      <c r="D381" s="1192" t="str">
        <f>Leden!$B$4</f>
        <v>Slot Guus</v>
      </c>
      <c r="E381" s="1192"/>
      <c r="F381" s="1192" t="str">
        <f>Leden!$B$8</f>
        <v>Cattier Theo</v>
      </c>
      <c r="G381" s="1192"/>
      <c r="H381" s="1192" t="str">
        <f>Leden!$B$12</f>
        <v>Piepers Arnold</v>
      </c>
      <c r="I381" s="1192"/>
      <c r="J381" s="1193" t="str">
        <f>Leden!$B$19</f>
        <v>Wolterink Harrie</v>
      </c>
      <c r="K381" s="1194"/>
      <c r="L381" s="1195"/>
      <c r="M381" s="1196" t="s">
        <v>221</v>
      </c>
      <c r="N381" s="1197"/>
      <c r="O381" s="940"/>
      <c r="P381" s="819"/>
      <c r="Q381" s="820"/>
      <c r="BB381" s="581"/>
    </row>
    <row r="382" spans="1:54" ht="36.75" customHeight="1">
      <c r="A382" s="1198" t="s">
        <v>0</v>
      </c>
      <c r="B382" s="1198"/>
      <c r="C382" s="942"/>
      <c r="D382" s="1192" t="str">
        <f>Leden!$B$5</f>
        <v>Bennie Beerten Z</v>
      </c>
      <c r="E382" s="1192"/>
      <c r="F382" s="1192" t="str">
        <f>Leden!$B$9</f>
        <v>Huinink Jan</v>
      </c>
      <c r="G382" s="1192"/>
      <c r="H382" s="1192" t="str">
        <f>Leden!$B$13</f>
        <v>Jos Stortelder</v>
      </c>
      <c r="I382" s="1192"/>
      <c r="J382" s="1199" t="str">
        <f>Leden!$B$16</f>
        <v>Wittenbernds B</v>
      </c>
      <c r="K382" s="1200"/>
      <c r="L382" s="1201"/>
      <c r="M382" s="938"/>
      <c r="P382" s="819"/>
      <c r="Q382" s="820"/>
    </row>
    <row r="383" spans="1:54" ht="36.75" customHeight="1">
      <c r="A383" s="822"/>
      <c r="B383" s="823"/>
      <c r="C383" s="821"/>
      <c r="D383" s="1192" t="str">
        <f>Leden!$B$6</f>
        <v>Cuppers Jan</v>
      </c>
      <c r="E383" s="1192"/>
      <c r="F383" s="1192" t="str">
        <f>Leden!$B$10</f>
        <v>Koppele Theo</v>
      </c>
      <c r="G383" s="1192"/>
      <c r="H383" s="1192" t="str">
        <f>Leden!$B$15</f>
        <v>Rouwhorst Bennie</v>
      </c>
      <c r="I383" s="1192"/>
      <c r="J383" s="1203" t="str">
        <f>Leden!$B$17</f>
        <v>Spieker Leo</v>
      </c>
      <c r="K383" s="1204"/>
      <c r="L383" s="1205"/>
      <c r="M383" s="939"/>
      <c r="N383" s="1202"/>
      <c r="O383" s="1202"/>
      <c r="P383" s="1202"/>
      <c r="Q383" s="1202"/>
    </row>
    <row r="384" spans="1:54" ht="36.75" customHeight="1">
      <c r="A384" s="822"/>
      <c r="B384" s="823"/>
      <c r="C384" s="821"/>
      <c r="D384" s="1192" t="str">
        <f>Leden!$B$7</f>
        <v>BouwmeesterJohan</v>
      </c>
      <c r="E384" s="1192"/>
      <c r="F384" s="1192" t="str">
        <f>Leden!$B$11</f>
        <v>Melgers Willy</v>
      </c>
      <c r="G384" s="1192"/>
      <c r="H384" s="1192" t="str">
        <f>Leden!$B$14</f>
        <v>Rots Jan</v>
      </c>
      <c r="I384" s="1192"/>
      <c r="J384" s="1206" t="str">
        <f>Leden!$B$18</f>
        <v>v.Schie Leo</v>
      </c>
      <c r="K384" s="1207"/>
      <c r="L384" s="1208"/>
      <c r="M384" s="939"/>
      <c r="N384" s="1202"/>
      <c r="O384" s="1202"/>
      <c r="P384" s="1202"/>
      <c r="Q384" s="1202"/>
    </row>
    <row r="385" spans="1:54" ht="21.95" customHeight="1">
      <c r="B385" s="792"/>
      <c r="I385" s="793"/>
    </row>
    <row r="386" spans="1:54" ht="21.95" customHeight="1">
      <c r="B386" s="792"/>
      <c r="I386" s="793"/>
    </row>
    <row r="387" spans="1:54" ht="21.95" customHeight="1">
      <c r="N387" s="617"/>
      <c r="O387" s="693"/>
    </row>
    <row r="388" spans="1:54" ht="21.95" customHeight="1">
      <c r="B388" s="56"/>
      <c r="I388" s="793"/>
    </row>
    <row r="389" spans="1:54" ht="21.95" customHeight="1">
      <c r="B389" s="792"/>
      <c r="I389" s="793"/>
    </row>
    <row r="390" spans="1:54" ht="21.95" customHeight="1">
      <c r="B390" s="792"/>
      <c r="I390" s="793"/>
    </row>
    <row r="391" spans="1:54" ht="21.95" customHeight="1">
      <c r="B391" s="792"/>
      <c r="I391" s="793"/>
    </row>
    <row r="392" spans="1:54" ht="21.95" customHeight="1">
      <c r="B392" s="792"/>
      <c r="I392" s="793"/>
    </row>
    <row r="393" spans="1:54" ht="21.95" customHeight="1">
      <c r="B393" s="792"/>
      <c r="I393" s="793"/>
    </row>
    <row r="394" spans="1:54" ht="21.95" customHeight="1">
      <c r="B394" s="792"/>
      <c r="I394" s="793"/>
    </row>
    <row r="395" spans="1:54" ht="21.95" customHeight="1">
      <c r="B395" s="792"/>
      <c r="F395" s="792"/>
      <c r="I395" s="793"/>
    </row>
    <row r="396" spans="1:54" ht="21.95" customHeight="1">
      <c r="B396" s="792"/>
      <c r="F396" s="792"/>
      <c r="I396" s="793"/>
    </row>
    <row r="397" spans="1:54" ht="21.95" customHeight="1">
      <c r="B397" s="792"/>
      <c r="F397" s="792"/>
      <c r="I397" s="793"/>
    </row>
    <row r="398" spans="1:54" ht="21.95" customHeight="1">
      <c r="B398" s="792"/>
      <c r="F398" s="792"/>
      <c r="I398" s="793"/>
    </row>
    <row r="399" spans="1:54" ht="21.95" customHeight="1"/>
    <row r="400" spans="1:54" s="64" customFormat="1" ht="21.95" customHeight="1">
      <c r="A400" s="662"/>
      <c r="B400" s="774"/>
      <c r="C400" s="616"/>
      <c r="E400" s="616"/>
      <c r="F400" s="616"/>
      <c r="H400" s="616"/>
      <c r="I400" s="689"/>
      <c r="J400" s="575"/>
      <c r="K400" s="729"/>
      <c r="L400" s="578"/>
      <c r="M400" s="689"/>
      <c r="N400" s="578"/>
      <c r="O400" s="591"/>
      <c r="BB400" s="581"/>
    </row>
    <row r="401" ht="18" customHeight="1"/>
    <row r="402" ht="18" customHeight="1"/>
    <row r="403" ht="18" customHeight="1"/>
    <row r="404" ht="18" customHeight="1"/>
    <row r="405" ht="18" customHeight="1"/>
    <row r="406" ht="20.100000000000001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</sheetData>
  <mergeCells count="28">
    <mergeCell ref="N383:Q383"/>
    <mergeCell ref="D384:E384"/>
    <mergeCell ref="F384:G384"/>
    <mergeCell ref="H384:I384"/>
    <mergeCell ref="N384:Q384"/>
    <mergeCell ref="D383:E383"/>
    <mergeCell ref="F383:G383"/>
    <mergeCell ref="H383:I383"/>
    <mergeCell ref="J383:L383"/>
    <mergeCell ref="J384:L384"/>
    <mergeCell ref="A382:B382"/>
    <mergeCell ref="D382:E382"/>
    <mergeCell ref="F382:G382"/>
    <mergeCell ref="H382:I382"/>
    <mergeCell ref="J382:L382"/>
    <mergeCell ref="O355:P355"/>
    <mergeCell ref="O377:P377"/>
    <mergeCell ref="A381:B381"/>
    <mergeCell ref="D381:E381"/>
    <mergeCell ref="F381:G381"/>
    <mergeCell ref="H381:I381"/>
    <mergeCell ref="J381:L381"/>
    <mergeCell ref="M381:N381"/>
    <mergeCell ref="F191:G191"/>
    <mergeCell ref="O2:O4"/>
    <mergeCell ref="O24:O25"/>
    <mergeCell ref="A253:B253"/>
    <mergeCell ref="O335:P335"/>
  </mergeCells>
  <hyperlinks>
    <hyperlink ref="O21" location="Invoer_Periode1_!A383" display="Naar beneden" xr:uid="{00000000-0004-0000-0300-000000000000}"/>
    <hyperlink ref="O63" location="Invoer_Periode1_!A383" display="Naar beneden" xr:uid="{00000000-0004-0000-0300-000002000000}"/>
    <hyperlink ref="O84" location="Invoer_Periode1_!A383" display="Naar beneden" xr:uid="{00000000-0004-0000-0300-000003000000}"/>
    <hyperlink ref="O105" location="Invoer_Periode1_!A383" display="Naar beneden" xr:uid="{00000000-0004-0000-0300-000004000000}"/>
    <hyperlink ref="O126" location="Invoer_Periode1_!A383" display="Naar beneden" xr:uid="{00000000-0004-0000-0300-000005000000}"/>
    <hyperlink ref="O147" location="Invoer_Periode1_!A383" display="Naar beneden" xr:uid="{00000000-0004-0000-0300-000006000000}"/>
    <hyperlink ref="O168" location="Invoer_Periode1_!A383" display="Invoer_Periode1_!A383" xr:uid="{00000000-0004-0000-0300-000007000000}"/>
    <hyperlink ref="O189" location="Invoer_Periode1_!A383" display="Naar beneden" xr:uid="{00000000-0004-0000-0300-000008000000}"/>
    <hyperlink ref="O210" location="Invoer_Periode1_!A383" display="Naar beneden" xr:uid="{00000000-0004-0000-0300-000009000000}"/>
    <hyperlink ref="O231" location="Invoer_Periode1_!A383" display="Naar beneden" xr:uid="{00000000-0004-0000-0300-00000A000000}"/>
    <hyperlink ref="O252" location="Invoer_Periode1_!A383" display="Naar beneden" xr:uid="{00000000-0004-0000-0300-00000B000000}"/>
    <hyperlink ref="O273" location="Invoer_Periode1_!A383" display="Invoer_Periode1_!A383" xr:uid="{00000000-0004-0000-0300-00000C000000}"/>
    <hyperlink ref="O294" location="Invoer_Periode1_!A383" display="Naar beneden" xr:uid="{00000000-0004-0000-0300-00000D000000}"/>
    <hyperlink ref="O315" location="Invoer Periode1 !A404" display="Naar beneden" xr:uid="{00000000-0004-0000-0300-00000E000000}"/>
    <hyperlink ref="O377" location="Invoer Periode1 !A404" display="Naar beneden" xr:uid="{00000000-0004-0000-0300-000010000000}"/>
    <hyperlink ref="A381" location="Invoer Periode1 !A1" display="Naar boven" xr:uid="{00000000-0004-0000-0300-000011000000}"/>
    <hyperlink ref="D381" location="Invoer_Periode1_!A1" display="Invoer_Periode1_!A1" xr:uid="{00000000-0004-0000-0300-000012000000}"/>
    <hyperlink ref="F381" location="Invoer_Periode1_!A86" display="Invoer_Periode1_!A86" xr:uid="{00000000-0004-0000-0300-000013000000}"/>
    <hyperlink ref="H381" location="Invoer_Periode1_!A170" display="Invoer_Periode1_!A170" xr:uid="{00000000-0004-0000-0300-000014000000}"/>
    <hyperlink ref="J381" location="Invoer_Periode1_!A316" display="Invoer_Periode1_!A316" xr:uid="{00000000-0004-0000-0300-000015000000}"/>
    <hyperlink ref="A382" location="Hoofdmenu!A1" display="Hoofdmenu" xr:uid="{00000000-0004-0000-0300-000016000000}"/>
    <hyperlink ref="D382" location="Invoer_Periode1_!A23" display="Invoer_Periode1_!A23" xr:uid="{00000000-0004-0000-0300-000017000000}"/>
    <hyperlink ref="F382" location="Invoer_Periode1_!A107" display="Invoer_Periode1_!A107" xr:uid="{00000000-0004-0000-0300-000018000000}"/>
    <hyperlink ref="H382" location="Invoer_Periode1_!A191" display="Invoer_Periode1_!A191" xr:uid="{00000000-0004-0000-0300-000019000000}"/>
    <hyperlink ref="J382" location="Invoer_Periode1_!A254" display="Invoer_Periode1_!A254" xr:uid="{00000000-0004-0000-0300-00001A000000}"/>
    <hyperlink ref="D383" location="Invoer_Periode1_!A44" display="Invoer_Periode1_!A44" xr:uid="{00000000-0004-0000-0300-00001B000000}"/>
    <hyperlink ref="F383" location="Invoer_Periode1_!A128" display="Invoer_Periode1_!A128" xr:uid="{00000000-0004-0000-0300-00001C000000}"/>
    <hyperlink ref="H383" location="Invoer_Periode1_!A233" display="Invoer_Periode1_!A233" xr:uid="{00000000-0004-0000-0300-00001D000000}"/>
    <hyperlink ref="J383" location="Invoer_Periode1_!A275" display="Invoer_Periode1_!A275" xr:uid="{00000000-0004-0000-0300-00001E000000}"/>
    <hyperlink ref="D384" location="Invoer_Periode1_!A65" display="Invoer_Periode1_!A65" xr:uid="{00000000-0004-0000-0300-00001F000000}"/>
    <hyperlink ref="F384" location="Invoer_Periode1_!A149" display="Invoer_Periode1_!A149" xr:uid="{00000000-0004-0000-0300-000020000000}"/>
    <hyperlink ref="H384" location="Invoer_Periode1_!A212" display="Invoer_Periode1_!A212" xr:uid="{00000000-0004-0000-0300-000021000000}"/>
    <hyperlink ref="J384" location="Invoer_Periode1_!A296" display="Invoer_Periode1_!A296" xr:uid="{00000000-0004-0000-0300-000022000000}"/>
    <hyperlink ref="O42" location="Invoer_Periode1_!A383" display="Invoer_Periode1_!A383" xr:uid="{00000000-0004-0000-0300-000001000000}"/>
    <hyperlink ref="A381:B381" location="Invoer_Periode1_!A1" display="Naar boven" xr:uid="{213BDA84-D72F-4E2F-A2FF-C9997596DA6A}"/>
  </hyperlinks>
  <printOptions horizontalCentered="1" gridLines="1"/>
  <pageMargins left="0.19685039370078741" right="0.19685039370078741" top="0.39370078740157483" bottom="0.78740157480314965" header="0.39370078740157483" footer="0.78740157480314965"/>
  <pageSetup paperSize="9" scale="80" fitToWidth="0" fitToHeight="0" pageOrder="overThenDown" orientation="landscape" horizontalDpi="0" verticalDpi="0" r:id="rId1"/>
  <headerFooter alignWithMargins="0"/>
  <ignoredErrors>
    <ignoredError sqref="B88 B4 G21:H21 B25 D26:D30" unlockedFormula="1"/>
    <ignoredError sqref="D105 K6:M6 D21" formula="1"/>
    <ignoredError sqref="G105 I105 N105 I379 N379 I356 N356 G84 I84 N84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5"/>
  <sheetViews>
    <sheetView topLeftCell="A2" workbookViewId="0">
      <selection activeCell="B3" sqref="B3:O17"/>
    </sheetView>
  </sheetViews>
  <sheetFormatPr defaultRowHeight="12.75" customHeight="1"/>
  <cols>
    <col min="1" max="1" width="7.42578125" style="13" customWidth="1"/>
    <col min="2" max="2" width="25.28515625" customWidth="1"/>
    <col min="3" max="3" width="11.85546875" customWidth="1"/>
    <col min="4" max="10" width="10.7109375" customWidth="1"/>
    <col min="11" max="11" width="8.140625" customWidth="1"/>
    <col min="12" max="14" width="7.7109375" customWidth="1"/>
    <col min="15" max="15" width="9.42578125" customWidth="1"/>
    <col min="16" max="257" width="19.140625" customWidth="1"/>
    <col min="258" max="258" width="9.140625" customWidth="1"/>
  </cols>
  <sheetData>
    <row r="1" spans="1:20" ht="51.75" customHeight="1">
      <c r="A1" s="45"/>
      <c r="B1" s="46"/>
      <c r="C1" s="47"/>
      <c r="D1" s="48"/>
      <c r="E1" s="1209" t="s">
        <v>124</v>
      </c>
      <c r="F1" s="1209"/>
      <c r="G1" s="47"/>
      <c r="H1" s="49"/>
      <c r="I1" s="50"/>
      <c r="J1" s="49"/>
      <c r="K1" s="51"/>
      <c r="L1" s="52"/>
      <c r="M1" s="52"/>
      <c r="N1" s="52"/>
      <c r="O1" s="52"/>
      <c r="P1" s="53"/>
      <c r="Q1" s="53"/>
      <c r="R1" s="53"/>
      <c r="S1" s="54"/>
      <c r="T1" s="55"/>
    </row>
    <row r="2" spans="1:20" ht="29.25" customHeight="1">
      <c r="A2" s="54"/>
      <c r="B2" s="56" t="s">
        <v>125</v>
      </c>
      <c r="C2" s="57" t="s">
        <v>126</v>
      </c>
      <c r="D2" s="58" t="s">
        <v>107</v>
      </c>
      <c r="E2" s="59" t="s">
        <v>109</v>
      </c>
      <c r="F2" s="60" t="s">
        <v>109</v>
      </c>
      <c r="G2" s="60" t="s">
        <v>110</v>
      </c>
      <c r="H2" s="61" t="s">
        <v>111</v>
      </c>
      <c r="I2" s="60" t="s">
        <v>127</v>
      </c>
      <c r="J2" s="61" t="s">
        <v>114</v>
      </c>
      <c r="K2" s="62">
        <v>10</v>
      </c>
      <c r="L2" s="326"/>
      <c r="M2" s="326"/>
      <c r="N2" s="326"/>
      <c r="O2" s="61" t="s">
        <v>114</v>
      </c>
      <c r="P2" s="53"/>
      <c r="R2" s="53"/>
      <c r="S2" s="54"/>
      <c r="T2" s="55"/>
    </row>
    <row r="3" spans="1:20" ht="29.25" customHeight="1">
      <c r="A3" s="63" t="s">
        <v>36</v>
      </c>
      <c r="B3" s="64" t="s">
        <v>37</v>
      </c>
      <c r="C3" s="57" t="s">
        <v>117</v>
      </c>
      <c r="D3" s="57" t="s">
        <v>95</v>
      </c>
      <c r="E3" s="62" t="s">
        <v>96</v>
      </c>
      <c r="F3" s="57" t="s">
        <v>128</v>
      </c>
      <c r="G3" s="57" t="s">
        <v>95</v>
      </c>
      <c r="H3" s="62" t="s">
        <v>129</v>
      </c>
      <c r="I3" s="57" t="s">
        <v>130</v>
      </c>
      <c r="J3" s="62" t="s">
        <v>101</v>
      </c>
      <c r="K3" s="62" t="s">
        <v>113</v>
      </c>
      <c r="L3" s="62" t="s">
        <v>131</v>
      </c>
      <c r="M3" s="62" t="s">
        <v>132</v>
      </c>
      <c r="N3" s="62" t="s">
        <v>133</v>
      </c>
      <c r="O3" s="62" t="s">
        <v>105</v>
      </c>
      <c r="P3" s="53"/>
      <c r="Q3" s="53"/>
      <c r="R3" s="53"/>
      <c r="S3" s="54"/>
      <c r="T3" s="55"/>
    </row>
    <row r="4" spans="1:20" ht="25.5" customHeight="1">
      <c r="A4" s="13">
        <v>1</v>
      </c>
      <c r="B4" s="1087" t="str">
        <f>Leden!$B$12</f>
        <v>Piepers Arnold</v>
      </c>
      <c r="C4" s="69">
        <f>Leden!$D$12</f>
        <v>62</v>
      </c>
      <c r="D4" s="66">
        <f>Invoer_Periode1_!C189</f>
        <v>13</v>
      </c>
      <c r="E4" s="66">
        <f>Invoer_Periode1_!D189</f>
        <v>806</v>
      </c>
      <c r="F4" s="66">
        <f>Invoer_Periode1_!E189</f>
        <v>747</v>
      </c>
      <c r="G4" s="66">
        <f>Invoer_Periode1_!F189</f>
        <v>377</v>
      </c>
      <c r="H4" s="67">
        <f>Invoer_Periode1_!G189</f>
        <v>1.9814323607427056</v>
      </c>
      <c r="I4" s="66">
        <f>Invoer_Periode1_!H189</f>
        <v>16</v>
      </c>
      <c r="J4" s="68">
        <f>Invoer_Periode1_!I189</f>
        <v>0.92679900744416877</v>
      </c>
      <c r="K4" s="534">
        <f>Invoer_Periode1_!J189</f>
        <v>118</v>
      </c>
      <c r="L4" s="535">
        <f>Invoer_Periode1_!K189</f>
        <v>9</v>
      </c>
      <c r="M4" s="535">
        <f>Invoer_Periode1_!L189</f>
        <v>4</v>
      </c>
      <c r="N4" s="535">
        <f>Invoer_Periode1_!M189</f>
        <v>0</v>
      </c>
      <c r="O4" s="69">
        <f>Invoer_Periode1_!N189</f>
        <v>62</v>
      </c>
    </row>
    <row r="5" spans="1:20" ht="25.5" customHeight="1">
      <c r="A5" s="13">
        <v>2</v>
      </c>
      <c r="B5" s="322" t="str">
        <f>Leden!$B$13</f>
        <v>Jos Stortelder</v>
      </c>
      <c r="C5" s="69">
        <f>Leden!$D$13</f>
        <v>120</v>
      </c>
      <c r="D5" s="537">
        <f>Invoer_Periode1_!C210</f>
        <v>13</v>
      </c>
      <c r="E5" s="537">
        <f>Invoer_Periode1_!D210</f>
        <v>1560</v>
      </c>
      <c r="F5" s="537">
        <f>Invoer_Periode1_!E210</f>
        <v>1421</v>
      </c>
      <c r="G5" s="537">
        <f>Invoer_Periode1_!F210</f>
        <v>317</v>
      </c>
      <c r="H5" s="529">
        <f>Invoer_Periode1_!G210</f>
        <v>4.482649842271293</v>
      </c>
      <c r="I5" s="537">
        <f>Invoer_Periode1_!H210</f>
        <v>33</v>
      </c>
      <c r="J5" s="530">
        <f>Invoer_Periode1_!I210</f>
        <v>0.91089743589743588</v>
      </c>
      <c r="K5" s="531">
        <f>Invoer_Periode1_!J210</f>
        <v>116</v>
      </c>
      <c r="L5" s="531">
        <f>Invoer_Periode1_!K210</f>
        <v>7</v>
      </c>
      <c r="M5" s="531">
        <f>Invoer_Periode1_!L210</f>
        <v>6</v>
      </c>
      <c r="N5" s="531">
        <f>Invoer_Periode1_!M210</f>
        <v>0</v>
      </c>
      <c r="O5" s="531">
        <f>Invoer_Periode1_!N210</f>
        <v>110</v>
      </c>
      <c r="P5" s="53"/>
      <c r="Q5" s="53"/>
      <c r="R5" s="53"/>
      <c r="S5" s="73"/>
      <c r="T5" s="74"/>
    </row>
    <row r="6" spans="1:20" ht="25.5" customHeight="1">
      <c r="A6" s="13">
        <v>3</v>
      </c>
      <c r="B6" s="322" t="str">
        <f>Leden!$B$18</f>
        <v>v.Schie Leo</v>
      </c>
      <c r="C6" s="69">
        <f>Leden!$D$18</f>
        <v>80</v>
      </c>
      <c r="D6" s="66">
        <f>Invoer_Periode1_!C315</f>
        <v>12</v>
      </c>
      <c r="E6" s="66">
        <f>Invoer_Periode1_!D315</f>
        <v>960</v>
      </c>
      <c r="F6" s="66">
        <f>Invoer_Periode1_!E315</f>
        <v>888</v>
      </c>
      <c r="G6" s="66">
        <f>Invoer_Periode1_!F315</f>
        <v>320</v>
      </c>
      <c r="H6" s="67">
        <f>Invoer_Periode1_!G315</f>
        <v>2.7749999999999999</v>
      </c>
      <c r="I6" s="66">
        <f>Invoer_Periode1_!H315</f>
        <v>26</v>
      </c>
      <c r="J6" s="68">
        <f>Invoer_Periode1_!I315</f>
        <v>0.92500000000000016</v>
      </c>
      <c r="K6" s="71">
        <f>Invoer_Periode1_!J315</f>
        <v>110</v>
      </c>
      <c r="L6" s="72">
        <f>Invoer_Periode1_!K315</f>
        <v>8</v>
      </c>
      <c r="M6" s="72">
        <f>Invoer_Periode1_!L315</f>
        <v>4</v>
      </c>
      <c r="N6" s="72">
        <f>Invoer_Periode1_!M315</f>
        <v>0</v>
      </c>
      <c r="O6" s="69">
        <f>Invoer_Periode1_!N315</f>
        <v>80</v>
      </c>
      <c r="P6" s="75"/>
      <c r="Q6" s="53"/>
      <c r="R6" s="53"/>
      <c r="S6" s="76"/>
      <c r="T6" s="77"/>
    </row>
    <row r="7" spans="1:20" ht="25.5" customHeight="1">
      <c r="A7" s="13">
        <v>4</v>
      </c>
      <c r="B7" s="322" t="str">
        <f>Leden!$B$4</f>
        <v>Slot Guus</v>
      </c>
      <c r="C7" s="69">
        <f>Leden!$D$4</f>
        <v>85</v>
      </c>
      <c r="D7" s="66">
        <f>Invoer_Periode1_!C21</f>
        <v>13</v>
      </c>
      <c r="E7" s="66">
        <f>Invoer_Periode1_!D21</f>
        <v>1105</v>
      </c>
      <c r="F7" s="66">
        <f>Invoer_Periode1_!E21</f>
        <v>945</v>
      </c>
      <c r="G7" s="66">
        <f>Invoer_Periode1_!F21</f>
        <v>332</v>
      </c>
      <c r="H7" s="67">
        <f>Invoer_Periode1_!G21</f>
        <v>2.8463855421686746</v>
      </c>
      <c r="I7" s="66">
        <f>Invoer_Periode1_!H21</f>
        <v>25</v>
      </c>
      <c r="J7" s="532">
        <f>Invoer_Periode1_!I21</f>
        <v>0.85520361990950222</v>
      </c>
      <c r="K7" s="531">
        <f>Invoer_Periode1_!J21</f>
        <v>108</v>
      </c>
      <c r="L7" s="531">
        <f>Invoer_Periode1_!K21</f>
        <v>4</v>
      </c>
      <c r="M7" s="531">
        <f>Invoer_Periode1_!L21</f>
        <v>9</v>
      </c>
      <c r="N7" s="531">
        <f>Invoer_Periode1_!M21</f>
        <v>0</v>
      </c>
      <c r="O7" s="69">
        <f>Invoer_Periode1_!N21</f>
        <v>80</v>
      </c>
      <c r="P7" s="75"/>
      <c r="Q7" s="53"/>
      <c r="R7" s="53"/>
      <c r="S7" s="76"/>
      <c r="T7" s="77"/>
    </row>
    <row r="8" spans="1:20" ht="25.5" customHeight="1">
      <c r="A8" s="13">
        <v>5</v>
      </c>
      <c r="B8" s="70" t="str">
        <f>Leden!B7</f>
        <v>BouwmeesterJohan</v>
      </c>
      <c r="C8" s="69">
        <f>Leden!$D$7</f>
        <v>65</v>
      </c>
      <c r="D8" s="66">
        <f>Invoer_Periode1_!C84</f>
        <v>12</v>
      </c>
      <c r="E8" s="66">
        <f>Invoer_Periode1_!D84</f>
        <v>780</v>
      </c>
      <c r="F8" s="66">
        <f>Invoer_Periode1_!E84</f>
        <v>713</v>
      </c>
      <c r="G8" s="66">
        <f>Invoer_Periode1_!F84</f>
        <v>295</v>
      </c>
      <c r="H8" s="67">
        <f>Invoer_Periode1_!G84</f>
        <v>2.4169491525423727</v>
      </c>
      <c r="I8" s="325">
        <f>Invoer_Periode1_!H84</f>
        <v>15</v>
      </c>
      <c r="J8" s="68">
        <f>Invoer_Periode1_!I84</f>
        <v>0.91410256410256407</v>
      </c>
      <c r="K8" s="71">
        <f>Invoer_Periode1_!J84</f>
        <v>107</v>
      </c>
      <c r="L8" s="72">
        <f>Invoer_Periode1_!K84</f>
        <v>7</v>
      </c>
      <c r="M8" s="72">
        <f>Invoer_Periode1_!L84</f>
        <v>4</v>
      </c>
      <c r="N8" s="72">
        <f>Invoer_Periode1_!M84</f>
        <v>1</v>
      </c>
      <c r="O8" s="69">
        <f>Invoer_Periode1_!N84</f>
        <v>70</v>
      </c>
      <c r="P8" s="75"/>
      <c r="Q8" s="53"/>
      <c r="R8" s="53"/>
      <c r="S8" s="76"/>
      <c r="T8" s="77"/>
    </row>
    <row r="9" spans="1:20" ht="25.5" customHeight="1">
      <c r="A9" s="13">
        <v>6</v>
      </c>
      <c r="B9" s="322" t="str">
        <f>Leden!$B$19</f>
        <v>Wolterink Harrie</v>
      </c>
      <c r="C9" s="69">
        <f>Leden!$D$19</f>
        <v>90</v>
      </c>
      <c r="D9" s="66">
        <f>Invoer_Periode1_!C336</f>
        <v>12</v>
      </c>
      <c r="E9" s="66">
        <f>Invoer_Periode1_!D336</f>
        <v>1080</v>
      </c>
      <c r="F9" s="66">
        <f>Invoer_Periode1_!E336</f>
        <v>992</v>
      </c>
      <c r="G9" s="66">
        <f>Invoer_Periode1_!F336</f>
        <v>295</v>
      </c>
      <c r="H9" s="67">
        <f>Invoer_Periode1_!G336</f>
        <v>3.4488457887142103</v>
      </c>
      <c r="I9" s="66">
        <f>Invoer_Periode1_!H336</f>
        <v>28</v>
      </c>
      <c r="J9" s="68">
        <f>Invoer_Periode1_!I336</f>
        <v>0.91851851851851851</v>
      </c>
      <c r="K9" s="71">
        <f>Invoer_Periode1_!J336</f>
        <v>107</v>
      </c>
      <c r="L9" s="72">
        <f>Invoer_Periode1_!K336</f>
        <v>4</v>
      </c>
      <c r="M9" s="72">
        <f>Invoer_Periode1_!L336</f>
        <v>7</v>
      </c>
      <c r="N9" s="72">
        <f>Invoer_Periode1_!M336</f>
        <v>1</v>
      </c>
      <c r="O9" s="69">
        <f>Invoer_Periode1_!N336</f>
        <v>90</v>
      </c>
      <c r="P9" s="75"/>
      <c r="Q9" s="53"/>
      <c r="R9" s="53"/>
      <c r="S9" s="76"/>
      <c r="T9" s="77"/>
    </row>
    <row r="10" spans="1:20" ht="25.5" customHeight="1">
      <c r="A10" s="13">
        <v>7</v>
      </c>
      <c r="B10" s="323" t="str">
        <f>Leden!$B$8</f>
        <v>Cattier Theo</v>
      </c>
      <c r="C10" s="1086">
        <f>Leden!$D$8</f>
        <v>50</v>
      </c>
      <c r="D10" s="66">
        <f>Invoer_Periode1_!C105</f>
        <v>12</v>
      </c>
      <c r="E10" s="66">
        <f>Invoer_Periode1_!D105</f>
        <v>600</v>
      </c>
      <c r="F10" s="66">
        <f>Invoer_Periode1_!E105</f>
        <v>529</v>
      </c>
      <c r="G10" s="66">
        <f>Invoer_Periode1_!F105</f>
        <v>352</v>
      </c>
      <c r="H10" s="67">
        <f>Invoer_Periode1_!G105</f>
        <v>1.5028409090909092</v>
      </c>
      <c r="I10" s="66">
        <f>Invoer_Periode1_!H105</f>
        <v>11</v>
      </c>
      <c r="J10" s="68">
        <f>Invoer_Periode1_!I105</f>
        <v>0.88166666666666671</v>
      </c>
      <c r="K10" s="71">
        <f>Invoer_Periode1_!J105</f>
        <v>103</v>
      </c>
      <c r="L10" s="72">
        <f>Invoer_Periode1_!K105</f>
        <v>6</v>
      </c>
      <c r="M10" s="72">
        <f>Invoer_Periode1_!L105</f>
        <v>5</v>
      </c>
      <c r="N10" s="72">
        <f>Invoer_Periode1_!M105</f>
        <v>1</v>
      </c>
      <c r="O10" s="78">
        <f>Invoer_Periode1_!N105</f>
        <v>50</v>
      </c>
      <c r="P10" s="75"/>
      <c r="Q10" s="53"/>
      <c r="R10" s="53"/>
      <c r="S10" s="76"/>
      <c r="T10" s="77"/>
    </row>
    <row r="11" spans="1:20" ht="25.5" customHeight="1">
      <c r="A11" s="13">
        <v>8</v>
      </c>
      <c r="B11" s="322" t="str">
        <f>Leden!$B$10</f>
        <v>Koppele Theo</v>
      </c>
      <c r="C11" s="69">
        <f>Leden!$D$10</f>
        <v>56</v>
      </c>
      <c r="D11" s="66">
        <f>Invoer_Periode1_!C147</f>
        <v>12</v>
      </c>
      <c r="E11" s="66">
        <f>Invoer_Periode1_!D147</f>
        <v>672</v>
      </c>
      <c r="F11" s="66">
        <f>Invoer_Periode1_!E147</f>
        <v>585</v>
      </c>
      <c r="G11" s="66">
        <f>Invoer_Periode1_!F147</f>
        <v>333</v>
      </c>
      <c r="H11" s="67">
        <f>Invoer_Periode1_!G147</f>
        <v>1.7567567567567568</v>
      </c>
      <c r="I11" s="66">
        <f>Invoer_Periode1_!H147</f>
        <v>12</v>
      </c>
      <c r="J11" s="68">
        <f>Invoer_Periode1_!I147</f>
        <v>0.8705357142857143</v>
      </c>
      <c r="K11" s="71">
        <f>Invoer_Periode1_!J147</f>
        <v>100</v>
      </c>
      <c r="L11" s="72">
        <f>Invoer_Periode1_!K147</f>
        <v>6</v>
      </c>
      <c r="M11" s="72">
        <f>Invoer_Periode1_!L147</f>
        <v>6</v>
      </c>
      <c r="N11" s="72">
        <f>Invoer_Periode1_!M147</f>
        <v>0</v>
      </c>
      <c r="O11" s="69">
        <f>Invoer_Periode1_!N147</f>
        <v>56</v>
      </c>
      <c r="P11" s="75"/>
      <c r="Q11" s="53"/>
      <c r="R11" s="53"/>
      <c r="S11" s="76"/>
      <c r="T11" s="77"/>
    </row>
    <row r="12" spans="1:20" ht="25.5" customHeight="1">
      <c r="A12" s="13">
        <v>9</v>
      </c>
      <c r="B12" s="324" t="str">
        <f>Leden!$B$11</f>
        <v>Melgers Willy</v>
      </c>
      <c r="C12" s="244">
        <f>Leden!$D$11</f>
        <v>75</v>
      </c>
      <c r="D12" s="79">
        <f>Invoer_Periode1_!C168</f>
        <v>12</v>
      </c>
      <c r="E12" s="79">
        <f>Invoer_Periode1_!D168</f>
        <v>900</v>
      </c>
      <c r="F12" s="79">
        <f>Invoer_Periode1_!E168</f>
        <v>839</v>
      </c>
      <c r="G12" s="79">
        <f>Invoer_Periode1_!F168</f>
        <v>259</v>
      </c>
      <c r="H12" s="80">
        <f>Invoer_Periode1_!G168</f>
        <v>3.4664428396914477</v>
      </c>
      <c r="I12" s="1088">
        <f>Invoer_Periode1_!H168</f>
        <v>21</v>
      </c>
      <c r="J12" s="533">
        <f>Invoer_Periode1_!I168</f>
        <v>0.93222222222222217</v>
      </c>
      <c r="K12" s="411">
        <f>Invoer_Periode1_!J168</f>
        <v>109</v>
      </c>
      <c r="L12" s="536">
        <f>Invoer_Periode1_!K168</f>
        <v>8</v>
      </c>
      <c r="M12" s="536">
        <f>Invoer_Periode1_!L168</f>
        <v>4</v>
      </c>
      <c r="N12" s="536">
        <f>Invoer_Periode1_!M168</f>
        <v>0</v>
      </c>
      <c r="O12" s="69">
        <f>Invoer_Periode1_!N168</f>
        <v>90</v>
      </c>
      <c r="P12" s="75"/>
      <c r="Q12" s="53"/>
      <c r="R12" s="53"/>
      <c r="S12" s="76"/>
      <c r="T12" s="77"/>
    </row>
    <row r="13" spans="1:20" ht="25.5" customHeight="1">
      <c r="A13" s="13">
        <v>10</v>
      </c>
      <c r="B13" s="322" t="str">
        <f>Leden!$B$17</f>
        <v>Spieker Leo</v>
      </c>
      <c r="C13" s="65">
        <f>Leden!D17</f>
        <v>85</v>
      </c>
      <c r="D13" s="66">
        <f>Invoer_Periode1_!C294</f>
        <v>12</v>
      </c>
      <c r="E13" s="66">
        <f>Invoer_Periode1_!D294</f>
        <v>1020</v>
      </c>
      <c r="F13" s="66">
        <f>Invoer_Periode1_!E294</f>
        <v>868</v>
      </c>
      <c r="G13" s="66">
        <f>Invoer_Periode1_!F294</f>
        <v>278</v>
      </c>
      <c r="H13" s="67">
        <f>Invoer_Periode1_!G294</f>
        <v>3.1223021582733814</v>
      </c>
      <c r="I13" s="66">
        <f>Invoer_Periode1_!H294</f>
        <v>26</v>
      </c>
      <c r="J13" s="68">
        <f>Invoer_Periode1_!I294</f>
        <v>0.85098039215686272</v>
      </c>
      <c r="K13" s="71">
        <f>Invoer_Periode1_!J294</f>
        <v>98</v>
      </c>
      <c r="L13" s="72">
        <f>Invoer_Periode1_!K294</f>
        <v>5</v>
      </c>
      <c r="M13" s="72">
        <f>Invoer_Periode1_!L294</f>
        <v>5</v>
      </c>
      <c r="N13" s="72">
        <f>Invoer_Periode1_!M294</f>
        <v>2</v>
      </c>
      <c r="O13" s="69">
        <f>Invoer_Periode1_!N294</f>
        <v>85</v>
      </c>
      <c r="P13" s="75"/>
      <c r="Q13" s="53"/>
      <c r="R13" s="53"/>
      <c r="S13" s="76"/>
      <c r="T13" s="77"/>
    </row>
    <row r="14" spans="1:20" ht="25.5" customHeight="1">
      <c r="A14" s="13">
        <v>11</v>
      </c>
      <c r="B14" s="322" t="str">
        <f>Leden!$B$16</f>
        <v>Wittenbernds B</v>
      </c>
      <c r="C14" s="69">
        <f>Leden!$D$8</f>
        <v>50</v>
      </c>
      <c r="D14" s="66">
        <f>Invoer_Periode1_!C273</f>
        <v>12</v>
      </c>
      <c r="E14" s="66">
        <f>Invoer_Periode1_!D273</f>
        <v>600</v>
      </c>
      <c r="F14" s="66">
        <f>Invoer_Periode1_!E273</f>
        <v>481</v>
      </c>
      <c r="G14" s="66">
        <f>Invoer_Periode1_!F273</f>
        <v>327</v>
      </c>
      <c r="H14" s="67">
        <f>Invoer_Periode1_!G273</f>
        <v>1.4709480122324159</v>
      </c>
      <c r="I14" s="66">
        <f>Invoer_Periode1_!H273</f>
        <v>17</v>
      </c>
      <c r="J14" s="68">
        <f>Invoer_Periode1_!I273</f>
        <v>0.80166666666666664</v>
      </c>
      <c r="K14" s="71">
        <f>Invoer_Periode1_!J273</f>
        <v>94</v>
      </c>
      <c r="L14" s="72">
        <f>Invoer_Periode1_!K273</f>
        <v>5</v>
      </c>
      <c r="M14" s="72">
        <f>Invoer_Periode1_!L273</f>
        <v>7</v>
      </c>
      <c r="N14" s="72">
        <f>Invoer_Periode1_!M273</f>
        <v>0</v>
      </c>
      <c r="O14" s="69">
        <f>Invoer_Periode1_!N273</f>
        <v>47</v>
      </c>
      <c r="P14" s="75"/>
      <c r="Q14" s="53"/>
      <c r="R14" s="53"/>
      <c r="S14" s="76"/>
      <c r="T14" s="77"/>
    </row>
    <row r="15" spans="1:20" ht="25.5" customHeight="1">
      <c r="A15" s="13">
        <v>12</v>
      </c>
      <c r="B15" s="322" t="str">
        <f>Leden!$B$9</f>
        <v>Huinink Jan</v>
      </c>
      <c r="C15" s="69">
        <f>Leden!$D$9</f>
        <v>56</v>
      </c>
      <c r="D15" s="66">
        <f>Invoer_Periode1_!C126</f>
        <v>12</v>
      </c>
      <c r="E15" s="66">
        <f>Invoer_Periode1_!D126</f>
        <v>672</v>
      </c>
      <c r="F15" s="66">
        <f>Invoer_Periode1_!E126</f>
        <v>539</v>
      </c>
      <c r="G15" s="66">
        <f>Invoer_Periode1_!F126</f>
        <v>299</v>
      </c>
      <c r="H15" s="67">
        <f>Invoer_Periode1_!G126</f>
        <v>1.8026755852842808</v>
      </c>
      <c r="I15" s="66">
        <f>Invoer_Periode1_!H126</f>
        <v>17</v>
      </c>
      <c r="J15" s="68">
        <f>Invoer_Periode1_!I126</f>
        <v>0.80208333333333315</v>
      </c>
      <c r="K15" s="71">
        <f>Invoer_Periode1_!J126</f>
        <v>92</v>
      </c>
      <c r="L15" s="72">
        <f>Invoer_Periode1_!K126</f>
        <v>5</v>
      </c>
      <c r="M15" s="72">
        <f>Invoer_Periode1_!L126</f>
        <v>7</v>
      </c>
      <c r="N15" s="72">
        <f>Invoer_Periode1_!M126</f>
        <v>0</v>
      </c>
      <c r="O15" s="69">
        <f>Invoer_Periode1_!N126</f>
        <v>59</v>
      </c>
      <c r="P15" s="75"/>
      <c r="Q15" s="53"/>
      <c r="R15" s="53"/>
      <c r="S15" s="76"/>
      <c r="T15" s="77"/>
    </row>
    <row r="16" spans="1:20" ht="25.5" customHeight="1">
      <c r="A16" s="13">
        <v>13</v>
      </c>
      <c r="B16" s="322" t="str">
        <f>Leden!$B$15</f>
        <v>Rouwhorst Bennie</v>
      </c>
      <c r="C16" s="69">
        <f>Leden!$D$15</f>
        <v>56</v>
      </c>
      <c r="D16" s="66">
        <f>Invoer_Periode1_!C252</f>
        <v>11</v>
      </c>
      <c r="E16" s="66">
        <f>Invoer_Periode1_!D252</f>
        <v>616</v>
      </c>
      <c r="F16" s="66">
        <f>Invoer_Periode1_!E252</f>
        <v>514</v>
      </c>
      <c r="G16" s="66">
        <f>Invoer_Periode1_!F252</f>
        <v>297</v>
      </c>
      <c r="H16" s="67">
        <f>Invoer_Periode1_!G252</f>
        <v>1.7306397306397305</v>
      </c>
      <c r="I16" s="66">
        <f>Invoer_Periode1_!H252</f>
        <v>13</v>
      </c>
      <c r="J16" s="68">
        <f>Invoer_Periode1_!I252</f>
        <v>0.83441558441558439</v>
      </c>
      <c r="K16" s="71">
        <f>Invoer_Periode1_!J252</f>
        <v>88</v>
      </c>
      <c r="L16" s="72">
        <f>Invoer_Periode1_!K252</f>
        <v>2</v>
      </c>
      <c r="M16" s="72">
        <f>Invoer_Periode1_!L252</f>
        <v>8</v>
      </c>
      <c r="N16" s="72">
        <f>Invoer_Periode1_!M252</f>
        <v>1</v>
      </c>
      <c r="O16" s="69">
        <f>Invoer_Periode1_!N252</f>
        <v>56</v>
      </c>
      <c r="P16" s="75"/>
      <c r="Q16" s="53"/>
      <c r="R16" s="53"/>
      <c r="S16" s="76"/>
      <c r="T16" s="77"/>
    </row>
    <row r="17" spans="1:20" ht="25.5" customHeight="1">
      <c r="A17" s="13">
        <v>14</v>
      </c>
      <c r="B17" s="322" t="str">
        <f>Leden!$B$6</f>
        <v>Cuppers Jan</v>
      </c>
      <c r="C17" s="69">
        <f>Leden!$D$6</f>
        <v>50</v>
      </c>
      <c r="D17" s="66">
        <f>Invoer_Periode1_!C63</f>
        <v>4</v>
      </c>
      <c r="E17" s="66">
        <f>Invoer_Periode1_!D63</f>
        <v>200</v>
      </c>
      <c r="F17" s="66">
        <f>Invoer_Periode1_!E63</f>
        <v>139</v>
      </c>
      <c r="G17" s="66">
        <f>Invoer_Periode1_!F63</f>
        <v>116</v>
      </c>
      <c r="H17" s="67">
        <f>Invoer_Periode1_!G63</f>
        <v>1.1982758620689655</v>
      </c>
      <c r="I17" s="66">
        <f>Invoer_Periode1_!H63</f>
        <v>10</v>
      </c>
      <c r="J17" s="68">
        <f>Invoer_Periode1_!I63</f>
        <v>0.69500000000000006</v>
      </c>
      <c r="K17" s="71">
        <f>Invoer_Periode1_!J63</f>
        <v>25</v>
      </c>
      <c r="L17" s="72">
        <f>Invoer_Periode1_!K63</f>
        <v>0</v>
      </c>
      <c r="M17" s="72">
        <f>Invoer_Periode1_!L63</f>
        <v>4</v>
      </c>
      <c r="N17" s="72">
        <f>Invoer_Periode1_!M63</f>
        <v>0</v>
      </c>
      <c r="O17" s="69">
        <f>Invoer_Periode1_!N63</f>
        <v>38</v>
      </c>
      <c r="P17" s="75"/>
      <c r="Q17" s="53"/>
      <c r="R17" s="53"/>
      <c r="S17" s="76"/>
      <c r="T17" s="77"/>
    </row>
    <row r="18" spans="1:20" ht="26.25" hidden="1" customHeight="1">
      <c r="A18" s="13">
        <v>15</v>
      </c>
      <c r="B18" s="322" t="str">
        <f>Leden!$B$20</f>
        <v>Vermue Jack</v>
      </c>
      <c r="C18" s="69">
        <f>Leden!$D$20</f>
        <v>75</v>
      </c>
      <c r="D18" s="66">
        <f>Invoer_Periode1_!C356</f>
        <v>0</v>
      </c>
      <c r="E18" s="66">
        <f>Invoer_Periode1_!D356</f>
        <v>0</v>
      </c>
      <c r="F18" s="66">
        <f>Invoer_Periode1_!E356</f>
        <v>0</v>
      </c>
      <c r="G18" s="66">
        <f>Invoer_Periode1_!F356</f>
        <v>0</v>
      </c>
      <c r="H18" s="67" t="e">
        <f>Invoer_Periode1_!G356</f>
        <v>#DIV/0!</v>
      </c>
      <c r="I18" s="66">
        <f>Invoer_Periode1_!H356</f>
        <v>0</v>
      </c>
      <c r="J18" s="68" t="e">
        <f>Invoer_Periode1_!I356</f>
        <v>#DIV/0!</v>
      </c>
      <c r="K18" s="71">
        <f>Invoer_Periode1_!J356</f>
        <v>0</v>
      </c>
      <c r="L18" s="72">
        <f>Invoer_Periode1_!K356</f>
        <v>0</v>
      </c>
      <c r="M18" s="72">
        <f>Invoer_Periode1_!L356</f>
        <v>0</v>
      </c>
      <c r="N18" s="72">
        <f>Invoer_Periode1_!M356</f>
        <v>0</v>
      </c>
      <c r="O18" s="69" t="e">
        <f>Invoer_Periode1_!N356</f>
        <v>#DIV/0!</v>
      </c>
      <c r="P18" s="75"/>
      <c r="Q18" s="53"/>
      <c r="R18" s="53"/>
      <c r="S18" s="76"/>
      <c r="T18" s="77"/>
    </row>
    <row r="19" spans="1:20" ht="26.25" hidden="1" customHeight="1">
      <c r="A19" s="13">
        <v>16</v>
      </c>
      <c r="B19" s="322" t="str">
        <f>Leden!$B$14</f>
        <v>Rots Jan</v>
      </c>
      <c r="C19" s="410">
        <f>Leden!$D$14</f>
        <v>50</v>
      </c>
      <c r="D19" s="538">
        <f>Invoer_Periode1_!C231</f>
        <v>0</v>
      </c>
      <c r="E19" s="538">
        <f>Invoer_Periode1_!D231</f>
        <v>0</v>
      </c>
      <c r="F19" s="538">
        <f>Invoer_Periode1_!E231</f>
        <v>0</v>
      </c>
      <c r="G19" s="538">
        <f>Invoer_Periode1_!F231</f>
        <v>0</v>
      </c>
      <c r="H19" s="67" t="e">
        <f>Invoer_Periode1_!G231</f>
        <v>#DIV/0!</v>
      </c>
      <c r="I19" s="538">
        <f>Invoer_Periode1_!H231</f>
        <v>0</v>
      </c>
      <c r="J19" s="68" t="e">
        <f>Invoer_Periode1_!I231</f>
        <v>#DIV/0!</v>
      </c>
      <c r="K19" s="539">
        <f>Invoer_Periode1_!J231</f>
        <v>0</v>
      </c>
      <c r="L19" s="540">
        <f>Invoer_Periode1_!K231</f>
        <v>0</v>
      </c>
      <c r="M19" s="540">
        <f>Invoer_Periode1_!L231</f>
        <v>0</v>
      </c>
      <c r="N19" s="540">
        <f>Invoer_Periode1_!M231</f>
        <v>0</v>
      </c>
      <c r="O19" s="69" t="e">
        <f>Invoer_Periode1_!N231</f>
        <v>#DIV/0!</v>
      </c>
      <c r="P19" s="75"/>
      <c r="Q19" s="53"/>
      <c r="R19" s="53"/>
      <c r="S19" s="76"/>
      <c r="T19" s="77"/>
    </row>
    <row r="20" spans="1:20" ht="26.25" hidden="1" customHeight="1">
      <c r="A20" s="13">
        <v>17</v>
      </c>
      <c r="B20" s="322" t="str">
        <f>Leden!$B$5</f>
        <v>Bennie Beerten Z</v>
      </c>
      <c r="C20" s="410">
        <f>Leden!$D$5</f>
        <v>80</v>
      </c>
      <c r="D20" s="416">
        <f>Invoer_Periode1_!C42</f>
        <v>0</v>
      </c>
      <c r="E20" s="416">
        <f>Invoer_Periode1_!D42</f>
        <v>0</v>
      </c>
      <c r="F20" s="416">
        <f>Invoer_Periode1_!E42</f>
        <v>0</v>
      </c>
      <c r="G20" s="416">
        <f>Invoer_Periode1_!F42</f>
        <v>0</v>
      </c>
      <c r="H20" s="417" t="e">
        <f>Invoer_Periode1_!G42</f>
        <v>#DIV/0!</v>
      </c>
      <c r="I20" s="416">
        <f>Invoer_Periode1_!H42</f>
        <v>0</v>
      </c>
      <c r="J20" s="418" t="e">
        <f>Invoer_Periode1_!I42</f>
        <v>#DIV/0!</v>
      </c>
      <c r="K20" s="411">
        <f>Invoer_Periode1_!J42</f>
        <v>0</v>
      </c>
      <c r="L20" s="419">
        <f>Invoer_Periode1_!K42</f>
        <v>0</v>
      </c>
      <c r="M20" s="419">
        <f>Invoer_Periode1_!L42</f>
        <v>0</v>
      </c>
      <c r="N20" s="419">
        <f>Invoer_Periode1_!M42</f>
        <v>0</v>
      </c>
      <c r="O20" s="420" t="e">
        <f>Invoer_Periode1_!N42</f>
        <v>#DIV/0!</v>
      </c>
      <c r="P20" s="75"/>
      <c r="Q20" s="53"/>
      <c r="R20" s="53"/>
      <c r="S20" s="76"/>
      <c r="T20" s="77"/>
    </row>
    <row r="21" spans="1:20" ht="26.25" customHeight="1" thickBot="1">
      <c r="A21" s="81"/>
      <c r="B21" s="242" t="s">
        <v>134</v>
      </c>
      <c r="C21" s="65">
        <f>SUM(C3:C20)</f>
        <v>1185</v>
      </c>
      <c r="D21" s="65">
        <f>SUM(D3:D20)</f>
        <v>162</v>
      </c>
      <c r="E21" s="65">
        <f>SUM(E3:E20)</f>
        <v>11571</v>
      </c>
      <c r="F21" s="65">
        <f>SUM(F3:F20)</f>
        <v>10200</v>
      </c>
      <c r="G21" s="65">
        <f>SUM(G3:G20)</f>
        <v>4197</v>
      </c>
      <c r="H21" s="243">
        <f>SUM(F21/G21)</f>
        <v>2.4303073624017153</v>
      </c>
      <c r="I21" s="244">
        <f>MAX(I4:I20)</f>
        <v>33</v>
      </c>
      <c r="J21" s="245">
        <f>IF(ISBLANK(F21),"",F21/E21)</f>
        <v>0.88151413015296864</v>
      </c>
      <c r="K21" s="246">
        <f>SUM(K4:K20)</f>
        <v>1375</v>
      </c>
      <c r="L21" s="244">
        <f>SUM(L4:L20)</f>
        <v>76</v>
      </c>
      <c r="M21" s="244">
        <f>SUM(M4:M20)</f>
        <v>80</v>
      </c>
      <c r="N21" s="244">
        <f>SUM(N4:N20)</f>
        <v>6</v>
      </c>
      <c r="O21" s="69">
        <f>Invoer_Periode1_!N147</f>
        <v>56</v>
      </c>
      <c r="P21" s="53"/>
      <c r="Q21" s="53"/>
      <c r="R21" s="53"/>
      <c r="S21" s="74"/>
      <c r="T21" s="55"/>
    </row>
    <row r="22" spans="1:20" ht="26.25" customHeight="1" thickBot="1">
      <c r="B22" s="421" t="s">
        <v>135</v>
      </c>
      <c r="C22" s="422">
        <v>33</v>
      </c>
      <c r="D22" s="1211" t="s">
        <v>3</v>
      </c>
      <c r="E22" s="1212"/>
      <c r="F22" s="412"/>
      <c r="G22" s="412"/>
      <c r="H22" s="412"/>
      <c r="I22" s="412"/>
      <c r="J22" s="412"/>
      <c r="K22" s="413"/>
      <c r="L22" s="82"/>
      <c r="M22" s="82"/>
      <c r="N22" s="82"/>
      <c r="O22" s="82"/>
    </row>
    <row r="23" spans="1:20" ht="25.5" customHeight="1"/>
    <row r="25" spans="1:20" ht="26.25" customHeight="1">
      <c r="B25" s="1210" t="s">
        <v>0</v>
      </c>
      <c r="C25" s="1210"/>
      <c r="D25" s="1210"/>
    </row>
  </sheetData>
  <sortState xmlns:xlrd2="http://schemas.microsoft.com/office/spreadsheetml/2017/richdata2" ref="B4:O17">
    <sortCondition descending="1" ref="K4:K17"/>
    <sortCondition ref="H4:H17"/>
    <sortCondition ref="I4:I17"/>
  </sortState>
  <mergeCells count="3">
    <mergeCell ref="E1:F1"/>
    <mergeCell ref="B25:D25"/>
    <mergeCell ref="D22:E22"/>
  </mergeCells>
  <hyperlinks>
    <hyperlink ref="B25" location="Hoofdmenu!A1" display="Hoofdmenu" xr:uid="{00000000-0004-0000-0400-000000000000}"/>
  </hyperlinks>
  <printOptions horizontalCentered="1" gridLines="1"/>
  <pageMargins left="0.39370078740157505" right="0.39370078740157505" top="0.82677165354330717" bottom="0.59055118110236182" header="0.62992125984252012" footer="0.59055118110236182"/>
  <pageSetup paperSize="9" scale="80" fitToWidth="0" fitToHeight="0" pageOrder="overThenDown" orientation="landscape" horizontalDpi="0" verticalDpi="0" r:id="rId1"/>
  <headerFooter alignWithMargins="0">
    <oddFooter>&amp;CCiel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80"/>
  <sheetViews>
    <sheetView workbookViewId="0">
      <selection activeCell="H20" sqref="H20"/>
    </sheetView>
  </sheetViews>
  <sheetFormatPr defaultRowHeight="12.75" customHeight="1"/>
  <cols>
    <col min="1" max="1" width="5.7109375" style="435" customWidth="1"/>
    <col min="2" max="2" width="23.7109375" style="434" customWidth="1"/>
    <col min="3" max="3" width="12.42578125" style="434" customWidth="1"/>
    <col min="4" max="4" width="22.5703125" style="434" customWidth="1"/>
    <col min="5" max="5" width="12.85546875" style="434" customWidth="1"/>
    <col min="6" max="6" width="21.7109375" style="434" customWidth="1"/>
    <col min="7" max="7" width="11.5703125" style="434" customWidth="1"/>
    <col min="8" max="8" width="21.42578125" style="434" customWidth="1"/>
    <col min="9" max="9" width="11.5703125" style="434" customWidth="1"/>
    <col min="10" max="10" width="20.5703125" style="434" customWidth="1"/>
    <col min="11" max="1023" width="11.5703125" style="434" customWidth="1"/>
    <col min="1024" max="1024" width="9.140625" style="434" customWidth="1"/>
    <col min="1025" max="16384" width="9.140625" style="434"/>
  </cols>
  <sheetData>
    <row r="1" spans="1:11" ht="17.25" customHeight="1">
      <c r="A1" s="434" t="s">
        <v>188</v>
      </c>
    </row>
    <row r="2" spans="1:11" ht="17.25" customHeight="1">
      <c r="B2" s="436" t="s">
        <v>75</v>
      </c>
    </row>
    <row r="3" spans="1:11" ht="17.25" customHeight="1">
      <c r="A3" s="435">
        <v>1</v>
      </c>
      <c r="B3" s="437" t="str">
        <f>Leden!B4</f>
        <v>Slot Guus</v>
      </c>
      <c r="D3" s="437" t="str">
        <f>Leden!B5</f>
        <v>Bennie Beerten Z</v>
      </c>
      <c r="F3" s="437" t="str">
        <f>Leden!B6</f>
        <v>Cuppers Jan</v>
      </c>
      <c r="H3" s="437" t="str">
        <f>Leden!B7</f>
        <v>BouwmeesterJohan</v>
      </c>
      <c r="J3" s="437" t="str">
        <f>Leden!$B$8</f>
        <v>Cattier Theo</v>
      </c>
    </row>
    <row r="4" spans="1:11" ht="17.25" customHeight="1">
      <c r="A4" s="435">
        <v>2</v>
      </c>
      <c r="B4" s="438" t="str">
        <f>Leden!B5</f>
        <v>Bennie Beerten Z</v>
      </c>
      <c r="C4" s="453" t="str">
        <f>IF(Invoer_Periode1_!C5=1,"gespeeld","open")</f>
        <v>open</v>
      </c>
      <c r="D4" s="439" t="str">
        <f>Invoer_Periode1_!B26</f>
        <v>Cuppers Jan</v>
      </c>
      <c r="E4" s="437" t="str">
        <f>IF(Invoer_Periode1_!C26=1,"gespeeld","open")</f>
        <v>open</v>
      </c>
      <c r="F4" s="440" t="str">
        <f>Invoer_Periode1_!B47</f>
        <v>BouwmeesterJohan</v>
      </c>
      <c r="G4" s="437" t="str">
        <f>IF(Invoer_Periode1_!C47=1,"gespeeld","open")</f>
        <v>open</v>
      </c>
      <c r="H4" s="441" t="str">
        <f>Invoer_Periode1_!B68</f>
        <v>Cattier Theo</v>
      </c>
      <c r="I4" s="437" t="str">
        <f>IF(Invoer_Periode1_!C68=1,"gespeeld","open")</f>
        <v>gespeeld</v>
      </c>
      <c r="J4" s="441" t="str">
        <f>Invoer_Periode1_!B89</f>
        <v>Huinink Jan</v>
      </c>
      <c r="K4" s="437" t="str">
        <f>IF(Invoer_Periode1_!C89=1,"gespeeld","open")</f>
        <v>gespeeld</v>
      </c>
    </row>
    <row r="5" spans="1:11" ht="17.25" customHeight="1">
      <c r="A5" s="435">
        <v>3</v>
      </c>
      <c r="B5" s="440" t="str">
        <f>Leden!B6</f>
        <v>Cuppers Jan</v>
      </c>
      <c r="C5" s="437" t="str">
        <f>IF(Invoer_Periode1_!C6=1,"gespeeld","open")</f>
        <v>gespeeld</v>
      </c>
      <c r="D5" s="439" t="str">
        <f>Invoer_Periode1_!B27</f>
        <v>BouwmeesterJohan</v>
      </c>
      <c r="E5" s="437" t="str">
        <f>IF(Invoer_Periode1_!C27=1,"gespeeld","open")</f>
        <v>open</v>
      </c>
      <c r="F5" s="441" t="str">
        <f>Invoer_Periode1_!B48</f>
        <v>Cattier Theo</v>
      </c>
      <c r="G5" s="437" t="str">
        <f>IF(Invoer_Periode1_!C48=1,"gespeeld","open")</f>
        <v>open</v>
      </c>
      <c r="H5" s="441" t="str">
        <f>Invoer_Periode1_!B69</f>
        <v>Huinink Jan</v>
      </c>
      <c r="I5" s="437" t="str">
        <f>IF(Invoer_Periode1_!C69=1,"gespeeld","open")</f>
        <v>gespeeld</v>
      </c>
      <c r="J5" s="441" t="str">
        <f>Invoer_Periode1_!B90</f>
        <v>Koppele Theo</v>
      </c>
      <c r="K5" s="437" t="str">
        <f>IF(Invoer_Periode1_!C90=1,"gespeeld","open")</f>
        <v>gespeeld</v>
      </c>
    </row>
    <row r="6" spans="1:11" ht="17.25" customHeight="1">
      <c r="A6" s="435">
        <v>4</v>
      </c>
      <c r="B6" s="441" t="str">
        <f>Leden!B4</f>
        <v>Slot Guus</v>
      </c>
      <c r="C6" s="437" t="str">
        <f>IF(Invoer_Periode1_!C7=1,"gespeeld","open")</f>
        <v>gespeeld</v>
      </c>
      <c r="D6" s="439" t="str">
        <f>Invoer_Periode1_!B28</f>
        <v>Cattier Theo</v>
      </c>
      <c r="E6" s="437" t="str">
        <f>IF(Invoer_Periode1_!C28=1,"gespeeld","open")</f>
        <v>open</v>
      </c>
      <c r="F6" s="441" t="str">
        <f>Invoer_Periode1_!B49</f>
        <v>Huinink Jan</v>
      </c>
      <c r="G6" s="437" t="str">
        <f>IF(Invoer_Periode1_!C49=1,"gespeeld","open")</f>
        <v>open</v>
      </c>
      <c r="H6" s="441" t="str">
        <f>Invoer_Periode1_!B70</f>
        <v>Koppele Theo</v>
      </c>
      <c r="I6" s="437" t="str">
        <f>IF(Invoer_Periode1_!C70=1,"gespeeld","open")</f>
        <v>gespeeld</v>
      </c>
      <c r="J6" s="441" t="str">
        <f>Invoer_Periode1_!B91</f>
        <v>Melgers Willy</v>
      </c>
      <c r="K6" s="437" t="str">
        <f>IF(Invoer_Periode1_!C91=1,"gespeeld","open")</f>
        <v>gespeeld</v>
      </c>
    </row>
    <row r="7" spans="1:11" ht="17.25" customHeight="1">
      <c r="A7" s="435">
        <v>5</v>
      </c>
      <c r="B7" s="441" t="str">
        <f>Leden!B8</f>
        <v>Cattier Theo</v>
      </c>
      <c r="C7" s="437" t="str">
        <f>IF(Invoer_Periode1_!C8=1,"gespeeld","open")</f>
        <v>gespeeld</v>
      </c>
      <c r="D7" s="439" t="str">
        <f>Invoer_Periode1_!B29</f>
        <v>Huinink Jan</v>
      </c>
      <c r="E7" s="437" t="str">
        <f>IF(Invoer_Periode1_!C29=1,"gespeeld","open")</f>
        <v>open</v>
      </c>
      <c r="F7" s="441" t="str">
        <f>Invoer_Periode1_!B50</f>
        <v>Koppele Theo</v>
      </c>
      <c r="G7" s="437" t="str">
        <f>IF(Invoer_Periode1_!C50=1,"gespeeld","open")</f>
        <v>gespeeld</v>
      </c>
      <c r="H7" s="441" t="str">
        <f>Invoer_Periode1_!B71</f>
        <v>Melgers Willy</v>
      </c>
      <c r="I7" s="437" t="str">
        <f>IF(Invoer_Periode1_!C71=1,"gespeeld","open")</f>
        <v>gespeeld</v>
      </c>
      <c r="J7" s="441" t="str">
        <f>Invoer_Periode1_!B92</f>
        <v>Piepers Arnold</v>
      </c>
      <c r="K7" s="437" t="str">
        <f>IF(Invoer_Periode1_!C92=1,"gespeeld","open")</f>
        <v>gespeeld</v>
      </c>
    </row>
    <row r="8" spans="1:11" ht="17.25" customHeight="1">
      <c r="A8" s="435">
        <v>6</v>
      </c>
      <c r="B8" s="441" t="str">
        <f>Leden!B9</f>
        <v>Huinink Jan</v>
      </c>
      <c r="C8" s="437" t="str">
        <f>IF(Invoer_Periode1_!C9=1,"gespeeld","open")</f>
        <v>gespeeld</v>
      </c>
      <c r="D8" s="439" t="str">
        <f>Invoer_Periode1_!B30</f>
        <v>Koppele Theo</v>
      </c>
      <c r="E8" s="437" t="str">
        <f>IF(Invoer_Periode1_!C30=1,"gespeeld","open")</f>
        <v>open</v>
      </c>
      <c r="F8" s="441" t="str">
        <f>Invoer_Periode1_!B51</f>
        <v>Melgers Willy</v>
      </c>
      <c r="G8" s="437" t="str">
        <f>IF(Invoer_Periode1_!C51=1,"gespeeld","open")</f>
        <v>open</v>
      </c>
      <c r="H8" s="441" t="str">
        <f>Invoer_Periode1_!B72</f>
        <v>Piepers Arnold</v>
      </c>
      <c r="I8" s="437" t="str">
        <f>IF(Invoer_Periode1_!C72=1,"gespeeld","open")</f>
        <v>gespeeld</v>
      </c>
      <c r="J8" s="441" t="str">
        <f>Invoer_Periode1_!B93</f>
        <v>Jos Stortelder</v>
      </c>
      <c r="K8" s="437" t="str">
        <f>IF(Invoer_Periode1_!C93=1,"gespeeld","open")</f>
        <v>gespeeld</v>
      </c>
    </row>
    <row r="9" spans="1:11" ht="17.25" customHeight="1">
      <c r="A9" s="435">
        <v>7</v>
      </c>
      <c r="B9" s="441" t="str">
        <f>Leden!B10</f>
        <v>Koppele Theo</v>
      </c>
      <c r="C9" s="437" t="str">
        <f>IF(Invoer_Periode1_!C10=1,"gespeeld","open")</f>
        <v>gespeeld</v>
      </c>
      <c r="D9" s="439" t="str">
        <f>Invoer_Periode1_!B31</f>
        <v>Melgers Willy</v>
      </c>
      <c r="E9" s="437" t="str">
        <f>IF(Invoer_Periode1_!C31=1,"gespeeld","open")</f>
        <v>open</v>
      </c>
      <c r="F9" s="441" t="str">
        <f>Invoer_Periode1_!B52</f>
        <v>Piepers Arnold</v>
      </c>
      <c r="G9" s="437" t="str">
        <f>IF(Invoer_Periode1_!C52=1,"gespeeld","open")</f>
        <v>gespeeld</v>
      </c>
      <c r="H9" s="441" t="str">
        <f>Invoer_Periode1_!B73</f>
        <v>Jos Stortelder</v>
      </c>
      <c r="I9" s="437" t="str">
        <f>IF(Invoer_Periode1_!C73=1,"gespeeld","open")</f>
        <v>gespeeld</v>
      </c>
      <c r="J9" s="441" t="str">
        <f>Invoer_Periode1_!B94</f>
        <v>Rots Jan</v>
      </c>
      <c r="K9" s="437" t="str">
        <f>IF(Invoer_Periode1_!C94=1,"gespeeld","open")</f>
        <v>open</v>
      </c>
    </row>
    <row r="10" spans="1:11" ht="17.25" customHeight="1">
      <c r="A10" s="435">
        <v>8</v>
      </c>
      <c r="B10" s="441" t="str">
        <f>Leden!B11</f>
        <v>Melgers Willy</v>
      </c>
      <c r="C10" s="437" t="str">
        <f>IF(Invoer_Periode1_!C11=1,"gespeeld","open")</f>
        <v>gespeeld</v>
      </c>
      <c r="D10" s="439" t="str">
        <f>Invoer_Periode1_!B32</f>
        <v>Piepers Arnold</v>
      </c>
      <c r="E10" s="437" t="str">
        <f>IF(Invoer_Periode1_!C32=1,"gespeeld","open")</f>
        <v>open</v>
      </c>
      <c r="F10" s="441" t="str">
        <f>Invoer_Periode1_!B53</f>
        <v>Jos Stortelder</v>
      </c>
      <c r="G10" s="437" t="str">
        <f>IF(Invoer_Periode1_!C53=1,"gespeeld","open")</f>
        <v>gespeeld</v>
      </c>
      <c r="H10" s="441" t="str">
        <f>Invoer_Periode1_!B74</f>
        <v>Rots Jan</v>
      </c>
      <c r="I10" s="437" t="str">
        <f>IF(Invoer_Periode1_!C74=1,"gespeeld","open")</f>
        <v>open</v>
      </c>
      <c r="J10" s="441" t="str">
        <f>Invoer_Periode1_!B95</f>
        <v>Rouwhorst Bennie</v>
      </c>
      <c r="K10" s="437" t="str">
        <f>IF(Invoer_Periode1_!C95=1,"gespeeld","open")</f>
        <v>gespeeld</v>
      </c>
    </row>
    <row r="11" spans="1:11" ht="17.25" customHeight="1">
      <c r="A11" s="435">
        <v>9</v>
      </c>
      <c r="B11" s="441" t="str">
        <f>Leden!B12</f>
        <v>Piepers Arnold</v>
      </c>
      <c r="C11" s="437" t="str">
        <f>IF(Invoer_Periode1_!C12=1,"gespeeld","open")</f>
        <v>gespeeld</v>
      </c>
      <c r="D11" s="439" t="str">
        <f>Invoer_Periode1_!B33</f>
        <v>Jos Stortelder</v>
      </c>
      <c r="E11" s="437" t="str">
        <f>IF(Invoer_Periode1_!C33=1,"gespeeld","open")</f>
        <v>open</v>
      </c>
      <c r="F11" s="441" t="str">
        <f>Invoer_Periode1_!B54</f>
        <v>Rots Jan</v>
      </c>
      <c r="G11" s="437" t="str">
        <f>IF(Invoer_Periode1_!C54=1,"gespeeld","open")</f>
        <v>open</v>
      </c>
      <c r="H11" s="441" t="str">
        <f>Invoer_Periode1_!B75</f>
        <v>Rouwhorst Bennie</v>
      </c>
      <c r="I11" s="437" t="str">
        <f>IF(Invoer_Periode1_!C75=1,"gespeeld","open")</f>
        <v>gespeeld</v>
      </c>
      <c r="J11" s="441" t="str">
        <f>Invoer_Periode1_!B96</f>
        <v>Wittenbernds B</v>
      </c>
      <c r="K11" s="437" t="str">
        <f>IF(Invoer_Periode1_!C96=1,"gespeeld","open")</f>
        <v>gespeeld</v>
      </c>
    </row>
    <row r="12" spans="1:11" ht="17.25" customHeight="1">
      <c r="A12" s="435">
        <v>10</v>
      </c>
      <c r="B12" s="441" t="str">
        <f>Leden!B13</f>
        <v>Jos Stortelder</v>
      </c>
      <c r="C12" s="437" t="str">
        <f>IF(Invoer_Periode1_!C13=1,"gespeeld","open")</f>
        <v>gespeeld</v>
      </c>
      <c r="D12" s="439" t="str">
        <f>Invoer_Periode1_!B34</f>
        <v>Rots Jan</v>
      </c>
      <c r="E12" s="437" t="str">
        <f>IF(Invoer_Periode1_!C34=1,"gespeeld","open")</f>
        <v>open</v>
      </c>
      <c r="F12" s="441" t="str">
        <f>Invoer_Periode1_!B55</f>
        <v>Rouwhorst Bennie</v>
      </c>
      <c r="G12" s="437" t="str">
        <f>IF(Invoer_Periode1_!C55=1,"gespeeld","open")</f>
        <v>open</v>
      </c>
      <c r="H12" s="441" t="str">
        <f>Invoer_Periode1_!B76</f>
        <v>Wittenbernds B</v>
      </c>
      <c r="I12" s="437" t="str">
        <f>IF(Invoer_Periode1_!C76=1,"gespeeld","open")</f>
        <v>gespeeld</v>
      </c>
      <c r="J12" s="441" t="str">
        <f>Invoer_Periode1_!B97</f>
        <v>Spieker Leo</v>
      </c>
      <c r="K12" s="437" t="str">
        <f>IF(Invoer_Periode1_!C97=1,"gespeeld","open")</f>
        <v>gespeeld</v>
      </c>
    </row>
    <row r="13" spans="1:11" ht="17.25" customHeight="1">
      <c r="A13" s="435">
        <v>11</v>
      </c>
      <c r="B13" s="441" t="str">
        <f>Leden!B14</f>
        <v>Rots Jan</v>
      </c>
      <c r="C13" s="437" t="str">
        <f>IF(Invoer_Periode1_!C14=1,"gespeeld","open")</f>
        <v>open</v>
      </c>
      <c r="D13" s="439" t="str">
        <f>Invoer_Periode1_!B35</f>
        <v>Rouwhorst Bennie</v>
      </c>
      <c r="E13" s="437" t="str">
        <f>IF(Invoer_Periode1_!C35=1,"gespeeld","open")</f>
        <v>open</v>
      </c>
      <c r="F13" s="441" t="str">
        <f>Invoer_Periode1_!B56</f>
        <v>Wittenbernds B</v>
      </c>
      <c r="G13" s="437" t="str">
        <f>IF(Invoer_Periode1_!C56=1,"gespeeld","open")</f>
        <v>open</v>
      </c>
      <c r="H13" s="441" t="str">
        <f>Invoer_Periode1_!B77</f>
        <v>Spieker Leo</v>
      </c>
      <c r="I13" s="437" t="str">
        <f>IF(Invoer_Periode1_!C77=1,"gespeeld","open")</f>
        <v>gespeeld</v>
      </c>
      <c r="J13" s="441" t="str">
        <f>Invoer_Periode1_!B98</f>
        <v>v.Schie Leo</v>
      </c>
      <c r="K13" s="437" t="str">
        <f>IF(Invoer_Periode1_!C98=1,"gespeeld","open")</f>
        <v>gespeeld</v>
      </c>
    </row>
    <row r="14" spans="1:11" ht="17.25" customHeight="1">
      <c r="A14" s="435">
        <v>12</v>
      </c>
      <c r="B14" s="441" t="str">
        <f>Leden!B15</f>
        <v>Rouwhorst Bennie</v>
      </c>
      <c r="C14" s="437" t="str">
        <f>IF(Invoer_Periode1_!C15=1,"gespeeld","open")</f>
        <v>gespeeld</v>
      </c>
      <c r="D14" s="439" t="str">
        <f>Invoer_Periode1_!B36</f>
        <v>Wittenbernds B</v>
      </c>
      <c r="E14" s="437" t="str">
        <f>IF(Invoer_Periode1_!C36=1,"gespeeld","open")</f>
        <v>open</v>
      </c>
      <c r="F14" s="441" t="str">
        <f>Invoer_Periode1_!B57</f>
        <v>Spieker Leo</v>
      </c>
      <c r="G14" s="437" t="str">
        <f>IF(Invoer_Periode1_!C57=1,"gespeeld","open")</f>
        <v>open</v>
      </c>
      <c r="H14" s="441" t="str">
        <f>Invoer_Periode1_!B78</f>
        <v>v.Schie Leo</v>
      </c>
      <c r="I14" s="437" t="str">
        <f>IF(Invoer_Periode1_!C78=1,"gespeeld","open")</f>
        <v>gespeeld</v>
      </c>
      <c r="J14" s="441" t="str">
        <f>Invoer_Periode1_!B99</f>
        <v>Wolterink Harrie</v>
      </c>
      <c r="K14" s="437" t="str">
        <f>IF(Invoer_Periode1_!C99=1,"gespeeld","open")</f>
        <v>gespeeld</v>
      </c>
    </row>
    <row r="15" spans="1:11" ht="17.25" customHeight="1">
      <c r="A15" s="435">
        <v>13</v>
      </c>
      <c r="B15" s="441" t="str">
        <f>Leden!B16</f>
        <v>Wittenbernds B</v>
      </c>
      <c r="C15" s="437" t="str">
        <f>IF(Invoer_Periode1_!C16=1,"gespeeld","open")</f>
        <v>gespeeld</v>
      </c>
      <c r="D15" s="439" t="str">
        <f>Invoer_Periode1_!B37</f>
        <v>Spieker Leo</v>
      </c>
      <c r="E15" s="437" t="str">
        <f>IF(Invoer_Periode1_!C37=1,"gespeeld","open")</f>
        <v>open</v>
      </c>
      <c r="F15" s="441" t="str">
        <f>Invoer_Periode1_!B58</f>
        <v>v.Schie Leo</v>
      </c>
      <c r="G15" s="437" t="str">
        <f>IF(Invoer_Periode1_!C58=1,"gespeeld","open")</f>
        <v>open</v>
      </c>
      <c r="H15" s="441" t="str">
        <f>Invoer_Periode1_!B79</f>
        <v>Wolterink Harrie</v>
      </c>
      <c r="I15" s="437" t="str">
        <f>IF(Invoer_Periode1_!C79=1,"gespeeld","open")</f>
        <v>gespeeld</v>
      </c>
      <c r="J15" s="441" t="str">
        <f>Invoer_Periode1_!B100</f>
        <v>Vermue Jack</v>
      </c>
      <c r="K15" s="437" t="str">
        <f>IF(Invoer_Periode1_!C100=1,"gespeeld","open")</f>
        <v>open</v>
      </c>
    </row>
    <row r="16" spans="1:11" ht="17.25" customHeight="1">
      <c r="A16" s="435">
        <v>14</v>
      </c>
      <c r="B16" s="441" t="str">
        <f>Leden!B17</f>
        <v>Spieker Leo</v>
      </c>
      <c r="C16" s="437" t="str">
        <f>IF(Invoer_Periode1_!C17=1,"gespeeld","open")</f>
        <v>gespeeld</v>
      </c>
      <c r="D16" s="439" t="str">
        <f>Invoer_Periode1_!B38</f>
        <v>v.Schie Leo</v>
      </c>
      <c r="E16" s="437" t="str">
        <f>IF(Invoer_Periode1_!C38=1,"gespeeld","open")</f>
        <v>open</v>
      </c>
      <c r="F16" s="441" t="str">
        <f>Invoer_Periode1_!B59</f>
        <v>Wolterink Harrie</v>
      </c>
      <c r="G16" s="437" t="str">
        <f>IF(Invoer_Periode1_!C59=1,"gespeeld","open")</f>
        <v>open</v>
      </c>
      <c r="H16" s="441" t="str">
        <f>Invoer_Periode1_!B80</f>
        <v>Vermue Jack</v>
      </c>
      <c r="I16" s="437" t="str">
        <f>IF(Invoer_Periode1_!C80=1,"gespeeld","open")</f>
        <v>open</v>
      </c>
      <c r="J16" s="441" t="str">
        <f>Invoer_Periode1_!B101</f>
        <v>Slot Guus</v>
      </c>
      <c r="K16" s="437" t="str">
        <f>IF(Invoer_Periode1_!C101=1,"gespeeld","open")</f>
        <v>gespeeld</v>
      </c>
    </row>
    <row r="17" spans="1:11" ht="17.25" customHeight="1">
      <c r="A17" s="435">
        <v>15</v>
      </c>
      <c r="B17" s="441" t="str">
        <f>Leden!B18</f>
        <v>v.Schie Leo</v>
      </c>
      <c r="C17" s="437" t="str">
        <f>IF(Invoer_Periode1_!C18=1,"gespeeld","open")</f>
        <v>gespeeld</v>
      </c>
      <c r="D17" s="439" t="str">
        <f>Invoer_Periode1_!B39</f>
        <v>Wolterink Harrie</v>
      </c>
      <c r="E17" s="437" t="str">
        <f>IF(Invoer_Periode1_!C39=1,"gespeeld","open")</f>
        <v>open</v>
      </c>
      <c r="F17" s="441" t="str">
        <f>Invoer_Periode1_!B60</f>
        <v>Vermue Jack</v>
      </c>
      <c r="G17" s="437" t="str">
        <f>IF(Invoer_Periode1_!C60=1,"gespeeld","open")</f>
        <v>open</v>
      </c>
      <c r="H17" s="441" t="str">
        <f>Invoer_Periode1_!B81</f>
        <v>Slot Guus</v>
      </c>
      <c r="I17" s="437" t="str">
        <f>IF(Invoer_Periode1_!C81=1,"gespeeld","open")</f>
        <v>gespeeld</v>
      </c>
      <c r="J17" s="441" t="str">
        <f>Invoer_Periode1_!B102</f>
        <v>Bennie Beerten Z</v>
      </c>
      <c r="K17" s="437" t="str">
        <f>IF(Invoer_Periode1_!C102=1,"gespeeld","open")</f>
        <v>open</v>
      </c>
    </row>
    <row r="18" spans="1:11" ht="17.25" customHeight="1">
      <c r="A18" s="435">
        <v>16</v>
      </c>
      <c r="B18" s="441" t="str">
        <f>Leden!B19</f>
        <v>Wolterink Harrie</v>
      </c>
      <c r="C18" s="437" t="str">
        <f>IF(Invoer_Periode1_!C19=1,"gespeeld","open")</f>
        <v>gespeeld</v>
      </c>
      <c r="D18" s="439" t="str">
        <f>Invoer_Periode1_!B40</f>
        <v>Vermue Jack</v>
      </c>
      <c r="E18" s="437" t="str">
        <f>IF(Invoer_Periode1_!C40=1,"gespeeld","open")</f>
        <v>open</v>
      </c>
      <c r="F18" s="441" t="str">
        <f>Invoer_Periode1_!B61</f>
        <v>Slot Guus</v>
      </c>
      <c r="G18" s="437" t="str">
        <f>IF(Invoer_Periode1_!C61=1,"gespeeld","open")</f>
        <v>gespeeld</v>
      </c>
      <c r="H18" s="441" t="str">
        <f>Invoer_Periode1_!B82</f>
        <v>Bennie Beerten Z</v>
      </c>
      <c r="I18" s="437" t="str">
        <f>IF(Invoer_Periode1_!C82=1,"gespeeld","open")</f>
        <v>open</v>
      </c>
      <c r="J18" s="441" t="str">
        <f>Invoer_Periode1_!B103</f>
        <v>Cuppers Jan</v>
      </c>
      <c r="K18" s="437" t="str">
        <f>IF(Invoer_Periode1_!C103=1,"gespeeld","open")</f>
        <v>open</v>
      </c>
    </row>
    <row r="19" spans="1:11" ht="17.25" customHeight="1">
      <c r="A19" s="435">
        <v>17</v>
      </c>
      <c r="B19" s="441" t="str">
        <f>Leden!B20</f>
        <v>Vermue Jack</v>
      </c>
      <c r="C19" s="437" t="str">
        <f>IF(Invoer_Periode1_!C20=1,"gespeeld","open")</f>
        <v>open</v>
      </c>
      <c r="D19" s="439" t="str">
        <f>Invoer_Periode1_!B41</f>
        <v>Slot Guus</v>
      </c>
      <c r="E19" s="437" t="str">
        <f>IF(Invoer_Periode1_!C41=1,"gespeeld","open")</f>
        <v>open</v>
      </c>
      <c r="F19" s="441" t="str">
        <f>Invoer_Periode1_!B62</f>
        <v>Bennie Beerten Z</v>
      </c>
      <c r="G19" s="437" t="str">
        <f>IF(Invoer_Periode1_!C62=1,"gespeeld","open")</f>
        <v>open</v>
      </c>
      <c r="H19" s="441" t="str">
        <f>Invoer_Periode1_!B83</f>
        <v>Cuppers Jan</v>
      </c>
      <c r="I19" s="437" t="str">
        <f>IF(Invoer_Periode1_!C83=1,"gespeeld","open")</f>
        <v>open</v>
      </c>
      <c r="J19" s="442" t="str">
        <f>Invoer_Periode1_!B104</f>
        <v>BouwmeesterJohan</v>
      </c>
      <c r="K19" s="437" t="str">
        <f>IF(Invoer_Periode1_!C104=1,"gespeeld","open")</f>
        <v>gespeeld</v>
      </c>
    </row>
    <row r="20" spans="1:11" ht="17.25" customHeight="1">
      <c r="B20" s="441"/>
      <c r="C20" s="443"/>
      <c r="D20" s="444"/>
      <c r="E20" s="443"/>
      <c r="F20" s="444"/>
      <c r="G20" s="443"/>
      <c r="H20" s="445"/>
      <c r="I20" s="443"/>
      <c r="J20" s="445"/>
      <c r="K20" s="443"/>
    </row>
    <row r="21" spans="1:11" ht="17.25" customHeight="1">
      <c r="B21" s="446"/>
      <c r="C21" s="447"/>
      <c r="D21" s="446"/>
      <c r="E21" s="447"/>
      <c r="F21" s="446"/>
      <c r="G21" s="447"/>
      <c r="H21" s="446"/>
      <c r="I21" s="447"/>
      <c r="J21" s="446"/>
      <c r="K21" s="447"/>
    </row>
    <row r="22" spans="1:11" ht="17.25" customHeight="1">
      <c r="A22" s="448">
        <v>1</v>
      </c>
      <c r="B22" s="437" t="str">
        <f>Leden!$B$9</f>
        <v>Huinink Jan</v>
      </c>
      <c r="D22" s="437" t="str">
        <f>Leden!$B$10</f>
        <v>Koppele Theo</v>
      </c>
      <c r="F22" s="437" t="str">
        <f>Leden!$B$11</f>
        <v>Melgers Willy</v>
      </c>
      <c r="H22" s="437" t="str">
        <f>Leden!$B$12</f>
        <v>Piepers Arnold</v>
      </c>
      <c r="J22" s="437" t="str">
        <f>Leden!$B$13</f>
        <v>Jos Stortelder</v>
      </c>
    </row>
    <row r="23" spans="1:11" ht="17.25" customHeight="1">
      <c r="A23" s="435">
        <v>2</v>
      </c>
      <c r="B23" s="441" t="str">
        <f>Invoer_Periode1_!B110</f>
        <v>Koppele Theo</v>
      </c>
      <c r="C23" s="449" t="str">
        <f>IF(Invoer_Periode1_!C110=1,"gespeeld","open")</f>
        <v>gespeeld</v>
      </c>
      <c r="D23" s="441" t="str">
        <f>Invoer_Periode1_!B131</f>
        <v>Melgers Willy</v>
      </c>
      <c r="E23" s="449" t="str">
        <f>IF(Invoer_Periode1_!C131=1,"gespeeld","open")</f>
        <v>gespeeld</v>
      </c>
      <c r="F23" s="441" t="str">
        <f>Invoer_Periode1_!B152</f>
        <v>Piepers Arnold</v>
      </c>
      <c r="G23" s="449" t="str">
        <f>IF(Invoer_Periode1_!C152=1,"gespeeld","open")</f>
        <v>gespeeld</v>
      </c>
      <c r="H23" s="441" t="str">
        <f>Invoer_Periode1_!B173</f>
        <v>Jos Stortelder</v>
      </c>
      <c r="I23" s="449" t="str">
        <f>IF(Invoer_Periode1_!C173=1,"gespeeld","open")</f>
        <v>gespeeld</v>
      </c>
      <c r="J23" s="441" t="str">
        <f>Invoer_Periode1_!B194</f>
        <v>Rots Jan</v>
      </c>
      <c r="K23" s="449" t="str">
        <f>IF(Invoer_Periode1_!C194=1,"gespeeld","open")</f>
        <v>open</v>
      </c>
    </row>
    <row r="24" spans="1:11" ht="17.25" customHeight="1">
      <c r="A24" s="448">
        <v>3</v>
      </c>
      <c r="B24" s="441" t="str">
        <f>Invoer_Periode1_!B111</f>
        <v>Melgers Willy</v>
      </c>
      <c r="C24" s="449" t="str">
        <f>IF(Invoer_Periode1_!C111=1,"gespeeld","open")</f>
        <v>gespeeld</v>
      </c>
      <c r="D24" s="441" t="str">
        <f>Invoer_Periode1_!B132</f>
        <v>Piepers Arnold</v>
      </c>
      <c r="E24" s="449" t="str">
        <f>IF(Invoer_Periode1_!C132=1,"gespeeld","open")</f>
        <v>gespeeld</v>
      </c>
      <c r="F24" s="441" t="str">
        <f>Invoer_Periode1_!B153</f>
        <v>Jos Stortelder</v>
      </c>
      <c r="G24" s="449" t="str">
        <f>IF(Invoer_Periode1_!C153=1,"gespeeld","open")</f>
        <v>gespeeld</v>
      </c>
      <c r="H24" s="441" t="str">
        <f>Invoer_Periode1_!B174</f>
        <v>Rots Jan</v>
      </c>
      <c r="I24" s="449" t="str">
        <f>IF(Invoer_Periode1_!C174=1,"gespeeld","open")</f>
        <v>open</v>
      </c>
      <c r="J24" s="441" t="str">
        <f>Invoer_Periode1_!B195</f>
        <v>Rouwhorst Bennie</v>
      </c>
      <c r="K24" s="449" t="str">
        <f>IF(Invoer_Periode1_!C195=1,"gespeeld","open")</f>
        <v>gespeeld</v>
      </c>
    </row>
    <row r="25" spans="1:11" ht="17.25" customHeight="1">
      <c r="A25" s="435">
        <v>4</v>
      </c>
      <c r="B25" s="441" t="str">
        <f>Invoer_Periode1_!B112</f>
        <v>Piepers Arnold</v>
      </c>
      <c r="C25" s="449" t="str">
        <f>IF(Invoer_Periode1_!C112=1,"gespeeld","open")</f>
        <v>gespeeld</v>
      </c>
      <c r="D25" s="441" t="str">
        <f>Invoer_Periode1_!B133</f>
        <v>Jos Stortelder</v>
      </c>
      <c r="E25" s="449" t="str">
        <f>IF(Invoer_Periode1_!C133=1,"gespeeld","open")</f>
        <v>gespeeld</v>
      </c>
      <c r="F25" s="441" t="str">
        <f>Invoer_Periode1_!B154</f>
        <v>Rots Jan</v>
      </c>
      <c r="G25" s="449" t="str">
        <f>IF(Invoer_Periode1_!C154=1,"gespeeld","open")</f>
        <v>open</v>
      </c>
      <c r="H25" s="441" t="str">
        <f>Invoer_Periode1_!B175</f>
        <v>Rouwhorst Bennie</v>
      </c>
      <c r="I25" s="449" t="str">
        <f>IF(Invoer_Periode1_!C175=1,"gespeeld","open")</f>
        <v>gespeeld</v>
      </c>
      <c r="J25" s="441" t="str">
        <f>Invoer_Periode1_!B196</f>
        <v>Wittenbernds B</v>
      </c>
      <c r="K25" s="449" t="str">
        <f>IF(Invoer_Periode1_!C196=1,"gespeeld","open")</f>
        <v>gespeeld</v>
      </c>
    </row>
    <row r="26" spans="1:11" ht="17.25" customHeight="1">
      <c r="A26" s="448">
        <v>5</v>
      </c>
      <c r="B26" s="441" t="str">
        <f>Invoer_Periode1_!B113</f>
        <v>Jos Stortelder</v>
      </c>
      <c r="C26" s="449" t="str">
        <f>IF(Invoer_Periode1_!C113=1,"gespeeld","open")</f>
        <v>gespeeld</v>
      </c>
      <c r="D26" s="441" t="str">
        <f>Invoer_Periode1_!B134</f>
        <v>Rots Jan</v>
      </c>
      <c r="E26" s="449" t="str">
        <f>IF(Invoer_Periode1_!C134=1,"gespeeld","open")</f>
        <v>open</v>
      </c>
      <c r="F26" s="441" t="str">
        <f>Invoer_Periode1_!B155</f>
        <v>Rouwhorst Bennie</v>
      </c>
      <c r="G26" s="449" t="str">
        <f>IF(Invoer_Periode1_!C155=1,"gespeeld","open")</f>
        <v>gespeeld</v>
      </c>
      <c r="H26" s="441" t="str">
        <f>Invoer_Periode1_!B176</f>
        <v>Wittenbernds B</v>
      </c>
      <c r="I26" s="449" t="str">
        <f>IF(Invoer_Periode1_!C176=1,"gespeeld","open")</f>
        <v>gespeeld</v>
      </c>
      <c r="J26" s="441" t="str">
        <f>Invoer_Periode1_!B197</f>
        <v>Spieker Leo</v>
      </c>
      <c r="K26" s="449" t="str">
        <f>IF(Invoer_Periode1_!C197=1,"gespeeld","open")</f>
        <v>gespeeld</v>
      </c>
    </row>
    <row r="27" spans="1:11" ht="17.25" customHeight="1">
      <c r="A27" s="435">
        <v>6</v>
      </c>
      <c r="B27" s="441" t="str">
        <f>Invoer_Periode1_!B114</f>
        <v>Rots Jan</v>
      </c>
      <c r="C27" s="449" t="str">
        <f>IF(Invoer_Periode1_!C114=1,"gespeeld","open")</f>
        <v>open</v>
      </c>
      <c r="D27" s="441" t="str">
        <f>Invoer_Periode1_!B135</f>
        <v>Rouwhorst Bennie</v>
      </c>
      <c r="E27" s="449" t="str">
        <f>IF(Invoer_Periode1_!C135=1,"gespeeld","open")</f>
        <v>open</v>
      </c>
      <c r="F27" s="441" t="str">
        <f>Invoer_Periode1_!B156</f>
        <v>Wittenbernds B</v>
      </c>
      <c r="G27" s="449" t="str">
        <f>IF(Invoer_Periode1_!C156=1,"gespeeld","open")</f>
        <v>gespeeld</v>
      </c>
      <c r="H27" s="441" t="str">
        <f>Invoer_Periode1_!B177</f>
        <v>Spieker Leo</v>
      </c>
      <c r="I27" s="449" t="str">
        <f>IF(Invoer_Periode1_!C177=1,"gespeeld","open")</f>
        <v>gespeeld</v>
      </c>
      <c r="J27" s="441" t="str">
        <f>Invoer_Periode1_!B198</f>
        <v>v.Schie Leo</v>
      </c>
      <c r="K27" s="449" t="str">
        <f>IF(Invoer_Periode1_!C198=1,"gespeeld","open")</f>
        <v>gespeeld</v>
      </c>
    </row>
    <row r="28" spans="1:11" ht="17.25" customHeight="1">
      <c r="A28" s="448">
        <v>7</v>
      </c>
      <c r="B28" s="441" t="str">
        <f>Invoer_Periode1_!B115</f>
        <v>Rouwhorst Bennie</v>
      </c>
      <c r="C28" s="449" t="str">
        <f>IF(Invoer_Periode1_!C115=1,"gespeeld","open")</f>
        <v>gespeeld</v>
      </c>
      <c r="D28" s="441" t="str">
        <f>Invoer_Periode1_!B136</f>
        <v>Wittenbernds B</v>
      </c>
      <c r="E28" s="449" t="str">
        <f>IF(Invoer_Periode1_!C136=1,"gespeeld","open")</f>
        <v>gespeeld</v>
      </c>
      <c r="F28" s="441" t="str">
        <f>Invoer_Periode1_!B157</f>
        <v>Spieker Leo</v>
      </c>
      <c r="G28" s="449" t="str">
        <f>IF(Invoer_Periode1_!C157=1,"gespeeld","open")</f>
        <v>gespeeld</v>
      </c>
      <c r="H28" s="441" t="str">
        <f>Invoer_Periode1_!B178</f>
        <v>v.Schie Leo</v>
      </c>
      <c r="I28" s="449" t="str">
        <f>IF(Invoer_Periode1_!C178=1,"gespeeld","open")</f>
        <v>gespeeld</v>
      </c>
      <c r="J28" s="441" t="str">
        <f>Invoer_Periode1_!B199</f>
        <v>Wolterink Harrie</v>
      </c>
      <c r="K28" s="449" t="str">
        <f>IF(Invoer_Periode1_!C199=1,"gespeeld","open")</f>
        <v>gespeeld</v>
      </c>
    </row>
    <row r="29" spans="1:11" ht="17.25" customHeight="1">
      <c r="A29" s="435">
        <v>8</v>
      </c>
      <c r="B29" s="441" t="str">
        <f>Invoer_Periode1_!B116</f>
        <v>Wittenbernds B</v>
      </c>
      <c r="C29" s="449" t="str">
        <f>IF(Invoer_Periode1_!C116=1,"gespeeld","open")</f>
        <v>gespeeld</v>
      </c>
      <c r="D29" s="441" t="str">
        <f>Invoer_Periode1_!B137</f>
        <v>Spieker Leo</v>
      </c>
      <c r="E29" s="449" t="str">
        <f>IF(Invoer_Periode1_!C137=1,"gespeeld","open")</f>
        <v>gespeeld</v>
      </c>
      <c r="F29" s="441" t="str">
        <f>Invoer_Periode1_!B158</f>
        <v>v.Schie Leo</v>
      </c>
      <c r="G29" s="449" t="str">
        <f>IF(Invoer_Periode1_!C158=1,"gespeeld","open")</f>
        <v>gespeeld</v>
      </c>
      <c r="H29" s="441" t="str">
        <f>Invoer_Periode1_!B179</f>
        <v>Wolterink Harrie</v>
      </c>
      <c r="I29" s="449" t="str">
        <f>IF(Invoer_Periode1_!C179=1,"gespeeld","open")</f>
        <v>gespeeld</v>
      </c>
      <c r="J29" s="441" t="str">
        <f>Invoer_Periode1_!B200</f>
        <v>Vermue Jack</v>
      </c>
      <c r="K29" s="449" t="str">
        <f>IF(Invoer_Periode1_!C200=1,"gespeeld","open")</f>
        <v>open</v>
      </c>
    </row>
    <row r="30" spans="1:11" ht="17.25" customHeight="1">
      <c r="A30" s="448">
        <v>9</v>
      </c>
      <c r="B30" s="441" t="str">
        <f>Invoer_Periode1_!B117</f>
        <v>Spieker Leo</v>
      </c>
      <c r="C30" s="449" t="str">
        <f>IF(Invoer_Periode1_!C117=1,"gespeeld","open")</f>
        <v>gespeeld</v>
      </c>
      <c r="D30" s="441" t="str">
        <f>Invoer_Periode1_!B138</f>
        <v>v.Schie Leo</v>
      </c>
      <c r="E30" s="449" t="str">
        <f>IF(Invoer_Periode1_!C138=1,"gespeeld","open")</f>
        <v>gespeeld</v>
      </c>
      <c r="F30" s="441" t="str">
        <f>Invoer_Periode1_!B159</f>
        <v>Wolterink Harrie</v>
      </c>
      <c r="G30" s="449" t="str">
        <f>IF(Invoer_Periode1_!C159=1,"gespeeld","open")</f>
        <v>gespeeld</v>
      </c>
      <c r="H30" s="441" t="str">
        <f>Invoer_Periode1_!B180</f>
        <v>Vermue Jack</v>
      </c>
      <c r="I30" s="449" t="str">
        <f>IF(Invoer_Periode1_!C180=1,"gespeeld","open")</f>
        <v>open</v>
      </c>
      <c r="J30" s="441" t="str">
        <f>Invoer_Periode1_!B201</f>
        <v>Slot Guus</v>
      </c>
      <c r="K30" s="449" t="str">
        <f>IF(Invoer_Periode1_!C201=1,"gespeeld","open")</f>
        <v>gespeeld</v>
      </c>
    </row>
    <row r="31" spans="1:11" ht="17.25" customHeight="1">
      <c r="A31" s="435">
        <v>10</v>
      </c>
      <c r="B31" s="441" t="str">
        <f>Invoer_Periode1_!B118</f>
        <v>v.Schie Leo</v>
      </c>
      <c r="C31" s="449" t="str">
        <f>IF(Invoer_Periode1_!C118=1,"gespeeld","open")</f>
        <v>gespeeld</v>
      </c>
      <c r="D31" s="441" t="str">
        <f>Invoer_Periode1_!B139</f>
        <v>Wolterink Harrie</v>
      </c>
      <c r="E31" s="449" t="str">
        <f>IF(Invoer_Periode1_!C139=1,"gespeeld","open")</f>
        <v>gespeeld</v>
      </c>
      <c r="F31" s="441" t="str">
        <f>Invoer_Periode1_!B160</f>
        <v>Vermue Jack</v>
      </c>
      <c r="G31" s="449" t="str">
        <f>IF(Invoer_Periode1_!C160=1,"gespeeld","open")</f>
        <v>open</v>
      </c>
      <c r="H31" s="441" t="str">
        <f>Invoer_Periode1_!B181</f>
        <v>Slot Guus</v>
      </c>
      <c r="I31" s="449" t="str">
        <f>IF(Invoer_Periode1_!C181=1,"gespeeld","open")</f>
        <v>gespeeld</v>
      </c>
      <c r="J31" s="441" t="str">
        <f>Invoer_Periode1_!B202</f>
        <v>Bennie Beerten Z</v>
      </c>
      <c r="K31" s="449" t="str">
        <f>IF(Invoer_Periode1_!C202=1,"gespeeld","open")</f>
        <v>open</v>
      </c>
    </row>
    <row r="32" spans="1:11" ht="17.25" customHeight="1">
      <c r="A32" s="448">
        <v>11</v>
      </c>
      <c r="B32" s="441" t="str">
        <f>Invoer_Periode1_!B119</f>
        <v>Wolterink Harrie</v>
      </c>
      <c r="C32" s="449" t="str">
        <f>IF(Invoer_Periode1_!C119=1,"gespeeld","open")</f>
        <v>gespeeld</v>
      </c>
      <c r="D32" s="441" t="str">
        <f>Invoer_Periode1_!B140</f>
        <v>Vermue Jack</v>
      </c>
      <c r="E32" s="449" t="str">
        <f>IF(Invoer_Periode1_!C140=1,"gespeeld","open")</f>
        <v>open</v>
      </c>
      <c r="F32" s="441" t="str">
        <f>Invoer_Periode1_!B161</f>
        <v>Slot Guus</v>
      </c>
      <c r="G32" s="449" t="str">
        <f>IF(Invoer_Periode1_!C161=1,"gespeeld","open")</f>
        <v>gespeeld</v>
      </c>
      <c r="H32" s="441" t="str">
        <f>Invoer_Periode1_!B182</f>
        <v>Bennie Beerten Z</v>
      </c>
      <c r="I32" s="449" t="str">
        <f>IF(Invoer_Periode1_!C182=1,"gespeeld","open")</f>
        <v>open</v>
      </c>
      <c r="J32" s="441" t="str">
        <f>Invoer_Periode1_!B203</f>
        <v>Cuppers Jan</v>
      </c>
      <c r="K32" s="449" t="str">
        <f>IF(Invoer_Periode1_!C203=1,"gespeeld","open")</f>
        <v>gespeeld</v>
      </c>
    </row>
    <row r="33" spans="1:11" ht="17.25" customHeight="1">
      <c r="A33" s="435">
        <v>12</v>
      </c>
      <c r="B33" s="441" t="str">
        <f>Invoer_Periode1_!B120</f>
        <v>Vermue Jack</v>
      </c>
      <c r="C33" s="449" t="str">
        <f>IF(Invoer_Periode1_!C120=1,"gespeeld","open")</f>
        <v>open</v>
      </c>
      <c r="D33" s="441" t="str">
        <f>Invoer_Periode1_!B141</f>
        <v>Slot Guus</v>
      </c>
      <c r="E33" s="449" t="str">
        <f>IF(Invoer_Periode1_!C141=1,"gespeeld","open")</f>
        <v>gespeeld</v>
      </c>
      <c r="F33" s="441" t="str">
        <f>Invoer_Periode1_!B162</f>
        <v>Bennie Beerten Z</v>
      </c>
      <c r="G33" s="449" t="str">
        <f>IF(Invoer_Periode1_!C162=1,"gespeeld","open")</f>
        <v>open</v>
      </c>
      <c r="H33" s="441" t="str">
        <f>Invoer_Periode1_!B183</f>
        <v>Cuppers Jan</v>
      </c>
      <c r="I33" s="449" t="str">
        <f>IF(Invoer_Periode1_!C183=1,"gespeeld","open")</f>
        <v>gespeeld</v>
      </c>
      <c r="J33" s="441" t="str">
        <f>Invoer_Periode1_!B204</f>
        <v>BouwmeesterJohan</v>
      </c>
      <c r="K33" s="449" t="str">
        <f>IF(Invoer_Periode1_!C204=1,"gespeeld","open")</f>
        <v>gespeeld</v>
      </c>
    </row>
    <row r="34" spans="1:11" ht="17.25" customHeight="1">
      <c r="A34" s="448">
        <v>13</v>
      </c>
      <c r="B34" s="441" t="str">
        <f>Invoer_Periode1_!B121</f>
        <v>Slot Guus</v>
      </c>
      <c r="C34" s="449" t="str">
        <f>IF(Invoer_Periode1_!C121=1,"gespeeld","open")</f>
        <v>gespeeld</v>
      </c>
      <c r="D34" s="441" t="str">
        <f>Invoer_Periode1_!B142</f>
        <v>Bennie Beerten Z</v>
      </c>
      <c r="E34" s="449" t="str">
        <f>IF(Invoer_Periode1_!C142=1,"gespeeld","open")</f>
        <v>open</v>
      </c>
      <c r="F34" s="441" t="str">
        <f>Invoer_Periode1_!B163</f>
        <v>Cuppers Jan</v>
      </c>
      <c r="G34" s="449" t="str">
        <f>IF(Invoer_Periode1_!C163=1,"gespeeld","open")</f>
        <v>open</v>
      </c>
      <c r="H34" s="441" t="str">
        <f>Invoer_Periode1_!B184</f>
        <v>BouwmeesterJohan</v>
      </c>
      <c r="I34" s="449" t="str">
        <f>IF(Invoer_Periode1_!C184=1,"gespeeld","open")</f>
        <v>gespeeld</v>
      </c>
      <c r="J34" s="441" t="str">
        <f>Invoer_Periode1_!B205</f>
        <v>Cattier Theo</v>
      </c>
      <c r="K34" s="449" t="str">
        <f>IF(Invoer_Periode1_!C205=1,"gespeeld","open")</f>
        <v>gespeeld</v>
      </c>
    </row>
    <row r="35" spans="1:11" ht="17.25" customHeight="1">
      <c r="A35" s="435">
        <v>14</v>
      </c>
      <c r="B35" s="441" t="str">
        <f>Invoer_Periode1_!B122</f>
        <v>Bennie Beerten Z</v>
      </c>
      <c r="C35" s="449" t="str">
        <f>IF(Invoer_Periode1_!C122=1,"gespeeld","open")</f>
        <v>open</v>
      </c>
      <c r="D35" s="441" t="str">
        <f>Invoer_Periode1_!B143</f>
        <v>Cuppers Jan</v>
      </c>
      <c r="E35" s="449" t="str">
        <f>IF(Invoer_Periode1_!C143=1,"gespeeld","open")</f>
        <v>gespeeld</v>
      </c>
      <c r="F35" s="441" t="str">
        <f>Invoer_Periode1_!B164</f>
        <v>BouwmeesterJohan</v>
      </c>
      <c r="G35" s="449" t="str">
        <f>IF(Invoer_Periode1_!C164=1,"gespeeld","open")</f>
        <v>gespeeld</v>
      </c>
      <c r="H35" s="441" t="str">
        <f>Invoer_Periode1_!B185</f>
        <v>Cattier Theo</v>
      </c>
      <c r="I35" s="449" t="str">
        <f>IF(Invoer_Periode1_!C185=1,"gespeeld","open")</f>
        <v>gespeeld</v>
      </c>
      <c r="J35" s="441" t="str">
        <f>Invoer_Periode1_!B206</f>
        <v>Huinink Jan</v>
      </c>
      <c r="K35" s="449" t="str">
        <f>IF(Invoer_Periode1_!C206=1,"gespeeld","open")</f>
        <v>gespeeld</v>
      </c>
    </row>
    <row r="36" spans="1:11" ht="17.25" customHeight="1">
      <c r="A36" s="448">
        <v>15</v>
      </c>
      <c r="B36" s="441" t="str">
        <f>Invoer_Periode1_!B123</f>
        <v>Cuppers Jan</v>
      </c>
      <c r="C36" s="449" t="str">
        <f>IF(Invoer_Periode1_!C123=1,"gespeeld","open")</f>
        <v>open</v>
      </c>
      <c r="D36" s="441" t="str">
        <f>Invoer_Periode1_!B144</f>
        <v>BouwmeesterJohan</v>
      </c>
      <c r="E36" s="449" t="str">
        <f>IF(Invoer_Periode1_!C144=1,"gespeeld","open")</f>
        <v>gespeeld</v>
      </c>
      <c r="F36" s="441" t="str">
        <f>Invoer_Periode1_!B165</f>
        <v>Cattier Theo</v>
      </c>
      <c r="G36" s="449" t="str">
        <f>IF(Invoer_Periode1_!C165=1,"gespeeld","open")</f>
        <v>gespeeld</v>
      </c>
      <c r="H36" s="441" t="str">
        <f>Invoer_Periode1_!B186</f>
        <v>Huinink Jan</v>
      </c>
      <c r="I36" s="449" t="str">
        <f>IF(Invoer_Periode1_!C186=1,"gespeeld","open")</f>
        <v>gespeeld</v>
      </c>
      <c r="J36" s="441" t="str">
        <f>Invoer_Periode1_!B207</f>
        <v>Koppele Theo</v>
      </c>
      <c r="K36" s="449" t="str">
        <f>IF(Invoer_Periode1_!C207=1,"gespeeld","open")</f>
        <v>gespeeld</v>
      </c>
    </row>
    <row r="37" spans="1:11" ht="17.25" customHeight="1">
      <c r="A37" s="435">
        <v>16</v>
      </c>
      <c r="B37" s="441" t="str">
        <f>Invoer_Periode1_!B124</f>
        <v>BouwmeesterJohan</v>
      </c>
      <c r="C37" s="449" t="str">
        <f>IF(Invoer_Periode1_!C124=1,"gespeeld","open")</f>
        <v>gespeeld</v>
      </c>
      <c r="D37" s="441" t="str">
        <f>Invoer_Periode1_!B145</f>
        <v>Cattier Theo</v>
      </c>
      <c r="E37" s="449" t="str">
        <f>IF(Invoer_Periode1_!C145=1,"gespeeld","open")</f>
        <v>gespeeld</v>
      </c>
      <c r="F37" s="441" t="str">
        <f>Invoer_Periode1_!B166</f>
        <v>Huinink Jan</v>
      </c>
      <c r="G37" s="449" t="str">
        <f>IF(Invoer_Periode1_!C166=1,"gespeeld","open")</f>
        <v>gespeeld</v>
      </c>
      <c r="H37" s="441" t="str">
        <f>Invoer_Periode1_!B187</f>
        <v>Koppele Theo</v>
      </c>
      <c r="I37" s="449" t="str">
        <f>IF(Invoer_Periode1_!C187=1,"gespeeld","open")</f>
        <v>gespeeld</v>
      </c>
      <c r="J37" s="441" t="str">
        <f>Invoer_Periode1_!B208</f>
        <v>Melgers Willy</v>
      </c>
      <c r="K37" s="449" t="str">
        <f>IF(Invoer_Periode1_!C208=1,"gespeeld","open")</f>
        <v>gespeeld</v>
      </c>
    </row>
    <row r="38" spans="1:11" ht="17.25" customHeight="1">
      <c r="A38" s="435">
        <v>16</v>
      </c>
      <c r="B38" s="441" t="str">
        <f>Invoer_Periode1_!B125</f>
        <v>Cattier Theo</v>
      </c>
      <c r="C38" s="449" t="str">
        <f>IF(Invoer_Periode1_!C126=1,"gespeeld","open")</f>
        <v>open</v>
      </c>
      <c r="D38" s="441" t="str">
        <f>Invoer_Periode1_!B146</f>
        <v>Huinink Jan</v>
      </c>
      <c r="E38" s="449" t="str">
        <f>IF(Invoer_Periode1_!C146=1,"gespeeld","open")</f>
        <v>gespeeld</v>
      </c>
      <c r="F38" s="441" t="str">
        <f>Invoer_Periode1_!B167</f>
        <v>Koppele Theo</v>
      </c>
      <c r="G38" s="449" t="str">
        <f>IF(Invoer_Periode1_!C167=1,"gespeeld","open")</f>
        <v>gespeeld</v>
      </c>
      <c r="H38" s="441" t="str">
        <f>Invoer_Periode1_!B188</f>
        <v>Melgers Willy</v>
      </c>
      <c r="I38" s="449" t="str">
        <f>IF(Invoer_Periode1_!C188=1,"gespeeld","open")</f>
        <v>gespeeld</v>
      </c>
      <c r="J38" s="441" t="str">
        <f>Invoer_Periode1_!B209</f>
        <v>Piepers Arnold</v>
      </c>
      <c r="K38" s="449" t="str">
        <f>IF(Invoer_Periode1_!C209=1,"gespeeld","open")</f>
        <v>gespeeld</v>
      </c>
    </row>
    <row r="39" spans="1:11" ht="15" customHeight="1">
      <c r="A39" s="435">
        <v>17</v>
      </c>
      <c r="B39" s="441" t="str">
        <f>J7</f>
        <v>Piepers Arnold</v>
      </c>
      <c r="C39" s="449" t="str">
        <f>IF(Invoer_Periode1_!C127=1,"gespeeld","open")</f>
        <v>open</v>
      </c>
      <c r="D39" s="441" t="str">
        <f>B10</f>
        <v>Melgers Willy</v>
      </c>
      <c r="E39" s="449" t="str">
        <f>IF(Invoer_Periode1_!C147=1,"gespeeld","open")</f>
        <v>open</v>
      </c>
      <c r="F39" s="441" t="str">
        <f>B11</f>
        <v>Piepers Arnold</v>
      </c>
      <c r="G39" s="449" t="str">
        <f>IF(Invoer_Periode1_!C168=1,"gespeeld","open")</f>
        <v>open</v>
      </c>
      <c r="H39" s="441" t="str">
        <f>B12</f>
        <v>Jos Stortelder</v>
      </c>
      <c r="I39" s="449" t="str">
        <f>IF(Invoer_Periode1_!C189=1,"gespeeld","open")</f>
        <v>open</v>
      </c>
      <c r="J39" s="441" t="str">
        <f>B13</f>
        <v>Rots Jan</v>
      </c>
      <c r="K39" s="449" t="str">
        <f>IF(Invoer_Periode1_!C210=1,"gespeeld","open")</f>
        <v>open</v>
      </c>
    </row>
    <row r="40" spans="1:11" ht="15" customHeight="1">
      <c r="B40" s="441"/>
    </row>
    <row r="41" spans="1:11" ht="17.25" customHeight="1">
      <c r="A41" s="448">
        <v>1</v>
      </c>
      <c r="B41" s="437" t="str">
        <f>Leden!$B$14</f>
        <v>Rots Jan</v>
      </c>
      <c r="D41" s="437" t="str">
        <f>Leden!$B$15</f>
        <v>Rouwhorst Bennie</v>
      </c>
      <c r="E41" s="438"/>
      <c r="F41" s="437" t="str">
        <f>Leden!$B$16</f>
        <v>Wittenbernds B</v>
      </c>
      <c r="H41" s="437" t="str">
        <f>Leden!$B$17</f>
        <v>Spieker Leo</v>
      </c>
      <c r="J41" s="437" t="str">
        <f>Leden!$B$18</f>
        <v>v.Schie Leo</v>
      </c>
    </row>
    <row r="42" spans="1:11" ht="17.25" customHeight="1">
      <c r="A42" s="435">
        <v>2</v>
      </c>
      <c r="B42" s="441" t="str">
        <f>Invoer_Periode1_!B215</f>
        <v>Rouwhorst Bennie</v>
      </c>
      <c r="C42" s="449" t="str">
        <f>IF(Invoer_Periode1_!C215=1,"gespeeld","open")</f>
        <v>open</v>
      </c>
      <c r="D42" s="441" t="str">
        <f>Invoer_Periode1_!B236</f>
        <v>Wittenbernds B</v>
      </c>
      <c r="E42" s="449" t="str">
        <f>IF(Invoer_Periode1_!C236=1,"gespeeld","open")</f>
        <v>gespeeld</v>
      </c>
      <c r="F42" s="441" t="str">
        <f>Invoer_Periode1_!B257</f>
        <v>Spieker Leo</v>
      </c>
      <c r="G42" s="449" t="str">
        <f>IF(Invoer_Periode1_!C257=1,"gespeeld","open")</f>
        <v>gespeeld</v>
      </c>
      <c r="H42" s="440" t="str">
        <f>Invoer_Periode1_!B278</f>
        <v>v.Schie Leo</v>
      </c>
      <c r="I42" s="449" t="str">
        <f>IF(Invoer_Periode1_!C278=1,"gespeeld","open")</f>
        <v>gespeeld</v>
      </c>
      <c r="J42" s="440" t="str">
        <f>Invoer_Periode1_!B299</f>
        <v>Wolterink Harrie</v>
      </c>
      <c r="K42" s="449" t="str">
        <f>IF(Invoer_Periode1_!C299=1,"gespeeld","open")</f>
        <v>gespeeld</v>
      </c>
    </row>
    <row r="43" spans="1:11" ht="17.25" customHeight="1">
      <c r="A43" s="448">
        <v>3</v>
      </c>
      <c r="B43" s="441" t="str">
        <f>Invoer_Periode1_!B216</f>
        <v>Wittenbernds B</v>
      </c>
      <c r="C43" s="449" t="str">
        <f>IF(Invoer_Periode1_!C216=1,"gespeeld","open")</f>
        <v>open</v>
      </c>
      <c r="D43" s="441" t="str">
        <f>Invoer_Periode1_!B237</f>
        <v>Spieker Leo</v>
      </c>
      <c r="E43" s="449" t="str">
        <f>IF(Invoer_Periode1_!C237=1,"gespeeld","open")</f>
        <v>gespeeld</v>
      </c>
      <c r="F43" s="441" t="str">
        <f>Invoer_Periode1_!B258</f>
        <v>v.Schie Leo</v>
      </c>
      <c r="G43" s="449" t="str">
        <f>IF(Invoer_Periode1_!C258=1,"gespeeld","open")</f>
        <v>gespeeld</v>
      </c>
      <c r="H43" s="440" t="str">
        <f>Invoer_Periode1_!B279</f>
        <v>Wolterink Harrie</v>
      </c>
      <c r="I43" s="449" t="str">
        <f>IF(Invoer_Periode1_!C279=1,"gespeeld","open")</f>
        <v>gespeeld</v>
      </c>
      <c r="J43" s="440" t="str">
        <f>Invoer_Periode1_!B300</f>
        <v>Vermue Jack</v>
      </c>
      <c r="K43" s="449" t="str">
        <f>IF(Invoer_Periode1_!C301=1,"gespeeld","open")</f>
        <v>gespeeld</v>
      </c>
    </row>
    <row r="44" spans="1:11" ht="17.25" customHeight="1">
      <c r="A44" s="435">
        <v>4</v>
      </c>
      <c r="B44" s="441" t="str">
        <f>Invoer_Periode1_!B217</f>
        <v>Spieker Leo</v>
      </c>
      <c r="C44" s="449" t="str">
        <f>IF(Invoer_Periode1_!C217=1,"gespeeld","open")</f>
        <v>open</v>
      </c>
      <c r="D44" s="441" t="str">
        <f>Invoer_Periode1_!B238</f>
        <v>v.Schie Leo</v>
      </c>
      <c r="E44" s="449" t="str">
        <f>IF(Invoer_Periode1_!C238=1,"gespeeld","open")</f>
        <v>gespeeld</v>
      </c>
      <c r="F44" s="441" t="str">
        <f>Invoer_Periode1_!B259</f>
        <v>Wolterink Harrie</v>
      </c>
      <c r="G44" s="449" t="str">
        <f>IF(Invoer_Periode1_!C259=1,"gespeeld","open")</f>
        <v>gespeeld</v>
      </c>
      <c r="H44" s="441" t="str">
        <f>Invoer_Periode1_!B280</f>
        <v>Vermue Jack</v>
      </c>
      <c r="I44" s="449" t="str">
        <f>IF(Invoer_Periode1_!C280=1,"gespeeld","open")</f>
        <v>open</v>
      </c>
      <c r="J44" s="440" t="str">
        <f>Invoer_Periode1_!B301</f>
        <v>Slot Guus</v>
      </c>
      <c r="K44" s="449" t="str">
        <f>IF(Invoer_Periode1_!C302=1,"gespeeld","open")</f>
        <v>open</v>
      </c>
    </row>
    <row r="45" spans="1:11" ht="17.25" customHeight="1">
      <c r="A45" s="448">
        <v>5</v>
      </c>
      <c r="B45" s="441" t="str">
        <f>Invoer_Periode1_!B218</f>
        <v>v.Schie Leo</v>
      </c>
      <c r="C45" s="449" t="str">
        <f>IF(Invoer_Periode1_!C218=1,"gespeeld","open")</f>
        <v>open</v>
      </c>
      <c r="D45" s="441" t="str">
        <f>Invoer_Periode1_!B239</f>
        <v>Wolterink Harrie</v>
      </c>
      <c r="E45" s="449" t="str">
        <f>IF(Invoer_Periode1_!C239=1,"gespeeld","open")</f>
        <v>gespeeld</v>
      </c>
      <c r="F45" s="441" t="str">
        <f>Invoer_Periode1_!B260</f>
        <v>Vermue Jack</v>
      </c>
      <c r="G45" s="449" t="str">
        <f>IF(Invoer_Periode1_!C261=1,"gespeeld","open")</f>
        <v>gespeeld</v>
      </c>
      <c r="H45" s="441" t="str">
        <f>Invoer_Periode1_!B281</f>
        <v>Slot Guus</v>
      </c>
      <c r="I45" s="449" t="str">
        <f>IF(Invoer_Periode1_!C281=1,"gespeeld","open")</f>
        <v>gespeeld</v>
      </c>
      <c r="J45" s="440" t="str">
        <f>Invoer_Periode1_!B302</f>
        <v>Bennie Beerten Z</v>
      </c>
      <c r="K45" s="449" t="str">
        <f>IF(Invoer_Periode1_!C303=1,"gespeeld","open")</f>
        <v>open</v>
      </c>
    </row>
    <row r="46" spans="1:11" ht="17.25" customHeight="1">
      <c r="A46" s="435">
        <v>6</v>
      </c>
      <c r="B46" s="441" t="str">
        <f>Invoer_Periode1_!B219</f>
        <v>Wolterink Harrie</v>
      </c>
      <c r="C46" s="449" t="str">
        <f>IF(Invoer_Periode1_!C219=1,"gespeeld","open")</f>
        <v>open</v>
      </c>
      <c r="D46" s="441" t="str">
        <f>Invoer_Periode1_!B240</f>
        <v>Vermue Jack</v>
      </c>
      <c r="E46" s="449" t="str">
        <f>IF(Invoer_Periode1_!C241=1,"gespeeld","open")</f>
        <v>gespeeld</v>
      </c>
      <c r="F46" s="441" t="str">
        <f>Invoer_Periode1_!B261</f>
        <v>Slot Guus</v>
      </c>
      <c r="G46" s="449" t="str">
        <f>IF(Invoer_Periode1_!C262=1,"gespeeld","open")</f>
        <v>open</v>
      </c>
      <c r="H46" s="441" t="str">
        <f>Invoer_Periode1_!B282</f>
        <v>Bennie Beerten Z</v>
      </c>
      <c r="I46" s="449" t="str">
        <f>IF(Invoer_Periode1_!C282=1,"gespeeld","open")</f>
        <v>open</v>
      </c>
      <c r="J46" s="440" t="str">
        <f>Invoer_Periode1_!B303</f>
        <v>Cuppers Jan</v>
      </c>
      <c r="K46" s="449" t="str">
        <f>IF(Invoer_Periode1_!C304=1,"gespeeld","open")</f>
        <v>gespeeld</v>
      </c>
    </row>
    <row r="47" spans="1:11" ht="17.25" customHeight="1">
      <c r="A47" s="448">
        <v>7</v>
      </c>
      <c r="B47" s="441" t="str">
        <f>Invoer_Periode1_!B220</f>
        <v>Vermue Jack</v>
      </c>
      <c r="C47" s="449" t="str">
        <f>IF(Invoer_Periode1_!C221=1,"gespeeld","open")</f>
        <v>open</v>
      </c>
      <c r="D47" s="441" t="str">
        <f>Invoer_Periode1_!B241</f>
        <v>Slot Guus</v>
      </c>
      <c r="E47" s="449" t="str">
        <f>IF(Invoer_Periode1_!C242=1,"gespeeld","open")</f>
        <v>open</v>
      </c>
      <c r="F47" s="441" t="str">
        <f>Invoer_Periode1_!B262</f>
        <v>Bennie Beerten Z</v>
      </c>
      <c r="G47" s="449" t="str">
        <f>IF(Invoer_Periode1_!C263=1,"gespeeld","open")</f>
        <v>open</v>
      </c>
      <c r="H47" s="441" t="str">
        <f>Invoer_Periode1_!B283</f>
        <v>Cuppers Jan</v>
      </c>
      <c r="I47" s="449" t="str">
        <f>IF(Invoer_Periode1_!C283=1,"gespeeld","open")</f>
        <v>open</v>
      </c>
      <c r="J47" s="440" t="str">
        <f>Invoer_Periode1_!B304</f>
        <v>BouwmeesterJohan</v>
      </c>
      <c r="K47" s="449" t="str">
        <f>IF(Invoer_Periode1_!C305=1,"gespeeld","open")</f>
        <v>gespeeld</v>
      </c>
    </row>
    <row r="48" spans="1:11" ht="17.25" customHeight="1">
      <c r="A48" s="435">
        <v>8</v>
      </c>
      <c r="B48" s="441" t="str">
        <f>Invoer_Periode1_!B221</f>
        <v>Slot Guus</v>
      </c>
      <c r="C48" s="449" t="str">
        <f>IF(Invoer_Periode1_!C222=1,"gespeeld","open")</f>
        <v>open</v>
      </c>
      <c r="D48" s="441" t="str">
        <f>Invoer_Periode1_!B242</f>
        <v>Bennie Beerten Z</v>
      </c>
      <c r="E48" s="449" t="str">
        <f>IF(Invoer_Periode1_!C243=1,"gespeeld","open")</f>
        <v>open</v>
      </c>
      <c r="F48" s="441" t="str">
        <f>Invoer_Periode1_!B263</f>
        <v>Cuppers Jan</v>
      </c>
      <c r="G48" s="449" t="str">
        <f>IF(Invoer_Periode1_!C264=1,"gespeeld","open")</f>
        <v>gespeeld</v>
      </c>
      <c r="H48" s="441" t="str">
        <f>Invoer_Periode1_!B284</f>
        <v>BouwmeesterJohan</v>
      </c>
      <c r="I48" s="449" t="str">
        <f>IF(Invoer_Periode1_!C284=1,"gespeeld","open")</f>
        <v>gespeeld</v>
      </c>
      <c r="J48" s="440" t="str">
        <f>Invoer_Periode1_!B305</f>
        <v>Cattier Theo</v>
      </c>
      <c r="K48" s="449" t="str">
        <f>IF(Invoer_Periode1_!C306=1,"gespeeld","open")</f>
        <v>gespeeld</v>
      </c>
    </row>
    <row r="49" spans="1:11" ht="17.25" customHeight="1">
      <c r="A49" s="448">
        <v>9</v>
      </c>
      <c r="B49" s="441" t="str">
        <f>Invoer_Periode1_!B222</f>
        <v>Bennie Beerten Z</v>
      </c>
      <c r="C49" s="449" t="str">
        <f>IF(Invoer_Periode1_!C223=1,"gespeeld","open")</f>
        <v>open</v>
      </c>
      <c r="D49" s="441" t="str">
        <f>Invoer_Periode1_!B243</f>
        <v>Cuppers Jan</v>
      </c>
      <c r="E49" s="449" t="str">
        <f>IF(Invoer_Periode1_!C244=1,"gespeeld","open")</f>
        <v>gespeeld</v>
      </c>
      <c r="F49" s="441" t="str">
        <f>Invoer_Periode1_!B264</f>
        <v>BouwmeesterJohan</v>
      </c>
      <c r="G49" s="449" t="str">
        <f>IF(Invoer_Periode1_!C265=1,"gespeeld","open")</f>
        <v>gespeeld</v>
      </c>
      <c r="H49" s="441" t="str">
        <f>Invoer_Periode1_!B285</f>
        <v>Cattier Theo</v>
      </c>
      <c r="I49" s="449" t="str">
        <f>IF(Invoer_Periode1_!C285=1,"gespeeld","open")</f>
        <v>gespeeld</v>
      </c>
      <c r="J49" s="440" t="str">
        <f>Invoer_Periode1_!B306</f>
        <v>Huinink Jan</v>
      </c>
      <c r="K49" s="449" t="str">
        <f>IF(Invoer_Periode1_!C307=1,"gespeeld","open")</f>
        <v>gespeeld</v>
      </c>
    </row>
    <row r="50" spans="1:11" ht="17.25" customHeight="1">
      <c r="A50" s="435">
        <v>10</v>
      </c>
      <c r="B50" s="441" t="str">
        <f>Invoer_Periode1_!B223</f>
        <v>Cuppers Jan</v>
      </c>
      <c r="C50" s="449" t="str">
        <f>IF(Invoer_Periode1_!C224=1,"gespeeld","open")</f>
        <v>open</v>
      </c>
      <c r="D50" s="441" t="str">
        <f>Invoer_Periode1_!B244</f>
        <v>BouwmeesterJohan</v>
      </c>
      <c r="E50" s="449" t="str">
        <f>IF(Invoer_Periode1_!C245=1,"gespeeld","open")</f>
        <v>gespeeld</v>
      </c>
      <c r="F50" s="441" t="str">
        <f>Invoer_Periode1_!B265</f>
        <v>Cattier Theo</v>
      </c>
      <c r="G50" s="449" t="str">
        <f>IF(Invoer_Periode1_!C266=1,"gespeeld","open")</f>
        <v>gespeeld</v>
      </c>
      <c r="H50" s="441" t="str">
        <f>Invoer_Periode1_!B286</f>
        <v>Huinink Jan</v>
      </c>
      <c r="I50" s="449" t="str">
        <f>IF(Invoer_Periode1_!C286=1,"gespeeld","open")</f>
        <v>gespeeld</v>
      </c>
      <c r="J50" s="440" t="str">
        <f>Invoer_Periode1_!B307</f>
        <v>Koppele Theo</v>
      </c>
      <c r="K50" s="449" t="str">
        <f>IF(Invoer_Periode1_!C308=1,"gespeeld","open")</f>
        <v>gespeeld</v>
      </c>
    </row>
    <row r="51" spans="1:11" ht="17.25" customHeight="1">
      <c r="A51" s="448">
        <v>11</v>
      </c>
      <c r="B51" s="441" t="str">
        <f>Invoer_Periode1_!B224</f>
        <v>BouwmeesterJohan</v>
      </c>
      <c r="C51" s="449" t="str">
        <f>IF(Invoer_Periode1_!C225=1,"gespeeld","open")</f>
        <v>open</v>
      </c>
      <c r="D51" s="441" t="str">
        <f>Invoer_Periode1_!B245</f>
        <v>Cattier Theo</v>
      </c>
      <c r="E51" s="449" t="str">
        <f>IF(Invoer_Periode1_!C246=1,"gespeeld","open")</f>
        <v>gespeeld</v>
      </c>
      <c r="F51" s="441" t="str">
        <f>Invoer_Periode1_!B266</f>
        <v>Huinink Jan</v>
      </c>
      <c r="G51" s="449" t="str">
        <f>IF(Invoer_Periode1_!C267=1,"gespeeld","open")</f>
        <v>gespeeld</v>
      </c>
      <c r="H51" s="441" t="str">
        <f>Invoer_Periode1_!B287</f>
        <v>Koppele Theo</v>
      </c>
      <c r="I51" s="449" t="str">
        <f>IF(Invoer_Periode1_!C287=1,"gespeeld","open")</f>
        <v>gespeeld</v>
      </c>
      <c r="J51" s="440" t="str">
        <f>Invoer_Periode1_!B308</f>
        <v>Melgers Willy</v>
      </c>
      <c r="K51" s="449" t="str">
        <f>IF(Invoer_Periode1_!C309=1,"gespeeld","open")</f>
        <v>gespeeld</v>
      </c>
    </row>
    <row r="52" spans="1:11" ht="17.25" customHeight="1">
      <c r="A52" s="435">
        <v>12</v>
      </c>
      <c r="B52" s="441" t="str">
        <f>Invoer_Periode1_!B225</f>
        <v>Cattier Theo</v>
      </c>
      <c r="C52" s="449" t="str">
        <f>IF(Invoer_Periode1_!C226=1,"gespeeld","open")</f>
        <v>open</v>
      </c>
      <c r="D52" s="441" t="str">
        <f>Invoer_Periode1_!B246</f>
        <v>Huinink Jan</v>
      </c>
      <c r="E52" s="449" t="str">
        <f>IF(Invoer_Periode1_!C247=1,"gespeeld","open")</f>
        <v>open</v>
      </c>
      <c r="F52" s="441" t="str">
        <f>Invoer_Periode1_!B267</f>
        <v>Koppele Theo</v>
      </c>
      <c r="G52" s="449" t="str">
        <f>IF(Invoer_Periode1_!C268=1,"gespeeld","open")</f>
        <v>gespeeld</v>
      </c>
      <c r="H52" s="441" t="str">
        <f>Invoer_Periode1_!B288</f>
        <v>Melgers Willy</v>
      </c>
      <c r="I52" s="449" t="str">
        <f>IF(Invoer_Periode1_!C288=1,"gespeeld","open")</f>
        <v>gespeeld</v>
      </c>
      <c r="J52" s="440" t="str">
        <f>Invoer_Periode1_!B309</f>
        <v>Piepers Arnold</v>
      </c>
      <c r="K52" s="449" t="str">
        <f>IF(Invoer_Periode1_!C310=1,"gespeeld","open")</f>
        <v>gespeeld</v>
      </c>
    </row>
    <row r="53" spans="1:11" ht="17.25" customHeight="1">
      <c r="A53" s="448">
        <v>13</v>
      </c>
      <c r="B53" s="441" t="str">
        <f>Invoer_Periode1_!B226</f>
        <v>Huinink Jan</v>
      </c>
      <c r="C53" s="449" t="str">
        <f>IF(Invoer_Periode1_!C227=1,"gespeeld","open")</f>
        <v>open</v>
      </c>
      <c r="D53" s="441" t="str">
        <f>Invoer_Periode1_!B247</f>
        <v>Koppele Theo</v>
      </c>
      <c r="E53" s="449" t="str">
        <f>IF(Invoer_Periode1_!C248=1,"gespeeld","open")</f>
        <v>gespeeld</v>
      </c>
      <c r="F53" s="441" t="str">
        <f>Invoer_Periode1_!B268</f>
        <v>Melgers Willy</v>
      </c>
      <c r="G53" s="449" t="str">
        <f>IF(Invoer_Periode1_!C269=1,"gespeeld","open")</f>
        <v>gespeeld</v>
      </c>
      <c r="H53" s="441" t="str">
        <f>Invoer_Periode1_!B289</f>
        <v>Piepers Arnold</v>
      </c>
      <c r="I53" s="449" t="str">
        <f>IF(Invoer_Periode1_!C289=1,"gespeeld","open")</f>
        <v>gespeeld</v>
      </c>
      <c r="J53" s="440" t="str">
        <f>Invoer_Periode1_!B310</f>
        <v>Jos Stortelder</v>
      </c>
      <c r="K53" s="449" t="str">
        <f>IF(Invoer_Periode1_!C311=1,"gespeeld","open")</f>
        <v>open</v>
      </c>
    </row>
    <row r="54" spans="1:11" ht="17.25" customHeight="1">
      <c r="A54" s="435">
        <v>14</v>
      </c>
      <c r="B54" s="441" t="str">
        <f>Invoer_Periode1_!B227</f>
        <v>Koppele Theo</v>
      </c>
      <c r="C54" s="449" t="str">
        <f>IF(Invoer_Periode1_!C228=1,"gespeeld","open")</f>
        <v>open</v>
      </c>
      <c r="D54" s="441" t="str">
        <f>Invoer_Periode1_!B248</f>
        <v>Melgers Willy</v>
      </c>
      <c r="E54" s="449" t="str">
        <f>IF(Invoer_Periode1_!C249=1,"gespeeld","open")</f>
        <v>gespeeld</v>
      </c>
      <c r="F54" s="441" t="str">
        <f>Invoer_Periode1_!B269</f>
        <v>Piepers Arnold</v>
      </c>
      <c r="G54" s="449" t="str">
        <f>IF(Invoer_Periode1_!C270=1,"gespeeld","open")</f>
        <v>gespeeld</v>
      </c>
      <c r="H54" s="441" t="str">
        <f>Invoer_Periode1_!B290</f>
        <v>Jos Stortelder</v>
      </c>
      <c r="I54" s="449" t="str">
        <f>IF(Invoer_Periode1_!C290=1,"gespeeld","open")</f>
        <v>gespeeld</v>
      </c>
      <c r="J54" s="440" t="str">
        <f>Invoer_Periode1_!B311</f>
        <v>Rots Jan</v>
      </c>
      <c r="K54" s="449" t="str">
        <f>IF(Invoer_Periode1_!C312=1,"gespeeld","open")</f>
        <v>gespeeld</v>
      </c>
    </row>
    <row r="55" spans="1:11" ht="17.25" customHeight="1">
      <c r="A55" s="448">
        <v>15</v>
      </c>
      <c r="B55" s="441" t="str">
        <f>Invoer_Periode1_!B228</f>
        <v>Melgers Willy</v>
      </c>
      <c r="C55" s="449" t="str">
        <f>IF(Invoer_Periode1_!C229=1,"gespeeld","open")</f>
        <v>open</v>
      </c>
      <c r="D55" s="441" t="str">
        <f>Invoer_Periode1_!B249</f>
        <v>Piepers Arnold</v>
      </c>
      <c r="E55" s="449" t="str">
        <f>IF(Invoer_Periode1_!C250=1,"gespeeld","open")</f>
        <v>gespeeld</v>
      </c>
      <c r="F55" s="441" t="str">
        <f>Invoer_Periode1_!B270</f>
        <v>Jos Stortelder</v>
      </c>
      <c r="G55" s="449" t="str">
        <f>IF(Invoer_Periode1_!C271=1,"gespeeld","open")</f>
        <v>open</v>
      </c>
      <c r="H55" s="441" t="str">
        <f>Invoer_Periode1_!B291</f>
        <v>Rots Jan</v>
      </c>
      <c r="I55" s="449" t="str">
        <f>IF(Invoer_Periode1_!C291=1,"gespeeld","open")</f>
        <v>open</v>
      </c>
      <c r="J55" s="440" t="str">
        <f>Invoer_Periode1_!B312</f>
        <v>Rouwhorst Bennie</v>
      </c>
      <c r="K55" s="449" t="str">
        <f>IF(Invoer_Periode1_!C313=1,"gespeeld","open")</f>
        <v>gespeeld</v>
      </c>
    </row>
    <row r="56" spans="1:11" ht="17.25" customHeight="1">
      <c r="A56" s="435">
        <v>16</v>
      </c>
      <c r="B56" s="441" t="str">
        <f>Invoer_Periode1_!B229</f>
        <v>Piepers Arnold</v>
      </c>
      <c r="C56" s="449" t="str">
        <f>IF(Invoer_Periode1_!C230=1,"gespeeld","open")</f>
        <v>open</v>
      </c>
      <c r="D56" s="441" t="str">
        <f>Invoer_Periode1_!B250</f>
        <v>Jos Stortelder</v>
      </c>
      <c r="E56" s="449" t="str">
        <f>IF(Invoer_Periode1_!C251=1,"gespeeld","open")</f>
        <v>open</v>
      </c>
      <c r="F56" s="441" t="str">
        <f>Invoer_Periode1_!B271</f>
        <v>Rots Jan</v>
      </c>
      <c r="G56" s="449" t="str">
        <f>IF(Invoer_Periode1_!C272=1,"gespeeld","open")</f>
        <v>gespeeld</v>
      </c>
      <c r="H56" s="441" t="str">
        <f>Invoer_Periode1_!B292</f>
        <v>Rouwhorst Bennie</v>
      </c>
      <c r="I56" s="449" t="str">
        <f>IF(Invoer_Periode1_!C292=1,"gespeeld","open")</f>
        <v>gespeeld</v>
      </c>
      <c r="J56" s="440" t="str">
        <f>Invoer_Periode1_!B313</f>
        <v>Wittenbernds B</v>
      </c>
      <c r="K56" s="449" t="str">
        <f>IF(Invoer_Periode1_!C314=1,"gespeeld","open")</f>
        <v>gespeeld</v>
      </c>
    </row>
    <row r="57" spans="1:11" ht="17.25" customHeight="1">
      <c r="A57" s="448">
        <v>17</v>
      </c>
      <c r="B57" s="442" t="str">
        <f>Invoer_Periode1_!B230</f>
        <v>Jos Stortelder</v>
      </c>
      <c r="C57" s="449" t="str">
        <f>IF(Invoer_Periode1_!C231=1,"gespeeld","open")</f>
        <v>open</v>
      </c>
      <c r="D57" s="442" t="str">
        <f>Invoer_Periode1_!B251</f>
        <v>Rots Jan</v>
      </c>
      <c r="E57" s="449" t="str">
        <f>IF(Invoer_Periode1_!C252=1,"gespeeld","open")</f>
        <v>open</v>
      </c>
      <c r="F57" s="441" t="str">
        <f>Invoer_Periode1_!B272</f>
        <v>Rouwhorst Bennie</v>
      </c>
      <c r="G57" s="449" t="str">
        <f>IF(Invoer_Periode1_!C273=1,"gespeeld","open")</f>
        <v>open</v>
      </c>
      <c r="H57" s="441" t="str">
        <f>Invoer_Periode1_!B293</f>
        <v>Wittenbernds B</v>
      </c>
      <c r="I57" s="449" t="str">
        <f>IF(Invoer_Periode1_!C293=1,"gespeeld","open")</f>
        <v>gespeeld</v>
      </c>
      <c r="J57" s="441" t="str">
        <f>Invoer_Periode1_!B314</f>
        <v>Spieker Leo</v>
      </c>
      <c r="K57" s="449" t="str">
        <f>IF(Invoer_Periode1_!C315=1,"gespeeld","open")</f>
        <v>open</v>
      </c>
    </row>
    <row r="58" spans="1:11" ht="17.25" customHeight="1">
      <c r="B58" s="450"/>
      <c r="C58" s="450"/>
      <c r="D58" s="450"/>
      <c r="E58" s="449"/>
    </row>
    <row r="59" spans="1:11" ht="17.25" customHeight="1">
      <c r="A59" s="451">
        <v>1</v>
      </c>
      <c r="B59" s="437" t="str">
        <f>Leden!$B$19</f>
        <v>Wolterink Harrie</v>
      </c>
      <c r="C59" s="438"/>
      <c r="D59" s="437" t="str">
        <f>Leden!$B$20</f>
        <v>Vermue Jack</v>
      </c>
      <c r="E59" s="449"/>
      <c r="F59" s="438"/>
      <c r="G59" s="438"/>
      <c r="H59" s="438"/>
      <c r="I59" s="438"/>
      <c r="J59" s="438"/>
      <c r="K59" s="438"/>
    </row>
    <row r="60" spans="1:11" ht="17.25" customHeight="1">
      <c r="A60" s="451">
        <v>2</v>
      </c>
      <c r="B60" s="440" t="str">
        <f>Invoer_Periode1_!B320</f>
        <v>Vermue Jack</v>
      </c>
      <c r="C60" s="449" t="str">
        <f>IF(Invoer_Periode1_!C320=1,"gespeeld","open")</f>
        <v>open</v>
      </c>
      <c r="D60" s="440" t="str">
        <f>Invoer_Periode1_!B340</f>
        <v>Slot Guus</v>
      </c>
      <c r="E60" s="449" t="str">
        <f>IF(Invoer_Periode1_!C340=1,"gespeeld","open")</f>
        <v>open</v>
      </c>
      <c r="F60" s="438"/>
      <c r="G60" s="438"/>
      <c r="H60" s="438"/>
      <c r="I60" s="438"/>
      <c r="J60" s="438"/>
      <c r="K60" s="438"/>
    </row>
    <row r="61" spans="1:11" ht="17.25" customHeight="1">
      <c r="A61" s="451">
        <v>3</v>
      </c>
      <c r="B61" s="440" t="str">
        <f>Invoer_Periode1_!B321</f>
        <v>Slot Guus</v>
      </c>
      <c r="C61" s="449" t="str">
        <f>IF(Invoer_Periode1_!C321=1,"gespeeld","open")</f>
        <v>gespeeld</v>
      </c>
      <c r="D61" s="452" t="str">
        <f>Invoer_Periode1_!B341</f>
        <v>Bennie Beerten Z</v>
      </c>
      <c r="E61" s="449" t="str">
        <f>IF(Invoer_Periode1_!C341=1,"gespeeld","open")</f>
        <v>open</v>
      </c>
      <c r="F61" s="438"/>
      <c r="G61" s="438"/>
      <c r="H61" s="438"/>
      <c r="I61" s="438"/>
      <c r="J61" s="438"/>
      <c r="K61" s="438"/>
    </row>
    <row r="62" spans="1:11" ht="17.25" customHeight="1">
      <c r="A62" s="451">
        <v>4</v>
      </c>
      <c r="B62" s="440" t="str">
        <f>Invoer_Periode1_!B322</f>
        <v>Bennie Beerten Z</v>
      </c>
      <c r="C62" s="449" t="str">
        <f>IF(Invoer_Periode1_!C322=1,"gespeeld","open")</f>
        <v>open</v>
      </c>
      <c r="D62" s="452" t="str">
        <f>Invoer_Periode1_!B342</f>
        <v>Cuppers Jan</v>
      </c>
      <c r="E62" s="449" t="str">
        <f>IF(Invoer_Periode1_!C342=1,"gespeeld","open")</f>
        <v>open</v>
      </c>
      <c r="F62" s="438"/>
      <c r="G62" s="438"/>
      <c r="H62" s="438"/>
      <c r="I62" s="438"/>
      <c r="J62" s="438"/>
      <c r="K62" s="438"/>
    </row>
    <row r="63" spans="1:11" ht="17.25" customHeight="1">
      <c r="A63" s="451">
        <v>5</v>
      </c>
      <c r="B63" s="440" t="str">
        <f>Invoer_Periode1_!B323</f>
        <v>Cuppers Jan</v>
      </c>
      <c r="C63" s="449" t="str">
        <f>IF(Invoer_Periode1_!C323=1,"gespeeld","open")</f>
        <v>open</v>
      </c>
      <c r="D63" s="452" t="str">
        <f>Invoer_Periode1_!B343</f>
        <v>BouwmeesterJohan</v>
      </c>
      <c r="E63" s="449" t="str">
        <f>IF(Invoer_Periode1_!C343=1,"gespeeld","open")</f>
        <v>open</v>
      </c>
      <c r="F63" s="438"/>
      <c r="G63" s="438"/>
      <c r="H63" s="438"/>
      <c r="I63" s="438"/>
      <c r="J63" s="438"/>
      <c r="K63" s="438"/>
    </row>
    <row r="64" spans="1:11" ht="17.25" customHeight="1">
      <c r="A64" s="451">
        <v>6</v>
      </c>
      <c r="B64" s="440" t="str">
        <f>Invoer_Periode1_!B324</f>
        <v>BouwmeesterJohan</v>
      </c>
      <c r="C64" s="449" t="str">
        <f>IF(Invoer_Periode1_!C324=1,"gespeeld","open")</f>
        <v>gespeeld</v>
      </c>
      <c r="D64" s="452" t="str">
        <f>Invoer_Periode1_!B344</f>
        <v>Cattier Theo</v>
      </c>
      <c r="E64" s="449" t="str">
        <f>IF(Invoer_Periode1_!C344=1,"gespeeld","open")</f>
        <v>open</v>
      </c>
      <c r="F64" s="438"/>
      <c r="G64" s="438"/>
      <c r="H64" s="438"/>
      <c r="I64" s="438"/>
      <c r="J64" s="438"/>
      <c r="K64" s="438"/>
    </row>
    <row r="65" spans="1:11" ht="17.25" customHeight="1">
      <c r="A65" s="451">
        <v>7</v>
      </c>
      <c r="B65" s="440" t="str">
        <f>Invoer_Periode1_!B325</f>
        <v>Cattier Theo</v>
      </c>
      <c r="C65" s="449" t="str">
        <f>IF(Invoer_Periode1_!C325=1,"gespeeld","open")</f>
        <v>gespeeld</v>
      </c>
      <c r="D65" s="452" t="str">
        <f>Invoer_Periode1_!B345</f>
        <v>Huinink Jan</v>
      </c>
      <c r="E65" s="449" t="str">
        <f>IF(Invoer_Periode1_!C345=1,"gespeeld","open")</f>
        <v>open</v>
      </c>
      <c r="F65" s="438"/>
      <c r="G65" s="438"/>
      <c r="H65" s="438"/>
      <c r="I65" s="438"/>
      <c r="J65" s="438"/>
      <c r="K65" s="438"/>
    </row>
    <row r="66" spans="1:11" ht="17.25" customHeight="1">
      <c r="A66" s="451">
        <v>8</v>
      </c>
      <c r="B66" s="440" t="str">
        <f>Invoer_Periode1_!B326</f>
        <v>Huinink Jan</v>
      </c>
      <c r="C66" s="449" t="str">
        <f>IF(Invoer_Periode1_!C326=1,"gespeeld","open")</f>
        <v>gespeeld</v>
      </c>
      <c r="D66" s="452" t="str">
        <f>Invoer_Periode1_!B346</f>
        <v>Koppele Theo</v>
      </c>
      <c r="E66" s="449" t="str">
        <f>IF(Invoer_Periode1_!C346=1,"gespeeld","open")</f>
        <v>open</v>
      </c>
      <c r="F66" s="438"/>
      <c r="G66" s="438"/>
      <c r="H66" s="438"/>
      <c r="I66" s="438"/>
      <c r="J66" s="438"/>
      <c r="K66" s="438"/>
    </row>
    <row r="67" spans="1:11" ht="17.25" customHeight="1">
      <c r="A67" s="451">
        <v>9</v>
      </c>
      <c r="B67" s="440" t="str">
        <f>Invoer_Periode1_!B327</f>
        <v>Koppele Theo</v>
      </c>
      <c r="C67" s="449" t="str">
        <f>IF(Invoer_Periode1_!C327=1,"gespeeld","open")</f>
        <v>gespeeld</v>
      </c>
      <c r="D67" s="452" t="str">
        <f>Invoer_Periode1_!B347</f>
        <v>Melgers Willy</v>
      </c>
      <c r="E67" s="449" t="str">
        <f>IF(Invoer_Periode1_!C347=1,"gespeeld","open")</f>
        <v>open</v>
      </c>
      <c r="F67" s="438"/>
      <c r="G67" s="438"/>
      <c r="H67" s="438"/>
      <c r="I67" s="438"/>
      <c r="J67" s="438"/>
      <c r="K67" s="438"/>
    </row>
    <row r="68" spans="1:11" ht="17.25" customHeight="1">
      <c r="A68" s="451">
        <v>10</v>
      </c>
      <c r="B68" s="440" t="str">
        <f>Invoer_Periode1_!B328</f>
        <v>Melgers Willy</v>
      </c>
      <c r="C68" s="449" t="str">
        <f>IF(Invoer_Periode1_!C328=1,"gespeeld","open")</f>
        <v>gespeeld</v>
      </c>
      <c r="D68" s="452" t="str">
        <f>Invoer_Periode1_!B348</f>
        <v>Piepers Arnold</v>
      </c>
      <c r="E68" s="449" t="str">
        <f>IF(Invoer_Periode1_!C348=1,"gespeeld","open")</f>
        <v>open</v>
      </c>
      <c r="F68" s="438"/>
      <c r="G68" s="438"/>
      <c r="H68" s="438"/>
      <c r="I68" s="438"/>
      <c r="J68" s="438"/>
      <c r="K68" s="438"/>
    </row>
    <row r="69" spans="1:11" ht="17.25" customHeight="1">
      <c r="A69" s="451">
        <v>11</v>
      </c>
      <c r="B69" s="440" t="str">
        <f>Invoer_Periode1_!B329</f>
        <v>Piepers Arnold</v>
      </c>
      <c r="C69" s="449" t="str">
        <f>IF(Invoer_Periode1_!C329=1,"gespeeld","open")</f>
        <v>gespeeld</v>
      </c>
      <c r="D69" s="452" t="str">
        <f>Invoer_Periode1_!B349</f>
        <v>Jos Stortelder</v>
      </c>
      <c r="E69" s="449" t="str">
        <f>IF(Invoer_Periode1_!C349=1,"gespeeld","open")</f>
        <v>open</v>
      </c>
      <c r="F69" s="438"/>
      <c r="G69" s="438"/>
      <c r="H69" s="438"/>
      <c r="I69" s="438"/>
      <c r="J69" s="438"/>
      <c r="K69" s="438"/>
    </row>
    <row r="70" spans="1:11" ht="17.25" customHeight="1">
      <c r="A70" s="451">
        <v>12</v>
      </c>
      <c r="B70" s="440" t="str">
        <f>Invoer_Periode1_!B330</f>
        <v>Jos Stortelder</v>
      </c>
      <c r="C70" s="449" t="str">
        <f>IF(Invoer_Periode1_!C330=1,"gespeeld","open")</f>
        <v>gespeeld</v>
      </c>
      <c r="D70" s="452" t="str">
        <f>Invoer_Periode1_!B350</f>
        <v>Rots Jan</v>
      </c>
      <c r="E70" s="449" t="str">
        <f>IF(Invoer_Periode1_!C350=1,"gespeeld","open")</f>
        <v>open</v>
      </c>
      <c r="F70" s="438"/>
      <c r="G70" s="438"/>
      <c r="H70" s="438"/>
      <c r="I70" s="438"/>
      <c r="J70" s="438"/>
      <c r="K70" s="438"/>
    </row>
    <row r="71" spans="1:11" ht="17.25" customHeight="1">
      <c r="A71" s="451">
        <v>13</v>
      </c>
      <c r="B71" s="440" t="str">
        <f>Invoer_Periode1_!B331</f>
        <v>Rots Jan</v>
      </c>
      <c r="C71" s="449" t="str">
        <f>IF(Invoer_Periode1_!C331=1,"gespeeld","open")</f>
        <v>open</v>
      </c>
      <c r="D71" s="452" t="str">
        <f>Invoer_Periode1_!B351</f>
        <v>Rouwhorst Bennie</v>
      </c>
      <c r="E71" s="449" t="str">
        <f>IF(Invoer_Periode1_!C351=1,"gespeeld","open")</f>
        <v>open</v>
      </c>
      <c r="F71" s="438"/>
      <c r="G71" s="438"/>
      <c r="H71" s="438"/>
      <c r="I71" s="438"/>
      <c r="J71" s="438"/>
      <c r="K71" s="438"/>
    </row>
    <row r="72" spans="1:11" ht="17.25" customHeight="1">
      <c r="A72" s="451">
        <v>14</v>
      </c>
      <c r="B72" s="440" t="str">
        <f>Invoer_Periode1_!B332</f>
        <v>Rouwhorst Bennie</v>
      </c>
      <c r="C72" s="449" t="str">
        <f>IF(Invoer_Periode1_!C332=1,"gespeeld","open")</f>
        <v>gespeeld</v>
      </c>
      <c r="D72" s="452" t="str">
        <f>Invoer_Periode1_!B352</f>
        <v>Wittenbernds B</v>
      </c>
      <c r="E72" s="449" t="str">
        <f>IF(Invoer_Periode1_!C352=1,"gespeeld","open")</f>
        <v>open</v>
      </c>
      <c r="F72" s="438"/>
      <c r="G72" s="438"/>
      <c r="H72" s="438"/>
      <c r="I72" s="438"/>
      <c r="J72" s="438"/>
      <c r="K72" s="438"/>
    </row>
    <row r="73" spans="1:11" ht="17.25" customHeight="1">
      <c r="A73" s="451">
        <v>15</v>
      </c>
      <c r="B73" s="440" t="str">
        <f>Invoer_Periode1_!B333</f>
        <v>Wittenbernds B</v>
      </c>
      <c r="C73" s="449" t="str">
        <f>IF(Invoer_Periode1_!C333=1,"gespeeld","open")</f>
        <v>gespeeld</v>
      </c>
      <c r="D73" s="452" t="str">
        <f>Invoer_Periode1_!B353</f>
        <v>Spieker Leo</v>
      </c>
      <c r="E73" s="449" t="str">
        <f>IF(Invoer_Periode1_!C353=1,"gespeeld","open")</f>
        <v>open</v>
      </c>
      <c r="F73" s="438"/>
      <c r="G73" s="438"/>
      <c r="H73" s="438"/>
      <c r="I73" s="438"/>
      <c r="J73" s="438"/>
      <c r="K73" s="438"/>
    </row>
    <row r="74" spans="1:11" ht="17.25" customHeight="1">
      <c r="A74" s="451">
        <v>16</v>
      </c>
      <c r="B74" s="440" t="str">
        <f>Invoer_Periode1_!B334</f>
        <v>Spieker Leo</v>
      </c>
      <c r="C74" s="449" t="str">
        <f>IF(Invoer_Periode1_!C334=1,"gespeeld","open")</f>
        <v>gespeeld</v>
      </c>
      <c r="D74" s="452" t="str">
        <f>Invoer_Periode1_!B354</f>
        <v>v.Schie Leo</v>
      </c>
      <c r="E74" s="449" t="str">
        <f>IF(Invoer_Periode1_!C354=1,"gespeeld","open")</f>
        <v>open</v>
      </c>
      <c r="F74" s="438"/>
      <c r="G74" s="438"/>
      <c r="H74" s="438"/>
      <c r="I74" s="438"/>
      <c r="J74" s="438"/>
      <c r="K74" s="438"/>
    </row>
    <row r="75" spans="1:11" ht="12.75" customHeight="1">
      <c r="A75" s="451">
        <v>17</v>
      </c>
      <c r="B75" s="442" t="str">
        <f>Invoer_Periode1_!B335</f>
        <v>v.Schie Leo</v>
      </c>
      <c r="C75" s="449" t="str">
        <f>IF(Invoer_Periode1_!C335=1,"gespeeld","open")</f>
        <v>gespeeld</v>
      </c>
      <c r="D75" s="452" t="str">
        <f>Invoer_Periode1_!B355</f>
        <v>Wolterink Harrie</v>
      </c>
      <c r="E75" s="449" t="str">
        <f>IF(Invoer_Periode1_!C355=1,"gespeeld","open")</f>
        <v>open</v>
      </c>
      <c r="F75" s="438"/>
      <c r="G75" s="438"/>
      <c r="H75" s="438"/>
      <c r="I75" s="438"/>
      <c r="J75" s="438"/>
      <c r="K75" s="438"/>
    </row>
    <row r="80" spans="1:11" ht="33" customHeight="1">
      <c r="B80" s="1213" t="s">
        <v>0</v>
      </c>
      <c r="C80" s="1213"/>
    </row>
  </sheetData>
  <mergeCells count="1">
    <mergeCell ref="B80:C80"/>
  </mergeCells>
  <conditionalFormatting sqref="C4:C20 E4:E20 G4:G20 I4:I20 K4:K20 C23:C39 E23:E39 G23:G39 I23:I39 K23:K39 C42:C57 G42:G57 I42:I57 K42:K57 E42:E75 C60:C75">
    <cfRule type="expression" dxfId="3" priority="1" stopIfTrue="1">
      <formula>NOT(ISERROR(SEARCH("open",C4)))</formula>
    </cfRule>
  </conditionalFormatting>
  <hyperlinks>
    <hyperlink ref="B80" location="Hoofdmenu!A1" display="Hoofdmenu" xr:uid="{00000000-0004-0000-1200-000000000000}"/>
  </hyperlinks>
  <printOptions horizontalCentered="1"/>
  <pageMargins left="0.11811023622047202" right="0.31535433070866109" top="1.4366141732283451" bottom="1.4366141732283451" header="1.0429133858267701" footer="1.0429133858267701"/>
  <pageSetup paperSize="0" scale="75" fitToWidth="0" fitToHeight="0" pageOrder="overThenDown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464"/>
  <sheetViews>
    <sheetView topLeftCell="A17" workbookViewId="0">
      <selection activeCell="H293" sqref="H293"/>
    </sheetView>
  </sheetViews>
  <sheetFormatPr defaultRowHeight="12.75" customHeight="1"/>
  <cols>
    <col min="1" max="1" width="15" style="662" customWidth="1"/>
    <col min="2" max="2" width="21.5703125" style="774" customWidth="1"/>
    <col min="3" max="3" width="10" style="616" customWidth="1"/>
    <col min="4" max="4" width="10" style="64" customWidth="1"/>
    <col min="5" max="5" width="13.85546875" style="616" customWidth="1"/>
    <col min="6" max="6" width="10" style="616" customWidth="1"/>
    <col min="7" max="7" width="10" style="64" customWidth="1"/>
    <col min="8" max="8" width="10" style="616" customWidth="1"/>
    <col min="9" max="9" width="11.5703125" style="689" customWidth="1"/>
    <col min="10" max="10" width="10" style="575" customWidth="1"/>
    <col min="11" max="11" width="7.5703125" style="729" customWidth="1"/>
    <col min="12" max="12" width="7.5703125" style="578" customWidth="1"/>
    <col min="13" max="13" width="7.5703125" style="689" customWidth="1"/>
    <col min="14" max="14" width="11.85546875" style="578" customWidth="1"/>
    <col min="15" max="15" width="21.28515625" style="591" customWidth="1"/>
    <col min="16" max="16" width="21.28515625" style="64" customWidth="1"/>
    <col min="17" max="20" width="12.42578125" style="64" customWidth="1"/>
    <col min="21" max="21" width="11.42578125" style="64" customWidth="1"/>
    <col min="22" max="22" width="11.140625" style="64" customWidth="1"/>
    <col min="23" max="23" width="14" style="64" customWidth="1"/>
    <col min="24" max="24" width="12.7109375" style="64" customWidth="1"/>
    <col min="25" max="25" width="21.42578125" style="64" customWidth="1"/>
    <col min="26" max="26" width="14.140625" style="64" customWidth="1"/>
    <col min="27" max="27" width="14.7109375" style="64" customWidth="1"/>
    <col min="28" max="28" width="13.42578125" style="64" customWidth="1"/>
    <col min="29" max="29" width="17.5703125" style="64" customWidth="1"/>
    <col min="30" max="30" width="15.85546875" style="64" customWidth="1"/>
    <col min="31" max="31" width="14" style="64" customWidth="1"/>
    <col min="32" max="33" width="15.42578125" style="64" customWidth="1"/>
    <col min="34" max="34" width="11.42578125" style="64" customWidth="1"/>
    <col min="35" max="35" width="13.5703125" style="64" customWidth="1"/>
    <col min="36" max="37" width="11.42578125" style="64" customWidth="1"/>
    <col min="38" max="38" width="14" style="64" customWidth="1"/>
    <col min="39" max="39" width="14.42578125" style="64" customWidth="1"/>
    <col min="40" max="40" width="14.7109375" style="64" customWidth="1"/>
    <col min="41" max="42" width="13.5703125" style="64" customWidth="1"/>
    <col min="43" max="43" width="12.85546875" style="64" customWidth="1"/>
    <col min="44" max="44" width="14.85546875" style="64" customWidth="1"/>
    <col min="45" max="45" width="11.42578125" style="64" customWidth="1"/>
    <col min="46" max="53" width="13.5703125" style="64" customWidth="1"/>
    <col min="54" max="54" width="12.7109375" style="581" customWidth="1"/>
    <col min="55" max="257" width="11.42578125" style="64" customWidth="1"/>
    <col min="258" max="1023" width="11.42578125" style="326" customWidth="1"/>
    <col min="1024" max="1024" width="9.140625" style="326" customWidth="1"/>
    <col min="1025" max="16384" width="9.140625" style="326"/>
  </cols>
  <sheetData>
    <row r="1" spans="1:23" ht="29.25" customHeight="1">
      <c r="A1" s="570"/>
      <c r="B1" s="571"/>
      <c r="C1" s="572"/>
      <c r="D1" s="61"/>
      <c r="E1" s="60"/>
      <c r="F1" s="572"/>
      <c r="G1" s="573"/>
      <c r="H1" s="572"/>
      <c r="I1" s="574"/>
      <c r="K1" s="576"/>
      <c r="L1" s="577"/>
      <c r="M1" s="574"/>
      <c r="O1" s="579"/>
      <c r="P1" s="580"/>
      <c r="W1" s="64" t="s">
        <v>92</v>
      </c>
    </row>
    <row r="2" spans="1:23" s="64" customFormat="1" ht="29.25" customHeight="1">
      <c r="A2" s="582" t="s">
        <v>93</v>
      </c>
      <c r="B2" s="583" t="s">
        <v>136</v>
      </c>
      <c r="C2" s="582"/>
      <c r="D2" s="584"/>
      <c r="E2" s="585"/>
      <c r="F2" s="582"/>
      <c r="G2" s="586"/>
      <c r="H2" s="585"/>
      <c r="I2" s="587"/>
      <c r="J2" s="588"/>
      <c r="K2" s="589"/>
      <c r="L2" s="590"/>
      <c r="M2" s="587"/>
      <c r="N2" s="590"/>
      <c r="O2" s="1188"/>
      <c r="P2" s="591"/>
      <c r="Q2" s="591"/>
      <c r="S2" s="578"/>
      <c r="T2" s="578"/>
    </row>
    <row r="3" spans="1:23" s="64" customFormat="1" ht="29.25" customHeight="1">
      <c r="A3" s="592">
        <f>VLOOKUP(B21,Tabellen!$B$6:$C$46,2)</f>
        <v>85</v>
      </c>
      <c r="B3" s="593" t="s">
        <v>37</v>
      </c>
      <c r="C3" s="582" t="s">
        <v>95</v>
      </c>
      <c r="D3" s="584" t="s">
        <v>96</v>
      </c>
      <c r="E3" s="582" t="s">
        <v>97</v>
      </c>
      <c r="F3" s="582" t="s">
        <v>98</v>
      </c>
      <c r="G3" s="584" t="s">
        <v>99</v>
      </c>
      <c r="H3" s="582" t="s">
        <v>100</v>
      </c>
      <c r="I3" s="594" t="s">
        <v>101</v>
      </c>
      <c r="J3" s="595">
        <v>10</v>
      </c>
      <c r="K3" s="596" t="s">
        <v>102</v>
      </c>
      <c r="L3" s="586" t="s">
        <v>103</v>
      </c>
      <c r="M3" s="594" t="s">
        <v>104</v>
      </c>
      <c r="N3" s="586" t="s">
        <v>105</v>
      </c>
      <c r="O3" s="1188"/>
      <c r="P3" s="591"/>
      <c r="Q3" s="591"/>
      <c r="S3" s="62"/>
      <c r="T3" s="62"/>
    </row>
    <row r="4" spans="1:23" s="64" customFormat="1" ht="29.25" customHeight="1">
      <c r="A4" s="597" t="s">
        <v>106</v>
      </c>
      <c r="B4" s="598" t="str">
        <f>Leden!B4</f>
        <v>Slot Guus</v>
      </c>
      <c r="C4" s="582" t="s">
        <v>107</v>
      </c>
      <c r="D4" s="586" t="s">
        <v>108</v>
      </c>
      <c r="E4" s="582" t="s">
        <v>109</v>
      </c>
      <c r="F4" s="582" t="s">
        <v>110</v>
      </c>
      <c r="G4" s="586" t="s">
        <v>111</v>
      </c>
      <c r="H4" s="582" t="s">
        <v>112</v>
      </c>
      <c r="I4" s="594" t="s">
        <v>109</v>
      </c>
      <c r="J4" s="595" t="s">
        <v>113</v>
      </c>
      <c r="K4" s="596"/>
      <c r="L4" s="586"/>
      <c r="M4" s="594"/>
      <c r="N4" s="586" t="s">
        <v>114</v>
      </c>
      <c r="O4" s="1188"/>
      <c r="P4" s="591"/>
      <c r="Q4" s="591"/>
      <c r="S4" s="578"/>
      <c r="T4" s="578"/>
    </row>
    <row r="5" spans="1:23" s="64" customFormat="1" ht="29.25" customHeight="1">
      <c r="A5" s="599"/>
      <c r="B5" s="600" t="str">
        <f>Leden!B5</f>
        <v>Bennie Beerten Z</v>
      </c>
      <c r="C5" s="601"/>
      <c r="D5" s="602" t="str">
        <f t="shared" ref="D5:D20" si="0">IF(ISBLANK(C5),"",IF(C5=1,$A$3,C5))</f>
        <v/>
      </c>
      <c r="E5" s="601"/>
      <c r="F5" s="601"/>
      <c r="G5" s="603" t="str">
        <f t="shared" ref="G5:G21" si="1">IF(ISBLANK(E5),"",E5/F5)</f>
        <v/>
      </c>
      <c r="H5" s="601"/>
      <c r="I5" s="604" t="str">
        <f t="shared" ref="I5:I21" si="2">IF(ISBLANK(E5),"",E5/D5)</f>
        <v/>
      </c>
      <c r="J5" s="575" t="str">
        <f>IF(ISBLANK(E5),"",VLOOKUP(I5,Tabellen!$F$7:$G$17,2))</f>
        <v/>
      </c>
      <c r="K5" s="605" t="str">
        <f>IF(ISBLANK(C5),"",ABS(IF($J$5&gt;J40,"1",0)))</f>
        <v/>
      </c>
      <c r="L5" s="606" t="str">
        <f>IF(ISBLANK(C5),"",ABS(IF($J$5&lt;J40,"1",0)))</f>
        <v/>
      </c>
      <c r="M5" s="607" t="str">
        <f>IF(ISBLANK(C5),"",ABS(IF($J$5=J40,"1")))</f>
        <v/>
      </c>
      <c r="N5" s="578"/>
      <c r="O5" s="608"/>
      <c r="P5" s="609"/>
      <c r="S5" s="578"/>
      <c r="T5" s="578"/>
    </row>
    <row r="6" spans="1:23" s="64" customFormat="1" ht="29.25" customHeight="1">
      <c r="A6" s="599"/>
      <c r="B6" s="600" t="str">
        <f>Leden!B6</f>
        <v>Cuppers Jan</v>
      </c>
      <c r="C6" s="601"/>
      <c r="D6" s="578" t="str">
        <f t="shared" si="0"/>
        <v/>
      </c>
      <c r="E6" s="601"/>
      <c r="F6" s="601"/>
      <c r="G6" s="610" t="str">
        <f t="shared" si="1"/>
        <v/>
      </c>
      <c r="H6" s="601"/>
      <c r="I6" s="611" t="str">
        <f t="shared" si="2"/>
        <v/>
      </c>
      <c r="J6" s="575" t="str">
        <f>IF(ISBLANK(E6),"",VLOOKUP(I6,Tabellen!$F$7:$G$17,2))</f>
        <v/>
      </c>
      <c r="K6" s="605" t="str">
        <f>IF(ISBLANK(C6),"",ABS(IF($J$6&gt;J60,"1",0)))</f>
        <v/>
      </c>
      <c r="L6" s="606" t="str">
        <f>IF(ISBLANK(C6),"",ABS(IF($J$6&lt;J60,"1",0)))</f>
        <v/>
      </c>
      <c r="M6" s="607" t="str">
        <f>IF(ISBLANK(C6),"",ABS(IF($J$6=J60,"1")))</f>
        <v/>
      </c>
      <c r="N6" s="578"/>
      <c r="O6" s="612"/>
      <c r="S6" s="578"/>
      <c r="T6" s="578"/>
    </row>
    <row r="7" spans="1:23" s="64" customFormat="1" ht="29.25" customHeight="1">
      <c r="A7" s="613">
        <v>45251</v>
      </c>
      <c r="B7" s="600" t="str">
        <f>Leden!B7</f>
        <v>BouwmeesterJohan</v>
      </c>
      <c r="C7" s="601">
        <v>1</v>
      </c>
      <c r="D7" s="578">
        <f t="shared" si="0"/>
        <v>85</v>
      </c>
      <c r="E7" s="601">
        <v>85</v>
      </c>
      <c r="F7" s="601">
        <v>12</v>
      </c>
      <c r="G7" s="610">
        <f t="shared" si="1"/>
        <v>7.083333333333333</v>
      </c>
      <c r="H7" s="601">
        <v>27</v>
      </c>
      <c r="I7" s="611">
        <f t="shared" si="2"/>
        <v>1</v>
      </c>
      <c r="J7" s="575">
        <f>IF(ISBLANK(E7),"",VLOOKUP(I7,Tabellen!$F$7:$G$17,2))</f>
        <v>10</v>
      </c>
      <c r="K7" s="605">
        <f>IF(ISBLANK(C7),"",ABS(IF($J$7&gt;J80,"1",0)))</f>
        <v>1</v>
      </c>
      <c r="L7" s="606">
        <f>IF(ISBLANK(C7),"",ABS(IF($J$7&lt;J80,"1",0)))</f>
        <v>0</v>
      </c>
      <c r="M7" s="607">
        <f>IF(ISBLANK(C7),"",ABS(IF($J$7=J80,"1")))</f>
        <v>0</v>
      </c>
      <c r="N7" s="578"/>
      <c r="O7" s="612"/>
      <c r="S7" s="578"/>
      <c r="T7" s="578"/>
    </row>
    <row r="8" spans="1:23" s="64" customFormat="1" ht="29.25" customHeight="1">
      <c r="A8" s="613">
        <v>45265</v>
      </c>
      <c r="B8" s="600" t="str">
        <f>Leden!B8</f>
        <v>Cattier Theo</v>
      </c>
      <c r="C8" s="601">
        <v>1</v>
      </c>
      <c r="D8" s="578">
        <f t="shared" si="0"/>
        <v>85</v>
      </c>
      <c r="E8" s="601">
        <v>85</v>
      </c>
      <c r="F8" s="601">
        <v>17</v>
      </c>
      <c r="G8" s="610">
        <f t="shared" si="1"/>
        <v>5</v>
      </c>
      <c r="H8" s="601">
        <v>19</v>
      </c>
      <c r="I8" s="611">
        <f t="shared" si="2"/>
        <v>1</v>
      </c>
      <c r="J8" s="575">
        <f>IF(ISBLANK(E8),"",VLOOKUP(I8,Tabellen!$F$7:$G$17,2))</f>
        <v>10</v>
      </c>
      <c r="K8" s="605">
        <f>IF(ISBLANK(C8),"",ABS(IF($J$8&gt;J101,"1",0)))</f>
        <v>1</v>
      </c>
      <c r="L8" s="606">
        <f>IF(ISBLANK(C8),"",ABS(IF($J$8&lt;J101,"1",0)))</f>
        <v>0</v>
      </c>
      <c r="M8" s="607">
        <f>IF(ISBLANK(C8),"",ABS(IF($J$8=J101,"1")))</f>
        <v>0</v>
      </c>
      <c r="N8" s="614"/>
      <c r="O8" s="615"/>
      <c r="S8" s="578"/>
      <c r="T8" s="578"/>
    </row>
    <row r="9" spans="1:23" s="64" customFormat="1" ht="29.25" customHeight="1">
      <c r="A9" s="613">
        <v>45244</v>
      </c>
      <c r="B9" s="600" t="str">
        <f>Leden!B9</f>
        <v>Huinink Jan</v>
      </c>
      <c r="C9" s="601">
        <v>1</v>
      </c>
      <c r="D9" s="578">
        <f t="shared" si="0"/>
        <v>85</v>
      </c>
      <c r="E9" s="601">
        <v>85</v>
      </c>
      <c r="F9" s="601">
        <v>24</v>
      </c>
      <c r="G9" s="610">
        <f t="shared" si="1"/>
        <v>3.5416666666666665</v>
      </c>
      <c r="H9" s="601">
        <v>21</v>
      </c>
      <c r="I9" s="611">
        <f t="shared" si="2"/>
        <v>1</v>
      </c>
      <c r="J9" s="575">
        <f>IF(ISBLANK(E9),"",VLOOKUP(I9,Tabellen!$F$7:$G$17,2))</f>
        <v>10</v>
      </c>
      <c r="K9" s="605">
        <f>IF(ISBLANK(C9),"",ABS(IF($J$9&gt;J121,"1",0)))</f>
        <v>1</v>
      </c>
      <c r="L9" s="606">
        <f>IF(ISBLANK(C9),"",ABS(IF($J$9&lt;J121,"1",0)))</f>
        <v>0</v>
      </c>
      <c r="M9" s="607">
        <f>IF(ISBLANK(C9),"",ABS(IF($J$9=J121,"1")))</f>
        <v>0</v>
      </c>
      <c r="N9" s="578"/>
      <c r="O9" s="615"/>
      <c r="S9" s="578"/>
      <c r="T9" s="578"/>
    </row>
    <row r="10" spans="1:23" s="64" customFormat="1" ht="29.25" customHeight="1">
      <c r="A10" s="613">
        <v>45258</v>
      </c>
      <c r="B10" s="600" t="str">
        <f>Leden!B10</f>
        <v>Koppele Theo</v>
      </c>
      <c r="C10" s="601">
        <v>1</v>
      </c>
      <c r="D10" s="578">
        <f t="shared" si="0"/>
        <v>85</v>
      </c>
      <c r="E10" s="601">
        <v>85</v>
      </c>
      <c r="F10" s="601">
        <v>23</v>
      </c>
      <c r="G10" s="610">
        <f t="shared" si="1"/>
        <v>3.6956521739130435</v>
      </c>
      <c r="H10" s="601">
        <v>27</v>
      </c>
      <c r="I10" s="611">
        <f t="shared" si="2"/>
        <v>1</v>
      </c>
      <c r="J10" s="575">
        <f>IF(ISBLANK(E10),"",VLOOKUP(I10,Tabellen!$F$7:$G$17,2))</f>
        <v>10</v>
      </c>
      <c r="K10" s="605">
        <f>IF(ISBLANK(C10),"",ABS(IF($J$10&gt;J141,"1",0)))</f>
        <v>1</v>
      </c>
      <c r="L10" s="606">
        <f>IF(ISBLANK(C10),"",ABS(IF($J$10&lt;J141,"1",0)))</f>
        <v>0</v>
      </c>
      <c r="M10" s="607">
        <f>IF(ISBLANK(C10),"",ABS(IF($J$10=J141,"1")))</f>
        <v>0</v>
      </c>
      <c r="N10" s="578"/>
      <c r="O10" s="615"/>
      <c r="S10" s="578"/>
      <c r="T10" s="578"/>
    </row>
    <row r="11" spans="1:23" s="64" customFormat="1" ht="29.25" customHeight="1">
      <c r="A11" s="613">
        <v>45230</v>
      </c>
      <c r="B11" s="600" t="str">
        <f>Leden!B11</f>
        <v>Melgers Willy</v>
      </c>
      <c r="C11" s="601">
        <v>1</v>
      </c>
      <c r="D11" s="578">
        <f t="shared" si="0"/>
        <v>85</v>
      </c>
      <c r="E11" s="601">
        <v>85</v>
      </c>
      <c r="F11" s="601">
        <v>24</v>
      </c>
      <c r="G11" s="610">
        <f t="shared" si="1"/>
        <v>3.5416666666666665</v>
      </c>
      <c r="H11" s="601">
        <v>22</v>
      </c>
      <c r="I11" s="611">
        <f t="shared" si="2"/>
        <v>1</v>
      </c>
      <c r="J11" s="575">
        <f>IF(ISBLANK(E11),"",VLOOKUP(I11,Tabellen!$F$7:$G$17,2))</f>
        <v>10</v>
      </c>
      <c r="K11" s="605">
        <f>IF(ISBLANK(C11),"",ABS(IF($J$11&gt;J161,"1",0)))</f>
        <v>0</v>
      </c>
      <c r="L11" s="606">
        <f>IF(ISBLANK(C11),"",ABS(IF($J$11&lt;J161,"1",0)))</f>
        <v>0</v>
      </c>
      <c r="M11" s="607">
        <f>IF(ISBLANK(C11),"",ABS(IF($J$11=J161,"1")))</f>
        <v>1</v>
      </c>
      <c r="N11" s="578"/>
      <c r="O11" s="615"/>
      <c r="S11" s="578"/>
      <c r="T11" s="578"/>
    </row>
    <row r="12" spans="1:23" s="64" customFormat="1" ht="29.25" customHeight="1">
      <c r="A12" s="613">
        <v>45237</v>
      </c>
      <c r="B12" s="600" t="str">
        <f>Leden!B12</f>
        <v>Piepers Arnold</v>
      </c>
      <c r="C12" s="601">
        <v>1</v>
      </c>
      <c r="D12" s="578">
        <f t="shared" si="0"/>
        <v>85</v>
      </c>
      <c r="E12" s="601">
        <v>85</v>
      </c>
      <c r="F12" s="601">
        <v>24</v>
      </c>
      <c r="G12" s="610">
        <f t="shared" si="1"/>
        <v>3.5416666666666665</v>
      </c>
      <c r="H12" s="601">
        <v>21</v>
      </c>
      <c r="I12" s="611">
        <f t="shared" si="2"/>
        <v>1</v>
      </c>
      <c r="J12" s="575">
        <f>IF(ISBLANK(E12),"",VLOOKUP(I12,Tabellen!$F$7:$G$17,2))</f>
        <v>10</v>
      </c>
      <c r="K12" s="605">
        <f>IF(ISBLANK(C12),"",ABS(IF($J$12&gt;J181,"1",0)))</f>
        <v>1</v>
      </c>
      <c r="L12" s="606">
        <f>IF(ISBLANK(C12),"",ABS(IF($J$12&lt;J181,"1",0)))</f>
        <v>0</v>
      </c>
      <c r="M12" s="607">
        <f>IF(ISBLANK(C12),"",ABS(IF($J$12=J181,"1")))</f>
        <v>0</v>
      </c>
      <c r="N12" s="578"/>
      <c r="O12" s="615"/>
      <c r="S12" s="578"/>
      <c r="T12" s="578"/>
    </row>
    <row r="13" spans="1:23" s="64" customFormat="1" ht="29.25" customHeight="1">
      <c r="A13" s="613">
        <v>45244</v>
      </c>
      <c r="B13" s="600" t="str">
        <f>Leden!B13</f>
        <v>Jos Stortelder</v>
      </c>
      <c r="C13" s="601">
        <v>1</v>
      </c>
      <c r="D13" s="578">
        <f t="shared" si="0"/>
        <v>85</v>
      </c>
      <c r="E13" s="601">
        <v>85</v>
      </c>
      <c r="F13" s="601">
        <v>25</v>
      </c>
      <c r="G13" s="610">
        <f t="shared" si="1"/>
        <v>3.4</v>
      </c>
      <c r="H13" s="601">
        <v>14</v>
      </c>
      <c r="I13" s="611">
        <f t="shared" si="2"/>
        <v>1</v>
      </c>
      <c r="J13" s="575">
        <f>IF(ISBLANK(E13),"",VLOOKUP(I13,Tabellen!$F$7:$G$17,2))</f>
        <v>10</v>
      </c>
      <c r="K13" s="605">
        <f>IF(ISBLANK(C13),"",ABS(IF($J$13&gt;J201,"1",0)))</f>
        <v>1</v>
      </c>
      <c r="L13" s="606">
        <f>IF(ISBLANK(C13),"",ABS(IF($J$13&lt;J201,"1",0)))</f>
        <v>0</v>
      </c>
      <c r="M13" s="607">
        <f>IF(ISBLANK(C13),"",ABS(IF($J$13=J201,"1")))</f>
        <v>0</v>
      </c>
      <c r="N13" s="578"/>
      <c r="O13" s="615"/>
      <c r="S13" s="578"/>
      <c r="T13" s="578"/>
    </row>
    <row r="14" spans="1:23" s="64" customFormat="1" ht="29.25" customHeight="1">
      <c r="A14" s="613"/>
      <c r="B14" s="600" t="str">
        <f>Leden!B14</f>
        <v>Rots Jan</v>
      </c>
      <c r="C14" s="601"/>
      <c r="D14" s="578" t="str">
        <f t="shared" si="0"/>
        <v/>
      </c>
      <c r="E14" s="601"/>
      <c r="F14" s="601"/>
      <c r="G14" s="610" t="str">
        <f t="shared" si="1"/>
        <v/>
      </c>
      <c r="H14" s="601"/>
      <c r="I14" s="611" t="str">
        <f t="shared" si="2"/>
        <v/>
      </c>
      <c r="J14" s="575" t="str">
        <f>IF(ISBLANK(E14),"",VLOOKUP(I14,Tabellen!$F$7:$G$17,2))</f>
        <v/>
      </c>
      <c r="K14" s="605" t="str">
        <f>IF(ISBLANK(C14),"",ABS(IF($J$14&gt;J221,"1",0)))</f>
        <v/>
      </c>
      <c r="L14" s="606" t="str">
        <f>IF(ISBLANK(C14),"",ABS(IF($J$14&lt;J221,"1",0)))</f>
        <v/>
      </c>
      <c r="M14" s="607" t="str">
        <f>IF(ISBLANK(C14),"",ABS(IF($J$14=J221,"1")))</f>
        <v/>
      </c>
      <c r="N14" s="578"/>
      <c r="O14" s="615"/>
      <c r="S14" s="578"/>
      <c r="T14" s="578"/>
    </row>
    <row r="15" spans="1:23" s="64" customFormat="1" ht="29.25" customHeight="1">
      <c r="A15" s="613">
        <v>45251</v>
      </c>
      <c r="B15" s="600" t="str">
        <f>Leden!B15</f>
        <v>Rouwhorst Bennie</v>
      </c>
      <c r="C15" s="601">
        <v>1</v>
      </c>
      <c r="D15" s="578">
        <f t="shared" si="0"/>
        <v>85</v>
      </c>
      <c r="E15" s="601">
        <v>85</v>
      </c>
      <c r="F15" s="601">
        <v>19</v>
      </c>
      <c r="G15" s="610">
        <f t="shared" si="1"/>
        <v>4.4736842105263159</v>
      </c>
      <c r="H15" s="601">
        <v>22</v>
      </c>
      <c r="I15" s="611">
        <f t="shared" si="2"/>
        <v>1</v>
      </c>
      <c r="J15" s="575">
        <f>IF(ISBLANK(E15),"",VLOOKUP(I15,Tabellen!$F$7:$G$17,2))</f>
        <v>10</v>
      </c>
      <c r="K15" s="605">
        <f>IF(ISBLANK(C15),"",ABS(IF($J$15&gt;J241,"1",0)))</f>
        <v>1</v>
      </c>
      <c r="L15" s="606">
        <f>IF(ISBLANK(C15),"",ABS(IF($J$15&lt;J241,"1",0)))</f>
        <v>0</v>
      </c>
      <c r="M15" s="607">
        <f>IF(ISBLANK(C15),"",ABS(IF($J$15=J241,"1")))</f>
        <v>0</v>
      </c>
      <c r="N15" s="578"/>
      <c r="O15" s="615"/>
      <c r="S15" s="578"/>
      <c r="T15" s="578"/>
    </row>
    <row r="16" spans="1:23" s="64" customFormat="1" ht="29.25" customHeight="1">
      <c r="A16" s="613">
        <v>45265</v>
      </c>
      <c r="B16" s="600" t="str">
        <f>Leden!B16</f>
        <v>Wittenbernds B</v>
      </c>
      <c r="C16" s="601">
        <v>1</v>
      </c>
      <c r="D16" s="578">
        <f t="shared" si="0"/>
        <v>85</v>
      </c>
      <c r="E16" s="601">
        <v>85</v>
      </c>
      <c r="F16" s="601">
        <v>24</v>
      </c>
      <c r="G16" s="610">
        <f t="shared" si="1"/>
        <v>3.5416666666666665</v>
      </c>
      <c r="H16" s="601">
        <v>22</v>
      </c>
      <c r="I16" s="611">
        <f t="shared" si="2"/>
        <v>1</v>
      </c>
      <c r="J16" s="575">
        <f>IF(ISBLANK(E16),"",VLOOKUP(I16,Tabellen!$F$7:$G$17,2))</f>
        <v>10</v>
      </c>
      <c r="K16" s="605">
        <f>IF(ISBLANK(C16),"",ABS(IF($J$16&gt;J261,"1",0)))</f>
        <v>1</v>
      </c>
      <c r="L16" s="606">
        <f>IF(ISBLANK(C16),"",ABS(IF($J$16&lt;J261,"1",0)))</f>
        <v>0</v>
      </c>
      <c r="M16" s="607">
        <f>IF(ISBLANK(C16),"",ABS(IF($J$16=J261,"1")))</f>
        <v>0</v>
      </c>
      <c r="N16" s="578"/>
      <c r="O16" s="615"/>
      <c r="S16" s="578"/>
      <c r="T16" s="578"/>
    </row>
    <row r="17" spans="1:54" ht="29.25" customHeight="1">
      <c r="A17" s="613">
        <v>45258</v>
      </c>
      <c r="B17" s="600" t="str">
        <f>Leden!B17</f>
        <v>Spieker Leo</v>
      </c>
      <c r="C17" s="601">
        <v>1</v>
      </c>
      <c r="D17" s="578">
        <f t="shared" si="0"/>
        <v>85</v>
      </c>
      <c r="E17" s="601">
        <v>80</v>
      </c>
      <c r="F17" s="601">
        <v>25</v>
      </c>
      <c r="G17" s="610">
        <f t="shared" si="1"/>
        <v>3.2</v>
      </c>
      <c r="H17" s="601">
        <v>19</v>
      </c>
      <c r="I17" s="611">
        <f t="shared" si="2"/>
        <v>0.94117647058823528</v>
      </c>
      <c r="J17" s="575">
        <f>IF(ISBLANK(E17),"",VLOOKUP(I17,Tabellen!$F$7:$G$17,2))</f>
        <v>9</v>
      </c>
      <c r="K17" s="605">
        <f>IF(ISBLANK(C17),"",ABS(IF($J$17&gt;J281,"1",0)))</f>
        <v>0</v>
      </c>
      <c r="L17" s="606">
        <f>IF(ISBLANK(C17),"",ABS(IF($J$17&lt;J281,"1",0)))</f>
        <v>1</v>
      </c>
      <c r="M17" s="607">
        <f>IF(ISBLANK(C17),"",ABS(IF($J$17=J281,"1")))</f>
        <v>0</v>
      </c>
      <c r="O17" s="615"/>
      <c r="S17" s="578"/>
      <c r="T17" s="578"/>
      <c r="BB17" s="64"/>
    </row>
    <row r="18" spans="1:54" ht="29.25" customHeight="1">
      <c r="A18" s="613">
        <v>45230</v>
      </c>
      <c r="B18" s="600" t="str">
        <f>Leden!B18</f>
        <v>v.Schie Leo</v>
      </c>
      <c r="C18" s="601">
        <v>1</v>
      </c>
      <c r="D18" s="578">
        <f t="shared" si="0"/>
        <v>85</v>
      </c>
      <c r="E18" s="601">
        <v>84</v>
      </c>
      <c r="F18" s="601">
        <v>35</v>
      </c>
      <c r="G18" s="610">
        <f t="shared" si="1"/>
        <v>2.4</v>
      </c>
      <c r="H18" s="601">
        <v>15</v>
      </c>
      <c r="I18" s="611">
        <f t="shared" si="2"/>
        <v>0.9882352941176471</v>
      </c>
      <c r="J18" s="575">
        <f>IF(ISBLANK(E18),"",VLOOKUP(I18,Tabellen!$F$7:$G$17,2))</f>
        <v>9</v>
      </c>
      <c r="K18" s="605">
        <f>IF(ISBLANK(C18),"",ABS(IF($J$18&gt;J301,"1",0)))</f>
        <v>0</v>
      </c>
      <c r="L18" s="606">
        <f>IF(ISBLANK(C18),"",ABS(IF($J$18&lt;J301,"1",0)))</f>
        <v>1</v>
      </c>
      <c r="M18" s="607">
        <f>IF(ISBLANK(C18),"",ABS(IF($J$18=J301,"1")))</f>
        <v>0</v>
      </c>
      <c r="O18" s="615"/>
      <c r="S18" s="578"/>
      <c r="T18" s="578"/>
      <c r="BB18" s="64"/>
    </row>
    <row r="19" spans="1:54" ht="29.25" customHeight="1">
      <c r="A19" s="613">
        <v>45237</v>
      </c>
      <c r="B19" s="600" t="str">
        <f>Leden!B19</f>
        <v>Wolterink Harrie</v>
      </c>
      <c r="C19" s="616">
        <v>1</v>
      </c>
      <c r="D19" s="578">
        <f t="shared" si="0"/>
        <v>85</v>
      </c>
      <c r="E19" s="616">
        <v>85</v>
      </c>
      <c r="F19" s="616">
        <v>15</v>
      </c>
      <c r="G19" s="610">
        <f t="shared" si="1"/>
        <v>5.666666666666667</v>
      </c>
      <c r="H19" s="616">
        <v>21</v>
      </c>
      <c r="I19" s="611">
        <f t="shared" si="2"/>
        <v>1</v>
      </c>
      <c r="J19" s="575">
        <f>IF(ISBLANK(E19),"",VLOOKUP(I19,Tabellen!$F$7:$G$17,2))</f>
        <v>10</v>
      </c>
      <c r="K19" s="605">
        <f>IF(ISBLANK(C19),"",ABS(IF($J$19&gt;J321,"1",0)))</f>
        <v>1</v>
      </c>
      <c r="L19" s="606">
        <f>IF(ISBLANK(C19),"",ABS(IF($J$19&lt;J321,"1",0)))</f>
        <v>0</v>
      </c>
      <c r="M19" s="607">
        <f>IF(ISBLANK(C19),"",ABS(IF($J$19=J321,"1")))</f>
        <v>0</v>
      </c>
      <c r="N19" s="617"/>
      <c r="O19" s="615"/>
      <c r="S19" s="578"/>
      <c r="T19" s="578"/>
      <c r="BB19" s="64"/>
    </row>
    <row r="20" spans="1:54" ht="29.25" customHeight="1">
      <c r="A20" s="613">
        <v>45223</v>
      </c>
      <c r="B20" s="600" t="str">
        <f>Leden!B20</f>
        <v>Vermue Jack</v>
      </c>
      <c r="C20" s="616">
        <v>1</v>
      </c>
      <c r="D20" s="578">
        <f t="shared" si="0"/>
        <v>85</v>
      </c>
      <c r="E20" s="57">
        <v>85</v>
      </c>
      <c r="F20" s="57">
        <v>24</v>
      </c>
      <c r="G20" s="610">
        <f t="shared" si="1"/>
        <v>3.5416666666666665</v>
      </c>
      <c r="H20" s="616">
        <v>17</v>
      </c>
      <c r="I20" s="611">
        <f t="shared" si="2"/>
        <v>1</v>
      </c>
      <c r="J20" s="575">
        <f>IF(ISBLANK(E20),"",VLOOKUP(I20,Tabellen!$F$7:$G$17,2))</f>
        <v>10</v>
      </c>
      <c r="K20" s="618">
        <f>IF(ISBLANK(C20),"",ABS(IF($J$20&gt;$J$340,"1",0)))</f>
        <v>1</v>
      </c>
      <c r="L20" s="62">
        <f>IF(ISBLANK(C20),"",ABS(IF($J$20&lt;J340,"1",0)))</f>
        <v>0</v>
      </c>
      <c r="M20" s="619">
        <f>IF(ISBLANK(C20),"",ABS(IF($J$20=J340,"1")))</f>
        <v>0</v>
      </c>
      <c r="O20" s="615"/>
      <c r="S20" s="578"/>
      <c r="T20" s="578"/>
      <c r="BB20" s="64"/>
    </row>
    <row r="21" spans="1:54" ht="29.25" customHeight="1">
      <c r="A21" s="620" t="s">
        <v>115</v>
      </c>
      <c r="B21" s="621">
        <f>Leden!$C$4</f>
        <v>3</v>
      </c>
      <c r="C21" s="622">
        <f>SUBTOTAL(9,C5:C20)</f>
        <v>13</v>
      </c>
      <c r="D21" s="622">
        <f>SUBTOTAL(9,D5:D20)</f>
        <v>1105</v>
      </c>
      <c r="E21" s="622">
        <f>SUBTOTAL(9,E5:E20)</f>
        <v>1099</v>
      </c>
      <c r="F21" s="622">
        <f>SUBTOTAL(9,F5:F20)</f>
        <v>291</v>
      </c>
      <c r="G21" s="610">
        <f t="shared" si="1"/>
        <v>3.7766323024054982</v>
      </c>
      <c r="H21" s="623">
        <f>MAX(H5:H20)</f>
        <v>27</v>
      </c>
      <c r="I21" s="624">
        <f t="shared" si="2"/>
        <v>0.99457013574660635</v>
      </c>
      <c r="J21" s="625">
        <f>SUM(J5:J20)</f>
        <v>128</v>
      </c>
      <c r="K21" s="626">
        <f>SUM(K5:K20)</f>
        <v>10</v>
      </c>
      <c r="L21" s="627">
        <f>SUM(L5:L20)</f>
        <v>2</v>
      </c>
      <c r="M21" s="628">
        <f>SUM(M5:M20)</f>
        <v>1</v>
      </c>
      <c r="N21" s="627">
        <f>IF(ISBLANK(E21),"",VLOOKUP(G21,Tabellen!$D$7:$E$46,2))</f>
        <v>100</v>
      </c>
      <c r="O21" s="629" t="s">
        <v>223</v>
      </c>
      <c r="P21" s="630"/>
      <c r="Q21" s="591"/>
      <c r="R21" s="62"/>
      <c r="S21" s="62"/>
      <c r="T21" s="62"/>
      <c r="BB21" s="64"/>
    </row>
    <row r="22" spans="1:54" ht="29.25" customHeight="1">
      <c r="A22" s="631"/>
      <c r="B22" s="632"/>
      <c r="C22" s="633"/>
      <c r="D22" s="632"/>
      <c r="E22" s="632"/>
      <c r="F22" s="632"/>
      <c r="G22" s="632"/>
      <c r="H22" s="632"/>
      <c r="I22" s="632"/>
      <c r="J22" s="634"/>
      <c r="K22" s="632"/>
      <c r="L22" s="632"/>
      <c r="M22" s="632"/>
      <c r="N22" s="635"/>
      <c r="O22" s="632"/>
      <c r="P22" s="636"/>
      <c r="Q22" s="591"/>
      <c r="R22" s="62"/>
      <c r="S22" s="62"/>
      <c r="T22" s="62"/>
      <c r="BB22" s="64"/>
    </row>
    <row r="23" spans="1:54" ht="29.25" customHeight="1">
      <c r="A23" s="582" t="s">
        <v>93</v>
      </c>
      <c r="B23" s="583" t="s">
        <v>136</v>
      </c>
      <c r="C23" s="582"/>
      <c r="D23" s="584"/>
      <c r="E23" s="585"/>
      <c r="F23" s="582"/>
      <c r="G23" s="586"/>
      <c r="H23" s="585"/>
      <c r="I23" s="587"/>
      <c r="J23" s="588"/>
      <c r="K23" s="589"/>
      <c r="L23" s="590"/>
      <c r="M23" s="587"/>
      <c r="N23" s="590"/>
      <c r="O23" s="637"/>
      <c r="P23" s="586"/>
      <c r="Q23" s="591"/>
      <c r="R23" s="62"/>
      <c r="S23" s="62"/>
      <c r="T23" s="62"/>
      <c r="BB23" s="64"/>
    </row>
    <row r="24" spans="1:54" ht="29.25" customHeight="1">
      <c r="A24" s="592">
        <f>VLOOKUP(B42,Tabellen!$B$6:$C$46,2)</f>
        <v>80</v>
      </c>
      <c r="B24" s="583" t="s">
        <v>37</v>
      </c>
      <c r="C24" s="582" t="s">
        <v>95</v>
      </c>
      <c r="D24" s="584" t="s">
        <v>96</v>
      </c>
      <c r="E24" s="582" t="s">
        <v>97</v>
      </c>
      <c r="F24" s="582" t="s">
        <v>98</v>
      </c>
      <c r="G24" s="586" t="s">
        <v>99</v>
      </c>
      <c r="H24" s="582" t="s">
        <v>100</v>
      </c>
      <c r="I24" s="594" t="s">
        <v>101</v>
      </c>
      <c r="J24" s="595">
        <v>10</v>
      </c>
      <c r="K24" s="596" t="s">
        <v>102</v>
      </c>
      <c r="L24" s="586" t="s">
        <v>103</v>
      </c>
      <c r="M24" s="594" t="s">
        <v>104</v>
      </c>
      <c r="N24" s="586" t="s">
        <v>105</v>
      </c>
      <c r="O24" s="1187"/>
      <c r="P24" s="586"/>
      <c r="Q24" s="591"/>
      <c r="R24" s="62"/>
      <c r="S24" s="62"/>
      <c r="T24" s="62"/>
      <c r="BB24" s="64"/>
    </row>
    <row r="25" spans="1:54" ht="29.25" customHeight="1">
      <c r="A25" s="597" t="s">
        <v>106</v>
      </c>
      <c r="B25" s="639" t="str">
        <f>Leden!$B$5</f>
        <v>Bennie Beerten Z</v>
      </c>
      <c r="C25" s="582" t="s">
        <v>107</v>
      </c>
      <c r="D25" s="586" t="s">
        <v>108</v>
      </c>
      <c r="E25" s="582" t="s">
        <v>109</v>
      </c>
      <c r="F25" s="582" t="s">
        <v>110</v>
      </c>
      <c r="G25" s="586" t="s">
        <v>79</v>
      </c>
      <c r="H25" s="582" t="s">
        <v>112</v>
      </c>
      <c r="I25" s="594" t="s">
        <v>109</v>
      </c>
      <c r="J25" s="595" t="s">
        <v>113</v>
      </c>
      <c r="K25" s="596"/>
      <c r="L25" s="586"/>
      <c r="M25" s="594"/>
      <c r="N25" s="586" t="s">
        <v>114</v>
      </c>
      <c r="O25" s="1187"/>
      <c r="P25" s="586"/>
      <c r="Q25" s="591"/>
      <c r="R25" s="62"/>
      <c r="S25" s="62"/>
      <c r="T25" s="62"/>
      <c r="BB25" s="64"/>
    </row>
    <row r="26" spans="1:54" ht="29.25" customHeight="1">
      <c r="A26" s="640"/>
      <c r="B26" s="64" t="str">
        <f>Leden!B6</f>
        <v>Cuppers Jan</v>
      </c>
      <c r="C26" s="601"/>
      <c r="D26" s="602" t="str">
        <f t="shared" ref="D26:D41" si="3">IF(ISBLANK(C26),"",IF(C26=1,$A$24,C26))</f>
        <v/>
      </c>
      <c r="E26" s="601"/>
      <c r="F26" s="601"/>
      <c r="G26" s="641" t="str">
        <f t="shared" ref="G26:G42" si="4">IF(ISBLANK(E26),"",E26/F26)</f>
        <v/>
      </c>
      <c r="H26" s="601"/>
      <c r="I26" s="604" t="str">
        <f t="shared" ref="I26:I42" si="5">IF(ISBLANK(E26),"",E26/D26)</f>
        <v/>
      </c>
      <c r="J26" s="575" t="str">
        <f>IF(ISBLANK(E26),"",VLOOKUP(I26,Tabellen!$F$7:$G$17,2))</f>
        <v/>
      </c>
      <c r="K26" s="605" t="str">
        <f>IF(ISBLANK(C26),"",ABS(IF($J$26&gt;J61,"1",0)))</f>
        <v/>
      </c>
      <c r="L26" s="606" t="str">
        <f>IF(ISBLANK(C26),"",ABS(IF($J$26&lt;J61,"1",0)))</f>
        <v/>
      </c>
      <c r="M26" s="607" t="str">
        <f>IF(ISBLANK(C26),"",ABS(IF($J$26=J61,"1")))</f>
        <v/>
      </c>
      <c r="O26" s="608"/>
      <c r="P26" s="606"/>
      <c r="R26" s="62"/>
      <c r="S26" s="62"/>
      <c r="T26" s="62"/>
      <c r="BB26" s="64"/>
    </row>
    <row r="27" spans="1:54" ht="29.25" customHeight="1">
      <c r="A27" s="642"/>
      <c r="B27" s="64" t="str">
        <f>Leden!B7</f>
        <v>BouwmeesterJohan</v>
      </c>
      <c r="C27" s="601"/>
      <c r="D27" s="578" t="str">
        <f t="shared" si="3"/>
        <v/>
      </c>
      <c r="E27" s="601"/>
      <c r="F27" s="601"/>
      <c r="G27" s="643" t="str">
        <f t="shared" si="4"/>
        <v/>
      </c>
      <c r="I27" s="611" t="str">
        <f t="shared" si="5"/>
        <v/>
      </c>
      <c r="J27" s="575" t="str">
        <f>IF(ISBLANK(E27),"",VLOOKUP(I27,Tabellen!$F$7:$G$17,2))</f>
        <v/>
      </c>
      <c r="K27" s="618" t="str">
        <f>IF(ISBLANK(C27),"",ABS(IF($J$27&gt;J81,"1",0)))</f>
        <v/>
      </c>
      <c r="L27" s="62" t="str">
        <f>IF(ISBLANK(C27),"",ABS(IF($J$27&lt;J81,"1",0)))</f>
        <v/>
      </c>
      <c r="M27" s="619" t="str">
        <f>IF(ISBLANK(C27),"",ABS(IF($J$27=J81,"1")))</f>
        <v/>
      </c>
      <c r="O27" s="612"/>
      <c r="P27" s="62"/>
      <c r="R27" s="62"/>
      <c r="S27" s="62"/>
      <c r="T27" s="62"/>
      <c r="BB27" s="64"/>
    </row>
    <row r="28" spans="1:54" ht="29.25" customHeight="1">
      <c r="A28" s="642"/>
      <c r="B28" s="64" t="str">
        <f>Leden!B8</f>
        <v>Cattier Theo</v>
      </c>
      <c r="C28" s="601"/>
      <c r="D28" s="578" t="str">
        <f t="shared" si="3"/>
        <v/>
      </c>
      <c r="E28" s="601"/>
      <c r="F28" s="601"/>
      <c r="G28" s="643" t="str">
        <f t="shared" si="4"/>
        <v/>
      </c>
      <c r="I28" s="611" t="str">
        <f t="shared" si="5"/>
        <v/>
      </c>
      <c r="J28" s="575" t="str">
        <f>IF(ISBLANK(E28),"",VLOOKUP(I28,Tabellen!$F$7:$G$17,2))</f>
        <v/>
      </c>
      <c r="K28" s="618" t="str">
        <f>IF(ISBLANK(C28),"",ABS(IF($J$28&gt;J341,"1",0)))</f>
        <v/>
      </c>
      <c r="L28" s="62" t="str">
        <f>IF(ISBLANK(C28),"",ABS(IF($J$28&lt;J341,"1",0)))</f>
        <v/>
      </c>
      <c r="M28" s="619" t="str">
        <f>IF(ISBLANK(C28),"",ABS(IF($J$28=J341,"1")))</f>
        <v/>
      </c>
      <c r="O28" s="615"/>
      <c r="P28" s="62"/>
      <c r="R28" s="62"/>
      <c r="S28" s="62"/>
      <c r="T28" s="62"/>
      <c r="BB28" s="64"/>
    </row>
    <row r="29" spans="1:54" ht="29.25" customHeight="1">
      <c r="A29" s="642"/>
      <c r="B29" s="64" t="str">
        <f>Leden!B9</f>
        <v>Huinink Jan</v>
      </c>
      <c r="C29" s="601"/>
      <c r="D29" s="578" t="str">
        <f t="shared" si="3"/>
        <v/>
      </c>
      <c r="E29" s="601"/>
      <c r="F29" s="601"/>
      <c r="G29" s="643" t="str">
        <f t="shared" si="4"/>
        <v/>
      </c>
      <c r="I29" s="611" t="str">
        <f t="shared" si="5"/>
        <v/>
      </c>
      <c r="J29" s="575" t="str">
        <f>IF(ISBLANK(E29),"",VLOOKUP(I29,Tabellen!$F$7:$G$17,2))</f>
        <v/>
      </c>
      <c r="K29" s="618" t="str">
        <f>IF(ISBLANK(C29),"",ABS(IF($J$29&gt;J122,"1",0)))</f>
        <v/>
      </c>
      <c r="L29" s="62" t="str">
        <f>IF(ISBLANK(C29),"",ABS(IF($J$29&lt;J122,"1",0)))</f>
        <v/>
      </c>
      <c r="M29" s="619" t="str">
        <f>IF(ISBLANK(C29),"",ABS(IF($J$29=J122,"1")))</f>
        <v/>
      </c>
      <c r="O29" s="615"/>
      <c r="P29" s="62"/>
      <c r="R29" s="62"/>
      <c r="S29" s="62"/>
      <c r="T29" s="62"/>
      <c r="BB29" s="64"/>
    </row>
    <row r="30" spans="1:54" ht="29.25" customHeight="1">
      <c r="A30" s="642"/>
      <c r="B30" s="64" t="str">
        <f>Leden!B10</f>
        <v>Koppele Theo</v>
      </c>
      <c r="C30" s="601"/>
      <c r="D30" s="578" t="str">
        <f t="shared" si="3"/>
        <v/>
      </c>
      <c r="E30" s="601"/>
      <c r="F30" s="601"/>
      <c r="G30" s="643" t="str">
        <f t="shared" si="4"/>
        <v/>
      </c>
      <c r="I30" s="611" t="str">
        <f t="shared" si="5"/>
        <v/>
      </c>
      <c r="J30" s="575" t="str">
        <f>IF(ISBLANK(E30),"",VLOOKUP(I30,Tabellen!$F$7:$G$17,2))</f>
        <v/>
      </c>
      <c r="K30" s="618" t="str">
        <f>IF(ISBLANK(C30),"",ABS(IF($J$30&gt;J142,"1",0)))</f>
        <v/>
      </c>
      <c r="L30" s="62" t="str">
        <f>IF(ISBLANK(C30),"",ABS(IF($J$30&lt;J142,"1",0)))</f>
        <v/>
      </c>
      <c r="M30" s="619" t="str">
        <f>IF(ISBLANK(C30),"",ABS(IF($J$30=J142,"1")))</f>
        <v/>
      </c>
      <c r="O30" s="615"/>
      <c r="P30" s="62"/>
      <c r="R30" s="62"/>
      <c r="S30" s="62"/>
      <c r="T30" s="62"/>
      <c r="BB30" s="64"/>
    </row>
    <row r="31" spans="1:54" ht="29.25" customHeight="1">
      <c r="A31" s="642"/>
      <c r="B31" s="64" t="str">
        <f>Leden!B11</f>
        <v>Melgers Willy</v>
      </c>
      <c r="C31" s="601"/>
      <c r="D31" s="578" t="str">
        <f t="shared" si="3"/>
        <v/>
      </c>
      <c r="F31" s="601"/>
      <c r="G31" s="643" t="str">
        <f t="shared" si="4"/>
        <v/>
      </c>
      <c r="I31" s="611" t="str">
        <f t="shared" si="5"/>
        <v/>
      </c>
      <c r="J31" s="575" t="str">
        <f>IF(ISBLANK(E31),"",VLOOKUP(I31,Tabellen!$F$7:$G$17,2))</f>
        <v/>
      </c>
      <c r="K31" s="618" t="str">
        <f>IF(ISBLANK(C31),"",ABS(IF($J$31&gt;J162,"1",0)))</f>
        <v/>
      </c>
      <c r="L31" s="62" t="str">
        <f>IF(ISBLANK(C31),"",ABS(IF($J$31&lt;J162,"1",0)))</f>
        <v/>
      </c>
      <c r="M31" s="619" t="str">
        <f>IF(ISBLANK(C31),"",ABS(IF($J$31=J162,"1")))</f>
        <v/>
      </c>
      <c r="O31" s="615"/>
      <c r="P31" s="62"/>
      <c r="R31" s="62"/>
      <c r="S31" s="62"/>
      <c r="T31" s="62"/>
      <c r="BB31" s="64"/>
    </row>
    <row r="32" spans="1:54" ht="29.25" customHeight="1">
      <c r="A32" s="642"/>
      <c r="B32" s="64" t="str">
        <f>Leden!B12</f>
        <v>Piepers Arnold</v>
      </c>
      <c r="C32" s="601"/>
      <c r="D32" s="578" t="str">
        <f t="shared" si="3"/>
        <v/>
      </c>
      <c r="F32" s="601"/>
      <c r="G32" s="643" t="str">
        <f t="shared" si="4"/>
        <v/>
      </c>
      <c r="I32" s="611" t="str">
        <f t="shared" si="5"/>
        <v/>
      </c>
      <c r="J32" s="575" t="str">
        <f>IF(ISBLANK(E32),"",VLOOKUP(I32,Tabellen!$F$7:$G$17,2))</f>
        <v/>
      </c>
      <c r="K32" s="618" t="str">
        <f>IF(ISBLANK(C32),"",ABS(IF($J$32&gt;J182,"1",0)))</f>
        <v/>
      </c>
      <c r="L32" s="62" t="str">
        <f>IF(ISBLANK(C32),"",ABS(IF($J$32&lt;J182,"1",0)))</f>
        <v/>
      </c>
      <c r="M32" s="619" t="str">
        <f>IF(ISBLANK(C32),"",ABS(IF($J$32=J182,"1")))</f>
        <v/>
      </c>
      <c r="O32" s="612"/>
      <c r="P32" s="62"/>
      <c r="R32" s="62"/>
      <c r="S32" s="62"/>
      <c r="T32" s="62"/>
      <c r="BB32" s="64"/>
    </row>
    <row r="33" spans="1:54" ht="29.25" customHeight="1">
      <c r="A33" s="642"/>
      <c r="B33" s="64" t="str">
        <f>Leden!B13</f>
        <v>Jos Stortelder</v>
      </c>
      <c r="C33" s="601"/>
      <c r="D33" s="578" t="str">
        <f t="shared" si="3"/>
        <v/>
      </c>
      <c r="F33" s="601"/>
      <c r="G33" s="643" t="str">
        <f t="shared" si="4"/>
        <v/>
      </c>
      <c r="I33" s="611" t="str">
        <f t="shared" si="5"/>
        <v/>
      </c>
      <c r="J33" s="575" t="str">
        <f>IF(ISBLANK(E33),"",VLOOKUP(I33,Tabellen!$F$7:$G$17,2))</f>
        <v/>
      </c>
      <c r="K33" s="618" t="str">
        <f>IF(ISBLANK(C33),"",ABS(IF($J$33&gt;J202,"1",0)))</f>
        <v/>
      </c>
      <c r="L33" s="62" t="str">
        <f>IF(ISBLANK(C33),"",ABS(IF($J$33&lt;J202,"1",0)))</f>
        <v/>
      </c>
      <c r="M33" s="619" t="str">
        <f>IF(ISBLANK(C33),"",ABS(IF($J$33=J202,"1")))</f>
        <v/>
      </c>
      <c r="O33" s="615"/>
      <c r="P33" s="62"/>
      <c r="R33" s="62"/>
      <c r="S33" s="62"/>
      <c r="T33" s="62"/>
      <c r="BB33" s="64"/>
    </row>
    <row r="34" spans="1:54" ht="29.25" customHeight="1">
      <c r="A34" s="642"/>
      <c r="B34" s="64" t="str">
        <f>Leden!B14</f>
        <v>Rots Jan</v>
      </c>
      <c r="C34" s="601"/>
      <c r="D34" s="578" t="str">
        <f t="shared" si="3"/>
        <v/>
      </c>
      <c r="F34" s="601"/>
      <c r="G34" s="643" t="str">
        <f t="shared" si="4"/>
        <v/>
      </c>
      <c r="I34" s="611" t="str">
        <f t="shared" si="5"/>
        <v/>
      </c>
      <c r="J34" s="575" t="str">
        <f>IF(ISBLANK(E34),"",VLOOKUP(I34,Tabellen!$F$7:$G$17,2))</f>
        <v/>
      </c>
      <c r="K34" s="618" t="str">
        <f>IF(ISBLANK(C34),"",ABS(IF($J$34&gt;J222,"1",0)))</f>
        <v/>
      </c>
      <c r="L34" s="62" t="str">
        <f>IF(ISBLANK(C34),"",ABS(IF($J$34&lt;J222,"1",0)))</f>
        <v/>
      </c>
      <c r="M34" s="619" t="str">
        <f>IF(ISBLANK(C34),"",ABS(IF($J$34=J222,"1")))</f>
        <v/>
      </c>
      <c r="O34" s="615"/>
      <c r="P34" s="62"/>
      <c r="R34" s="62"/>
      <c r="S34" s="62"/>
      <c r="T34" s="62"/>
      <c r="BB34" s="64"/>
    </row>
    <row r="35" spans="1:54" ht="29.25" customHeight="1">
      <c r="A35" s="642"/>
      <c r="B35" s="64" t="str">
        <f>Leden!B15</f>
        <v>Rouwhorst Bennie</v>
      </c>
      <c r="C35" s="601"/>
      <c r="D35" s="578" t="str">
        <f t="shared" si="3"/>
        <v/>
      </c>
      <c r="F35" s="601"/>
      <c r="G35" s="643" t="str">
        <f t="shared" si="4"/>
        <v/>
      </c>
      <c r="I35" s="611" t="str">
        <f t="shared" si="5"/>
        <v/>
      </c>
      <c r="J35" s="575" t="str">
        <f>IF(ISBLANK(E35),"",VLOOKUP(I35,Tabellen!$F$7:$G$17,2))</f>
        <v/>
      </c>
      <c r="K35" s="618" t="str">
        <f>IF(ISBLANK(C35),"",ABS(IF($J$35&gt;J242,"1",0)))</f>
        <v/>
      </c>
      <c r="L35" s="62" t="str">
        <f>IF(ISBLANK(C35),"",ABS(IF($J$35&lt;J242,"1",0)))</f>
        <v/>
      </c>
      <c r="M35" s="619" t="str">
        <f>IF(ISBLANK(C35),"",ABS(IF($J$35=J242,"1")))</f>
        <v/>
      </c>
      <c r="O35" s="615"/>
      <c r="P35" s="62"/>
      <c r="R35" s="62"/>
      <c r="S35" s="62"/>
      <c r="T35" s="62"/>
      <c r="BB35" s="64"/>
    </row>
    <row r="36" spans="1:54" ht="29.25" customHeight="1">
      <c r="A36" s="642"/>
      <c r="B36" s="64" t="str">
        <f>Leden!B16</f>
        <v>Wittenbernds B</v>
      </c>
      <c r="C36" s="601"/>
      <c r="D36" s="578" t="str">
        <f t="shared" si="3"/>
        <v/>
      </c>
      <c r="F36" s="601"/>
      <c r="G36" s="643" t="str">
        <f t="shared" si="4"/>
        <v/>
      </c>
      <c r="I36" s="611" t="str">
        <f t="shared" si="5"/>
        <v/>
      </c>
      <c r="J36" s="575" t="str">
        <f>IF(ISBLANK(E36),"",VLOOKUP(I36,Tabellen!$F$7:$G$17,2))</f>
        <v/>
      </c>
      <c r="K36" s="618" t="str">
        <f>IF(ISBLANK(C36),"",ABS(IF($J$36&gt;J262,"1",0)))</f>
        <v/>
      </c>
      <c r="L36" s="62" t="str">
        <f>IF(ISBLANK(C36),"",ABS(IF($J$36&lt;J262,"1",0)))</f>
        <v/>
      </c>
      <c r="M36" s="619" t="str">
        <f>IF(ISBLANK(C36),"",ABS(IF($J$36=J262,"1")))</f>
        <v/>
      </c>
      <c r="O36" s="615"/>
      <c r="P36" s="62"/>
      <c r="R36" s="62"/>
      <c r="S36" s="62"/>
      <c r="T36" s="62"/>
      <c r="BB36" s="64"/>
    </row>
    <row r="37" spans="1:54" ht="29.25" customHeight="1">
      <c r="A37" s="642"/>
      <c r="B37" s="64" t="str">
        <f>Leden!B17</f>
        <v>Spieker Leo</v>
      </c>
      <c r="C37" s="601"/>
      <c r="D37" s="578" t="str">
        <f t="shared" si="3"/>
        <v/>
      </c>
      <c r="F37" s="601"/>
      <c r="G37" s="643" t="str">
        <f t="shared" si="4"/>
        <v/>
      </c>
      <c r="I37" s="611" t="str">
        <f t="shared" si="5"/>
        <v/>
      </c>
      <c r="J37" s="575" t="str">
        <f>IF(ISBLANK(E37),"",VLOOKUP(I37,Tabellen!$F$7:$G$17,2))</f>
        <v/>
      </c>
      <c r="K37" s="618" t="str">
        <f>IF(ISBLANK(C37),"",ABS(IF($J$37&gt;J282,"1",0)))</f>
        <v/>
      </c>
      <c r="L37" s="62" t="str">
        <f>IF(ISBLANK(C37),"",ABS(IF($J$37&lt;J282,"1",0)))</f>
        <v/>
      </c>
      <c r="M37" s="619" t="str">
        <f>IF(ISBLANK(C37),"",ABS(IF($J$37=J282,"1")))</f>
        <v/>
      </c>
      <c r="O37" s="615"/>
      <c r="R37" s="62"/>
      <c r="S37" s="62"/>
      <c r="T37" s="62"/>
      <c r="BB37" s="64"/>
    </row>
    <row r="38" spans="1:54" ht="29.25" customHeight="1">
      <c r="A38" s="644"/>
      <c r="B38" s="64" t="str">
        <f>Leden!B18</f>
        <v>v.Schie Leo</v>
      </c>
      <c r="D38" s="578" t="str">
        <f t="shared" si="3"/>
        <v/>
      </c>
      <c r="G38" s="643" t="str">
        <f t="shared" si="4"/>
        <v/>
      </c>
      <c r="I38" s="611" t="str">
        <f t="shared" si="5"/>
        <v/>
      </c>
      <c r="J38" s="575" t="str">
        <f>IF(ISBLANK(E38),"",VLOOKUP(I38,Tabellen!$F$7:$G$17,2))</f>
        <v/>
      </c>
      <c r="K38" s="618" t="str">
        <f>IF(ISBLANK(C38),"",ABS(IF(J38&gt;J302,"1",0)))</f>
        <v/>
      </c>
      <c r="L38" s="62" t="str">
        <f>IF(ISBLANK(C38),"",ABS(IF(J38&lt;J302,"1",0)))</f>
        <v/>
      </c>
      <c r="M38" s="619" t="str">
        <f>IF(ISBLANK(C38),"",ABS(IF(J38=J302,"1")))</f>
        <v/>
      </c>
      <c r="O38" s="615"/>
      <c r="P38" s="62"/>
      <c r="R38" s="62"/>
      <c r="S38" s="62"/>
      <c r="T38" s="62"/>
      <c r="BB38" s="64"/>
    </row>
    <row r="39" spans="1:54" ht="29.25" customHeight="1">
      <c r="A39" s="645"/>
      <c r="B39" s="64" t="str">
        <f>Leden!B19</f>
        <v>Wolterink Harrie</v>
      </c>
      <c r="D39" s="578" t="str">
        <f t="shared" si="3"/>
        <v/>
      </c>
      <c r="G39" s="643" t="str">
        <f t="shared" si="4"/>
        <v/>
      </c>
      <c r="I39" s="611" t="str">
        <f t="shared" si="5"/>
        <v/>
      </c>
      <c r="J39" s="575" t="str">
        <f>IF(ISBLANK(E39),"",VLOOKUP(I39,Tabellen!$F$7:$G$17,2))</f>
        <v/>
      </c>
      <c r="K39" s="618" t="str">
        <f>IF(ISBLANK(C39),"",ABS(IF(J39&gt;J322,"1",0)))</f>
        <v/>
      </c>
      <c r="L39" s="62" t="str">
        <f>IF(ISBLANK(C39),"",ABS(IF(J39&lt;J322,"1",0)))</f>
        <v/>
      </c>
      <c r="M39" s="619" t="str">
        <f>IF(ISBLANK(C39),"",ABS(IF(J39=J322,"1")))</f>
        <v/>
      </c>
      <c r="O39" s="615"/>
      <c r="P39" s="62"/>
      <c r="R39" s="62"/>
      <c r="S39" s="62"/>
      <c r="T39" s="62"/>
      <c r="BB39" s="64"/>
    </row>
    <row r="40" spans="1:54" ht="29.25" customHeight="1">
      <c r="A40" s="646"/>
      <c r="B40" s="64" t="str">
        <f>Leden!B20</f>
        <v>Vermue Jack</v>
      </c>
      <c r="C40" s="578"/>
      <c r="D40" s="578" t="str">
        <f t="shared" si="3"/>
        <v/>
      </c>
      <c r="F40" s="578"/>
      <c r="G40" s="643" t="str">
        <f t="shared" si="4"/>
        <v/>
      </c>
      <c r="I40" s="611" t="str">
        <f t="shared" si="5"/>
        <v/>
      </c>
      <c r="J40" s="575" t="str">
        <f>IF(ISBLANK(E40),"",VLOOKUP(I40,Tabellen!$F$7:$G$17,2))</f>
        <v/>
      </c>
      <c r="K40" s="618" t="str">
        <f>IF(ISBLANK(E40),"",ABS(IF($J$40&gt;$J$341,"1",0)))</f>
        <v/>
      </c>
      <c r="L40" s="62" t="str">
        <f>IF(ISBLANK(E40),"",ABS(IF($J$40&lt;$J$341,"1",0)))</f>
        <v/>
      </c>
      <c r="M40" s="619" t="str">
        <f>IF(ISBLANK(E40),"",ABS(IF($J$40=$J$341,"1")))</f>
        <v/>
      </c>
      <c r="O40" s="615"/>
      <c r="P40" s="62"/>
      <c r="R40" s="62"/>
      <c r="S40" s="62"/>
      <c r="T40" s="62"/>
      <c r="BB40" s="64"/>
    </row>
    <row r="41" spans="1:54" ht="29.25" customHeight="1">
      <c r="A41" s="647">
        <f>A5</f>
        <v>0</v>
      </c>
      <c r="B41" s="64" t="str">
        <f>Leden!B4</f>
        <v>Slot Guus</v>
      </c>
      <c r="C41" s="572"/>
      <c r="D41" s="577" t="str">
        <f t="shared" si="3"/>
        <v/>
      </c>
      <c r="E41" s="572"/>
      <c r="F41" s="578" t="str">
        <f>IF(ISBLANK(F5),"",$F$5)</f>
        <v/>
      </c>
      <c r="G41" s="648" t="str">
        <f t="shared" si="4"/>
        <v/>
      </c>
      <c r="H41" s="572"/>
      <c r="I41" s="649" t="str">
        <f t="shared" si="5"/>
        <v/>
      </c>
      <c r="J41" s="575" t="str">
        <f>IF(ISBLANK(E41),"",VLOOKUP(I41,Tabellen!$F$7:$G$17,2))</f>
        <v/>
      </c>
      <c r="K41" s="650" t="str">
        <f>IF(ISBLANK(H41),"",ABS(IF($J$41&gt;$J$340,"1",0)))</f>
        <v/>
      </c>
      <c r="L41" s="62" t="str">
        <f>IF(ISBLANK(H41),"",ABS(IF($J$41&lt;$J$340,"1",0)))</f>
        <v/>
      </c>
      <c r="M41" s="619" t="str">
        <f>IF(ISBLANK(H41),"",ABS(IF($J$41=$J$340,"1")))</f>
        <v/>
      </c>
      <c r="R41" s="62"/>
      <c r="S41" s="62"/>
      <c r="T41" s="62"/>
      <c r="BB41" s="64"/>
    </row>
    <row r="42" spans="1:54" ht="29.25" customHeight="1">
      <c r="A42" s="620" t="s">
        <v>115</v>
      </c>
      <c r="B42" s="621">
        <f>Leden!$C$5</f>
        <v>2.8</v>
      </c>
      <c r="C42" s="622">
        <f>SUBTOTAL(9,C26:C41)</f>
        <v>0</v>
      </c>
      <c r="D42" s="622">
        <f>SUBTOTAL(9,D26:D41)</f>
        <v>0</v>
      </c>
      <c r="E42" s="622">
        <f>SUBTOTAL(9,E26:E41)</f>
        <v>0</v>
      </c>
      <c r="F42" s="622">
        <f>SUBTOTAL(9,F26:F41)</f>
        <v>0</v>
      </c>
      <c r="G42" s="651" t="e">
        <f t="shared" si="4"/>
        <v>#DIV/0!</v>
      </c>
      <c r="H42" s="622">
        <f>MAX(H26:H41)</f>
        <v>0</v>
      </c>
      <c r="I42" s="624" t="e">
        <f t="shared" si="5"/>
        <v>#DIV/0!</v>
      </c>
      <c r="J42" s="625">
        <f>SUM(J26:J41)</f>
        <v>0</v>
      </c>
      <c r="K42" s="625">
        <f>SUM(K26:K41)</f>
        <v>0</v>
      </c>
      <c r="L42" s="625">
        <f>SUM(L26:L41)</f>
        <v>0</v>
      </c>
      <c r="M42" s="625">
        <f>SUM(M26:M41)</f>
        <v>0</v>
      </c>
      <c r="N42" s="652" t="e">
        <f>IF(ISBLANK(E42),"",VLOOKUP(G42,Tabellen!$D$7:$E$46,2))</f>
        <v>#DIV/0!</v>
      </c>
      <c r="O42" s="629" t="s">
        <v>223</v>
      </c>
      <c r="P42" s="630"/>
      <c r="Q42" s="591"/>
      <c r="R42" s="62"/>
      <c r="S42" s="62"/>
      <c r="T42" s="62"/>
      <c r="BB42" s="64"/>
    </row>
    <row r="43" spans="1:54" ht="29.25" customHeight="1">
      <c r="A43" s="653"/>
      <c r="B43" s="654"/>
      <c r="C43" s="655"/>
      <c r="D43" s="654"/>
      <c r="E43" s="654"/>
      <c r="F43" s="654"/>
      <c r="G43" s="654"/>
      <c r="H43" s="654"/>
      <c r="I43" s="654"/>
      <c r="J43" s="656"/>
      <c r="K43" s="654"/>
      <c r="L43" s="654"/>
      <c r="M43" s="654"/>
      <c r="N43" s="657"/>
      <c r="O43" s="654"/>
      <c r="P43" s="658"/>
      <c r="Q43" s="591"/>
      <c r="R43" s="62"/>
      <c r="S43" s="62"/>
      <c r="T43" s="62"/>
      <c r="BB43" s="64"/>
    </row>
    <row r="44" spans="1:54" ht="29.25" customHeight="1">
      <c r="A44" s="582" t="s">
        <v>93</v>
      </c>
      <c r="B44" s="583" t="s">
        <v>136</v>
      </c>
      <c r="C44" s="582"/>
      <c r="D44" s="584"/>
      <c r="E44" s="585"/>
      <c r="F44" s="582"/>
      <c r="G44" s="586"/>
      <c r="H44" s="585"/>
      <c r="I44" s="587"/>
      <c r="J44" s="588"/>
      <c r="K44" s="589"/>
      <c r="L44" s="590"/>
      <c r="M44" s="587"/>
      <c r="N44" s="590"/>
      <c r="O44" s="637"/>
      <c r="P44" s="638"/>
      <c r="Q44" s="591"/>
      <c r="S44" s="578"/>
      <c r="T44" s="578"/>
      <c r="BB44" s="64"/>
    </row>
    <row r="45" spans="1:54" ht="29.25" customHeight="1">
      <c r="A45" s="592">
        <f>VLOOKUP(B63,Tabellen!$B$6:$C$46,2)</f>
        <v>50</v>
      </c>
      <c r="B45" s="583" t="s">
        <v>37</v>
      </c>
      <c r="C45" s="582" t="s">
        <v>95</v>
      </c>
      <c r="D45" s="584" t="s">
        <v>117</v>
      </c>
      <c r="E45" s="582" t="s">
        <v>95</v>
      </c>
      <c r="F45" s="582" t="s">
        <v>98</v>
      </c>
      <c r="G45" s="659" t="s">
        <v>99</v>
      </c>
      <c r="H45" s="582" t="s">
        <v>100</v>
      </c>
      <c r="I45" s="594" t="s">
        <v>101</v>
      </c>
      <c r="J45" s="595">
        <v>10</v>
      </c>
      <c r="K45" s="596" t="s">
        <v>102</v>
      </c>
      <c r="L45" s="586" t="s">
        <v>103</v>
      </c>
      <c r="M45" s="594" t="s">
        <v>104</v>
      </c>
      <c r="N45" s="586" t="s">
        <v>105</v>
      </c>
      <c r="O45" s="637"/>
      <c r="P45" s="638"/>
      <c r="Q45" s="591"/>
      <c r="S45" s="62"/>
      <c r="T45" s="62"/>
      <c r="BB45" s="64"/>
    </row>
    <row r="46" spans="1:54" ht="29.25" customHeight="1">
      <c r="A46" s="597" t="s">
        <v>106</v>
      </c>
      <c r="B46" s="660" t="str">
        <f>Leden!$B$6</f>
        <v>Cuppers Jan</v>
      </c>
      <c r="C46" s="582" t="s">
        <v>118</v>
      </c>
      <c r="D46" s="586" t="s">
        <v>119</v>
      </c>
      <c r="E46" s="582" t="s">
        <v>120</v>
      </c>
      <c r="F46" s="582" t="s">
        <v>110</v>
      </c>
      <c r="G46" s="586" t="s">
        <v>79</v>
      </c>
      <c r="H46" s="582" t="s">
        <v>112</v>
      </c>
      <c r="I46" s="594" t="s">
        <v>119</v>
      </c>
      <c r="J46" s="595" t="s">
        <v>113</v>
      </c>
      <c r="K46" s="596"/>
      <c r="L46" s="586"/>
      <c r="M46" s="594"/>
      <c r="N46" s="586" t="s">
        <v>114</v>
      </c>
      <c r="O46" s="637"/>
      <c r="P46" s="638"/>
      <c r="Q46" s="591"/>
      <c r="S46" s="578"/>
      <c r="T46" s="578"/>
      <c r="BB46" s="64"/>
    </row>
    <row r="47" spans="1:54" ht="29.25" customHeight="1">
      <c r="A47" s="613"/>
      <c r="B47" s="661" t="str">
        <f>Leden!B7</f>
        <v>BouwmeesterJohan</v>
      </c>
      <c r="C47" s="601"/>
      <c r="D47" s="602" t="str">
        <f t="shared" ref="D47:D62" si="6">IF(ISBLANK(C47),"",IF(C47=1,$A$45,C47))</f>
        <v/>
      </c>
      <c r="E47" s="601"/>
      <c r="F47" s="601"/>
      <c r="G47" s="641" t="str">
        <f t="shared" ref="G47:G62" si="7">IF(ISBLANK(E47),"",E47/F47)</f>
        <v/>
      </c>
      <c r="H47" s="601"/>
      <c r="I47" s="604" t="str">
        <f t="shared" ref="I47:I62" si="8">IF(ISBLANK(E47),"",E47/D47)</f>
        <v/>
      </c>
      <c r="J47" s="575" t="str">
        <f>IF(ISBLANK(E47),"",VLOOKUP(I47,Tabellen!$F$7:$G$17,2))</f>
        <v/>
      </c>
      <c r="K47" s="605" t="str">
        <f>IF(ISBLANK(C47),"",ABS(IF($J$47&gt;J82,"1",0)))</f>
        <v/>
      </c>
      <c r="L47" s="606" t="str">
        <f>IF(ISBLANK(C47),"",ABS(IF($J$47&lt;J82,"1",0)))</f>
        <v/>
      </c>
      <c r="M47" s="607" t="str">
        <f>IF(ISBLANK(C47),"",ABS(IF($J$47=J82,"1")))</f>
        <v/>
      </c>
      <c r="O47" s="608"/>
      <c r="P47" s="606"/>
      <c r="S47" s="578"/>
      <c r="T47" s="578"/>
      <c r="BB47" s="64"/>
    </row>
    <row r="48" spans="1:54" ht="29.25" customHeight="1">
      <c r="A48" s="613"/>
      <c r="B48" s="661" t="str">
        <f>Leden!B8</f>
        <v>Cattier Theo</v>
      </c>
      <c r="C48" s="601"/>
      <c r="D48" s="602" t="str">
        <f t="shared" si="6"/>
        <v/>
      </c>
      <c r="E48" s="601"/>
      <c r="F48" s="601"/>
      <c r="G48" s="643" t="str">
        <f t="shared" si="7"/>
        <v/>
      </c>
      <c r="I48" s="611" t="str">
        <f t="shared" si="8"/>
        <v/>
      </c>
      <c r="J48" s="575" t="str">
        <f>IF(ISBLANK(E48),"",VLOOKUP(I48,Tabellen!$F$7:$G$17,2))</f>
        <v/>
      </c>
      <c r="K48" s="618" t="str">
        <f>IF(ISBLANK(C48),"",ABS(IF($J$48&gt;J103,"1",0)))</f>
        <v/>
      </c>
      <c r="L48" s="62" t="str">
        <f>IF(ISBLANK(C48),"",ABS(IF($J$48&lt;J103,"1",0)))</f>
        <v/>
      </c>
      <c r="M48" s="619" t="str">
        <f>IF(ISBLANK(C48),"",ABS(IF($J$48=J103,"1")))</f>
        <v/>
      </c>
      <c r="O48" s="615"/>
      <c r="P48" s="62"/>
      <c r="S48" s="578"/>
      <c r="T48" s="578"/>
      <c r="BB48" s="64"/>
    </row>
    <row r="49" spans="1:54" ht="29.25" customHeight="1">
      <c r="A49" s="613"/>
      <c r="B49" s="661" t="str">
        <f>Leden!B9</f>
        <v>Huinink Jan</v>
      </c>
      <c r="C49" s="601"/>
      <c r="D49" s="578" t="str">
        <f t="shared" si="6"/>
        <v/>
      </c>
      <c r="E49" s="601"/>
      <c r="F49" s="601"/>
      <c r="G49" s="643" t="str">
        <f t="shared" si="7"/>
        <v/>
      </c>
      <c r="I49" s="611" t="str">
        <f t="shared" si="8"/>
        <v/>
      </c>
      <c r="J49" s="575" t="str">
        <f>IF(ISBLANK(E49),"",VLOOKUP(I49,Tabellen!$F$7:$G$17,2))</f>
        <v/>
      </c>
      <c r="K49" s="618" t="str">
        <f>IF(ISBLANK(C49),"",ABS(IF($J$49&gt;J123,"1",0)))</f>
        <v/>
      </c>
      <c r="L49" s="62" t="str">
        <f>IF(ISBLANK(C49),"",ABS(IF($J$49&lt;J123,"1",0)))</f>
        <v/>
      </c>
      <c r="M49" s="619" t="str">
        <f>IF(ISBLANK(C49),"",ABS(IF($J$49=J123,"1")))</f>
        <v/>
      </c>
      <c r="O49" s="615"/>
      <c r="P49" s="62"/>
      <c r="S49" s="578"/>
      <c r="T49" s="578"/>
      <c r="BB49" s="64"/>
    </row>
    <row r="50" spans="1:54" ht="29.25" customHeight="1">
      <c r="A50" s="613"/>
      <c r="B50" s="661" t="str">
        <f>Leden!B10</f>
        <v>Koppele Theo</v>
      </c>
      <c r="C50" s="601"/>
      <c r="D50" s="578" t="str">
        <f t="shared" si="6"/>
        <v/>
      </c>
      <c r="E50" s="601"/>
      <c r="F50" s="601"/>
      <c r="G50" s="643" t="str">
        <f t="shared" si="7"/>
        <v/>
      </c>
      <c r="I50" s="611" t="str">
        <f t="shared" si="8"/>
        <v/>
      </c>
      <c r="J50" s="575" t="str">
        <f>IF(ISBLANK(E50),"",VLOOKUP(I50,Tabellen!$F$7:$G$17,2))</f>
        <v/>
      </c>
      <c r="K50" s="618" t="str">
        <f>IF(ISBLANK(C50),"",ABS(IF($J$50&gt;J143,"1",0)))</f>
        <v/>
      </c>
      <c r="L50" s="62" t="str">
        <f>IF(ISBLANK(C50),"",ABS(IF($J$50&lt;J143,"1",0)))</f>
        <v/>
      </c>
      <c r="M50" s="619" t="str">
        <f>IF(ISBLANK(C50),"",ABS(IF($J$50=J143,"1")))</f>
        <v/>
      </c>
      <c r="O50" s="615"/>
      <c r="P50" s="62"/>
      <c r="S50" s="578"/>
      <c r="T50" s="578"/>
      <c r="BB50" s="64"/>
    </row>
    <row r="51" spans="1:54" ht="29.25" customHeight="1">
      <c r="A51" s="613"/>
      <c r="B51" s="661" t="str">
        <f>Leden!B11</f>
        <v>Melgers Willy</v>
      </c>
      <c r="C51" s="601"/>
      <c r="D51" s="578" t="str">
        <f t="shared" si="6"/>
        <v/>
      </c>
      <c r="E51" s="601"/>
      <c r="F51" s="601"/>
      <c r="G51" s="643" t="str">
        <f t="shared" si="7"/>
        <v/>
      </c>
      <c r="I51" s="611" t="str">
        <f t="shared" si="8"/>
        <v/>
      </c>
      <c r="J51" s="575" t="str">
        <f>IF(ISBLANK(E51),"",VLOOKUP(I51,Tabellen!$F$7:$G$17,2))</f>
        <v/>
      </c>
      <c r="K51" s="618" t="str">
        <f>IF(ISBLANK(C51),"",ABS(IF($J$51&gt;J163,"1",0)))</f>
        <v/>
      </c>
      <c r="L51" s="62" t="str">
        <f>IF(ISBLANK(C51),"",ABS(IF($J$51&lt;J163,"1",0)))</f>
        <v/>
      </c>
      <c r="M51" s="619" t="str">
        <f>IF(ISBLANK(C51),"",ABS(IF($J$51=J163,"1")))</f>
        <v/>
      </c>
      <c r="O51" s="615"/>
      <c r="P51" s="62"/>
      <c r="S51" s="578"/>
      <c r="T51" s="578"/>
      <c r="BB51" s="64"/>
    </row>
    <row r="52" spans="1:54" ht="29.25" customHeight="1">
      <c r="A52" s="613"/>
      <c r="B52" s="661" t="str">
        <f>Leden!B12</f>
        <v>Piepers Arnold</v>
      </c>
      <c r="C52" s="601"/>
      <c r="D52" s="578" t="str">
        <f t="shared" si="6"/>
        <v/>
      </c>
      <c r="E52" s="601"/>
      <c r="F52" s="601"/>
      <c r="G52" s="643" t="str">
        <f t="shared" si="7"/>
        <v/>
      </c>
      <c r="I52" s="611" t="str">
        <f t="shared" si="8"/>
        <v/>
      </c>
      <c r="J52" s="575" t="str">
        <f>IF(ISBLANK(E52),"",VLOOKUP(I52,Tabellen!$F$7:$G$17,2))</f>
        <v/>
      </c>
      <c r="K52" s="618" t="str">
        <f>IF(ISBLANK(C52),"",ABS(IF($J$52&gt;J183,"1",0)))</f>
        <v/>
      </c>
      <c r="L52" s="62" t="str">
        <f>IF(ISBLANK(C52),"",ABS(IF($J$52&lt;J183,"1",0)))</f>
        <v/>
      </c>
      <c r="M52" s="619" t="str">
        <f>IF(ISBLANK(C52),"",ABS(IF($J$52=J183,"1")))</f>
        <v/>
      </c>
      <c r="O52" s="612"/>
      <c r="P52" s="62"/>
      <c r="S52" s="578"/>
      <c r="T52" s="578"/>
      <c r="BB52" s="64"/>
    </row>
    <row r="53" spans="1:54" ht="29.25" customHeight="1">
      <c r="A53" s="613"/>
      <c r="B53" s="661" t="str">
        <f>Leden!B13</f>
        <v>Jos Stortelder</v>
      </c>
      <c r="C53" s="601"/>
      <c r="D53" s="578" t="str">
        <f t="shared" si="6"/>
        <v/>
      </c>
      <c r="E53" s="601"/>
      <c r="F53" s="601"/>
      <c r="G53" s="643" t="str">
        <f t="shared" si="7"/>
        <v/>
      </c>
      <c r="I53" s="611" t="str">
        <f t="shared" si="8"/>
        <v/>
      </c>
      <c r="J53" s="575" t="str">
        <f>IF(ISBLANK(E53),"",VLOOKUP(I53,Tabellen!$F$7:$G$17,2))</f>
        <v/>
      </c>
      <c r="K53" s="618" t="str">
        <f>IF(ISBLANK(C53),"",ABS(IF($J$53&gt;J203,"1",0)))</f>
        <v/>
      </c>
      <c r="L53" s="62" t="str">
        <f>IF(ISBLANK(C53),"",ABS(IF($J$53&lt;J203,"1",0)))</f>
        <v/>
      </c>
      <c r="M53" s="619" t="str">
        <f>IF(ISBLANK(C53),"",ABS(IF($J$53=J203,"1")))</f>
        <v/>
      </c>
      <c r="O53" s="615"/>
      <c r="P53" s="62"/>
      <c r="S53" s="578"/>
      <c r="T53" s="578"/>
      <c r="BB53" s="64"/>
    </row>
    <row r="54" spans="1:54" ht="29.25" customHeight="1">
      <c r="A54" s="613"/>
      <c r="B54" s="661" t="str">
        <f>Leden!B14</f>
        <v>Rots Jan</v>
      </c>
      <c r="C54" s="601"/>
      <c r="D54" s="578" t="str">
        <f t="shared" si="6"/>
        <v/>
      </c>
      <c r="E54" s="601"/>
      <c r="F54" s="601"/>
      <c r="G54" s="643" t="str">
        <f t="shared" si="7"/>
        <v/>
      </c>
      <c r="I54" s="611" t="str">
        <f t="shared" si="8"/>
        <v/>
      </c>
      <c r="J54" s="575" t="str">
        <f>IF(ISBLANK(E54),"",VLOOKUP(I54,Tabellen!$F$7:$G$17,2))</f>
        <v/>
      </c>
      <c r="K54" s="618" t="str">
        <f>IF(ISBLANK(C54),"",ABS(IF($J$54&gt;J223,"1",0)))</f>
        <v/>
      </c>
      <c r="L54" s="62" t="str">
        <f>IF(ISBLANK(C54),"",ABS(IF($J$54&lt;J223,"1",0)))</f>
        <v/>
      </c>
      <c r="M54" s="619" t="str">
        <f>IF(ISBLANK(C54),"",ABS(IF($J$54=J223,"1")))</f>
        <v/>
      </c>
      <c r="O54" s="615"/>
      <c r="P54" s="62"/>
      <c r="S54" s="578"/>
      <c r="T54" s="578"/>
      <c r="BB54" s="64"/>
    </row>
    <row r="55" spans="1:54" ht="29.25" customHeight="1">
      <c r="A55" s="613"/>
      <c r="B55" s="661" t="str">
        <f>Leden!B15</f>
        <v>Rouwhorst Bennie</v>
      </c>
      <c r="C55" s="601"/>
      <c r="D55" s="578" t="str">
        <f t="shared" si="6"/>
        <v/>
      </c>
      <c r="E55" s="601"/>
      <c r="F55" s="601"/>
      <c r="G55" s="643" t="str">
        <f t="shared" si="7"/>
        <v/>
      </c>
      <c r="I55" s="611" t="str">
        <f t="shared" si="8"/>
        <v/>
      </c>
      <c r="J55" s="575" t="str">
        <f>IF(ISBLANK(E55),"",VLOOKUP(I55,Tabellen!$F$7:$G$17,2))</f>
        <v/>
      </c>
      <c r="K55" s="618" t="str">
        <f>IF(ISBLANK(C55),"",ABS(IF($J$55&gt;J243,"1",0)))</f>
        <v/>
      </c>
      <c r="L55" s="62" t="str">
        <f>IF(ISBLANK(C55),"",ABS(IF($J$55&lt;J243,"1",0)))</f>
        <v/>
      </c>
      <c r="M55" s="619" t="str">
        <f>IF(ISBLANK(C55),"",ABS(IF($J$55=J243,"1")))</f>
        <v/>
      </c>
      <c r="O55" s="615"/>
      <c r="P55" s="62"/>
      <c r="S55" s="578"/>
      <c r="T55" s="578"/>
      <c r="BB55" s="64"/>
    </row>
    <row r="56" spans="1:54" ht="29.25" customHeight="1">
      <c r="A56" s="613"/>
      <c r="B56" s="661" t="str">
        <f>Leden!B16</f>
        <v>Wittenbernds B</v>
      </c>
      <c r="C56" s="601"/>
      <c r="D56" s="578" t="str">
        <f t="shared" si="6"/>
        <v/>
      </c>
      <c r="E56" s="601"/>
      <c r="F56" s="601"/>
      <c r="G56" s="643" t="str">
        <f t="shared" si="7"/>
        <v/>
      </c>
      <c r="I56" s="611" t="str">
        <f t="shared" si="8"/>
        <v/>
      </c>
      <c r="J56" s="575" t="str">
        <f>IF(ISBLANK(E56),"",VLOOKUP(I56,Tabellen!$F$7:$G$17,2))</f>
        <v/>
      </c>
      <c r="K56" s="618" t="str">
        <f>IF(ISBLANK(C56),"",ABS(IF($J$56&gt;J263,"1",0)))</f>
        <v/>
      </c>
      <c r="L56" s="62" t="str">
        <f>IF(ISBLANK(C56),"",ABS(IF($J$56&lt;J263,"1",0)))</f>
        <v/>
      </c>
      <c r="M56" s="619" t="str">
        <f>IF(ISBLANK(C56),"",ABS(IF($J$56=J263,"1")))</f>
        <v/>
      </c>
      <c r="O56" s="615"/>
      <c r="P56" s="62"/>
      <c r="S56" s="578"/>
      <c r="T56" s="578"/>
      <c r="BB56" s="64"/>
    </row>
    <row r="57" spans="1:54" ht="29.25" customHeight="1">
      <c r="A57" s="613"/>
      <c r="B57" s="661" t="str">
        <f>Leden!B17</f>
        <v>Spieker Leo</v>
      </c>
      <c r="C57" s="601"/>
      <c r="D57" s="578" t="str">
        <f t="shared" si="6"/>
        <v/>
      </c>
      <c r="E57" s="601"/>
      <c r="F57" s="601"/>
      <c r="G57" s="643" t="str">
        <f t="shared" si="7"/>
        <v/>
      </c>
      <c r="I57" s="611" t="str">
        <f t="shared" si="8"/>
        <v/>
      </c>
      <c r="J57" s="575" t="str">
        <f>IF(ISBLANK(E57),"",VLOOKUP(I57,Tabellen!$F$7:$G$17,2))</f>
        <v/>
      </c>
      <c r="K57" s="618" t="str">
        <f>IF(ISBLANK(C57),"",ABS(IF(J57&gt;J283,"1",0)))</f>
        <v/>
      </c>
      <c r="L57" s="62" t="str">
        <f>IF(ISBLANK(C57),"",ABS(IF($J$57&lt;J283,"1",0)))</f>
        <v/>
      </c>
      <c r="M57" s="619" t="str">
        <f>IF(ISBLANK(C57),"",ABS(IF($J$57=J283,"1")))</f>
        <v/>
      </c>
      <c r="O57" s="615"/>
      <c r="S57" s="578"/>
      <c r="T57" s="578"/>
      <c r="BB57" s="64"/>
    </row>
    <row r="58" spans="1:54" ht="29.25" customHeight="1">
      <c r="B58" s="661" t="str">
        <f>Leden!B18</f>
        <v>v.Schie Leo</v>
      </c>
      <c r="C58" s="601"/>
      <c r="D58" s="578" t="str">
        <f t="shared" si="6"/>
        <v/>
      </c>
      <c r="G58" s="643" t="str">
        <f t="shared" si="7"/>
        <v/>
      </c>
      <c r="I58" s="611" t="str">
        <f t="shared" si="8"/>
        <v/>
      </c>
      <c r="J58" s="575" t="str">
        <f>IF(ISBLANK(E58),"",VLOOKUP(I58,Tabellen!$F$7:$G$17,2))</f>
        <v/>
      </c>
      <c r="K58" s="618" t="str">
        <f>IF(ISBLANK(C58),"",ABS(IF(J58&gt;J303,"1",0)))</f>
        <v/>
      </c>
      <c r="L58" s="62" t="str">
        <f>IF(ISBLANK(C58),"",ABS(IF($J$58&lt;J303,"1",0)))</f>
        <v/>
      </c>
      <c r="M58" s="619" t="str">
        <f>IF(ISBLANK(C58),"",ABS(IF($J$58=J303,"1")))</f>
        <v/>
      </c>
      <c r="O58" s="615"/>
      <c r="P58" s="62"/>
      <c r="S58" s="578"/>
      <c r="T58" s="578"/>
      <c r="BB58" s="64"/>
    </row>
    <row r="59" spans="1:54" ht="29.25" customHeight="1">
      <c r="B59" s="661" t="str">
        <f>Leden!B19</f>
        <v>Wolterink Harrie</v>
      </c>
      <c r="D59" s="578" t="str">
        <f t="shared" si="6"/>
        <v/>
      </c>
      <c r="G59" s="643" t="str">
        <f t="shared" si="7"/>
        <v/>
      </c>
      <c r="I59" s="611" t="str">
        <f t="shared" si="8"/>
        <v/>
      </c>
      <c r="J59" s="575" t="str">
        <f>IF(ISBLANK(E59),"",VLOOKUP(I59,Tabellen!$F$7:$G$17,2))</f>
        <v/>
      </c>
      <c r="K59" s="618" t="str">
        <f>IF(ISBLANK(C59),"",ABS(IF(J59&gt;J323,"1",0)))</f>
        <v/>
      </c>
      <c r="L59" s="62" t="str">
        <f>IF(ISBLANK(C59),"",ABS(IF($J$59&lt;J323,"1",0)))</f>
        <v/>
      </c>
      <c r="M59" s="619" t="str">
        <f>IF(ISBLANK(C59),"",ABS(IF($J$59=J323,"1")))</f>
        <v/>
      </c>
      <c r="O59" s="615"/>
      <c r="P59" s="62"/>
      <c r="S59" s="578"/>
      <c r="T59" s="578"/>
      <c r="BB59" s="64"/>
    </row>
    <row r="60" spans="1:54" ht="29.25" customHeight="1">
      <c r="A60" s="663"/>
      <c r="B60" s="661" t="str">
        <f>Leden!B20</f>
        <v>Vermue Jack</v>
      </c>
      <c r="C60" s="578"/>
      <c r="D60" s="578" t="str">
        <f t="shared" si="6"/>
        <v/>
      </c>
      <c r="F60" s="578"/>
      <c r="G60" s="643" t="str">
        <f t="shared" si="7"/>
        <v/>
      </c>
      <c r="I60" s="611" t="str">
        <f t="shared" si="8"/>
        <v/>
      </c>
      <c r="J60" s="575" t="str">
        <f>IF(ISBLANK(E60),"",VLOOKUP(I60,Tabellen!$F$7:$G$17,2))</f>
        <v/>
      </c>
      <c r="K60" s="618" t="str">
        <f>IF(ISBLANK(E60),"",ABS(IF($J$60&gt;J342,"1",0)))</f>
        <v/>
      </c>
      <c r="L60" s="62" t="str">
        <f>IF(ISBLANK(E60),"",ABS(IF($J$60&lt;J342,"1",0)))</f>
        <v/>
      </c>
      <c r="M60" s="619" t="str">
        <f>IF(ISBLANK(E60),"",ABS(IF($J$60=J342,"1")))</f>
        <v/>
      </c>
      <c r="O60" s="615"/>
      <c r="P60" s="62"/>
      <c r="S60" s="578"/>
      <c r="T60" s="578"/>
      <c r="BB60" s="64"/>
    </row>
    <row r="61" spans="1:54" ht="29.25" customHeight="1">
      <c r="A61" s="663" t="str">
        <f>IF(ISBLANK(A6),"",$A$6)</f>
        <v/>
      </c>
      <c r="B61" s="661" t="str">
        <f>Leden!B4</f>
        <v>Slot Guus</v>
      </c>
      <c r="C61" s="578" t="str">
        <f>IF(ISBLANK(C6),"",$C$6)</f>
        <v/>
      </c>
      <c r="D61" s="578" t="str">
        <f t="shared" si="6"/>
        <v/>
      </c>
      <c r="F61" s="663"/>
      <c r="G61" s="643" t="str">
        <f t="shared" si="7"/>
        <v/>
      </c>
      <c r="I61" s="611" t="str">
        <f t="shared" si="8"/>
        <v/>
      </c>
      <c r="J61" s="575" t="str">
        <f>IF(ISBLANK(E61),"",VLOOKUP(I61,Tabellen!$F$7:$G$17,2))</f>
        <v/>
      </c>
      <c r="K61" s="618" t="str">
        <f>IF(ISBLANK(E61),"",ABS(IF($J$61&gt;J26,"1",0)))</f>
        <v/>
      </c>
      <c r="L61" s="62" t="str">
        <f>IF(ISBLANK(E61),"",ABS(IF($J$61&lt;J26,"1",0)))</f>
        <v/>
      </c>
      <c r="M61" s="619" t="str">
        <f>IF(ISBLANK(E61),"",ABS(IF($J$61=J26,"1")))</f>
        <v/>
      </c>
      <c r="O61" s="615"/>
      <c r="S61" s="578"/>
      <c r="T61" s="578"/>
      <c r="BB61" s="64"/>
    </row>
    <row r="62" spans="1:54" ht="29.25" customHeight="1">
      <c r="A62" s="664"/>
      <c r="B62" s="661" t="str">
        <f>Leden!B5</f>
        <v>Bennie Beerten Z</v>
      </c>
      <c r="C62" s="572"/>
      <c r="D62" s="578" t="str">
        <f t="shared" si="6"/>
        <v/>
      </c>
      <c r="E62" s="572"/>
      <c r="F62" s="577"/>
      <c r="G62" s="665" t="str">
        <f t="shared" si="7"/>
        <v/>
      </c>
      <c r="H62" s="572"/>
      <c r="I62" s="666" t="str">
        <f t="shared" si="8"/>
        <v/>
      </c>
      <c r="J62" s="575" t="str">
        <f>IF(ISBLANK(E62),"",VLOOKUP(I62,Tabellen!$F$7:$G$17,2))</f>
        <v/>
      </c>
      <c r="K62" s="650" t="str">
        <f>IF(ISBLANK(E62),"",ABS(IF(J62&gt;J26,"1",0)))</f>
        <v/>
      </c>
      <c r="L62" s="61" t="str">
        <f>IF(ISBLANK(E62),"",ABS(IF($J$62&lt;J26,"1",0)))</f>
        <v/>
      </c>
      <c r="M62" s="667" t="str">
        <f>IF(ISBLANK(E62),"",ABS(IF($J$62=J26,"1")))</f>
        <v/>
      </c>
      <c r="S62" s="578"/>
      <c r="T62" s="578"/>
      <c r="BB62" s="64"/>
    </row>
    <row r="63" spans="1:54" ht="29.25" customHeight="1">
      <c r="A63" s="668" t="s">
        <v>115</v>
      </c>
      <c r="B63" s="669">
        <f>Leden!$C$6</f>
        <v>1.55</v>
      </c>
      <c r="C63" s="622">
        <f>SUBTOTAL(9,C47:C62)</f>
        <v>0</v>
      </c>
      <c r="D63" s="622">
        <f>SUBTOTAL(9,D47:D62)</f>
        <v>0</v>
      </c>
      <c r="E63" s="622">
        <f>SUBTOTAL(9,E47:E62)</f>
        <v>0</v>
      </c>
      <c r="F63" s="622">
        <f>SUBTOTAL(9,F47:F62)</f>
        <v>0</v>
      </c>
      <c r="G63" s="670" t="e">
        <f>E63/F63</f>
        <v>#DIV/0!</v>
      </c>
      <c r="H63" s="622">
        <f>MAX(H47:H62)</f>
        <v>0</v>
      </c>
      <c r="I63" s="671" t="e">
        <f>AVERAGE(I47:I62)</f>
        <v>#DIV/0!</v>
      </c>
      <c r="J63" s="625">
        <f>SUM(J47:J62)</f>
        <v>0</v>
      </c>
      <c r="K63" s="626">
        <f>SUM(K47:K62)</f>
        <v>0</v>
      </c>
      <c r="L63" s="627">
        <f>SUM(L47:L62)</f>
        <v>0</v>
      </c>
      <c r="M63" s="628">
        <f>SUM(M47:M62)</f>
        <v>0</v>
      </c>
      <c r="N63" s="652" t="e">
        <f>IF(ISBLANK(E63),"",VLOOKUP(G63,Tabellen!$D$7:$E$46,2))</f>
        <v>#DIV/0!</v>
      </c>
      <c r="O63" s="629" t="s">
        <v>223</v>
      </c>
      <c r="P63" s="630"/>
      <c r="Q63" s="591"/>
      <c r="R63" s="581"/>
      <c r="S63" s="62"/>
      <c r="T63" s="62"/>
      <c r="BB63" s="64"/>
    </row>
    <row r="64" spans="1:54" ht="29.25" customHeight="1">
      <c r="A64" s="631"/>
      <c r="B64" s="632"/>
      <c r="C64" s="633"/>
      <c r="D64" s="632"/>
      <c r="E64" s="632"/>
      <c r="F64" s="632"/>
      <c r="G64" s="632"/>
      <c r="H64" s="632"/>
      <c r="I64" s="632"/>
      <c r="J64" s="634"/>
      <c r="K64" s="632"/>
      <c r="L64" s="632"/>
      <c r="M64" s="632"/>
      <c r="N64" s="635"/>
      <c r="O64" s="632"/>
      <c r="P64" s="636"/>
      <c r="Q64" s="591"/>
      <c r="R64" s="581"/>
      <c r="S64" s="62"/>
      <c r="T64" s="62"/>
      <c r="BB64" s="64"/>
    </row>
    <row r="65" spans="1:54" ht="29.25" customHeight="1">
      <c r="A65" s="582" t="s">
        <v>93</v>
      </c>
      <c r="B65" s="583" t="s">
        <v>136</v>
      </c>
      <c r="C65" s="582"/>
      <c r="D65" s="584"/>
      <c r="E65" s="585"/>
      <c r="F65" s="582"/>
      <c r="G65" s="586"/>
      <c r="H65" s="585"/>
      <c r="I65" s="587"/>
      <c r="J65" s="588"/>
      <c r="K65" s="589"/>
      <c r="L65" s="590"/>
      <c r="M65" s="587"/>
      <c r="N65" s="590"/>
      <c r="O65" s="637"/>
      <c r="P65" s="584"/>
      <c r="Q65" s="591"/>
      <c r="R65" s="581"/>
      <c r="S65" s="62"/>
      <c r="T65" s="62"/>
      <c r="BB65" s="64"/>
    </row>
    <row r="66" spans="1:54" ht="29.25" customHeight="1">
      <c r="A66" s="592">
        <f>VLOOKUP(B84,Tabellen!$B$6:$C$46,2)</f>
        <v>65</v>
      </c>
      <c r="B66" s="583" t="s">
        <v>37</v>
      </c>
      <c r="C66" s="582" t="s">
        <v>95</v>
      </c>
      <c r="D66" s="584" t="s">
        <v>117</v>
      </c>
      <c r="E66" s="582" t="s">
        <v>95</v>
      </c>
      <c r="F66" s="582" t="s">
        <v>98</v>
      </c>
      <c r="G66" s="659" t="s">
        <v>99</v>
      </c>
      <c r="H66" s="582" t="s">
        <v>100</v>
      </c>
      <c r="I66" s="594" t="s">
        <v>101</v>
      </c>
      <c r="J66" s="595">
        <v>10</v>
      </c>
      <c r="K66" s="596" t="s">
        <v>102</v>
      </c>
      <c r="L66" s="586" t="s">
        <v>103</v>
      </c>
      <c r="M66" s="594" t="s">
        <v>104</v>
      </c>
      <c r="N66" s="586" t="s">
        <v>105</v>
      </c>
      <c r="O66" s="637"/>
      <c r="P66" s="584"/>
      <c r="Q66" s="591"/>
      <c r="R66" s="581"/>
      <c r="S66" s="62"/>
      <c r="T66" s="62"/>
      <c r="BB66" s="64"/>
    </row>
    <row r="67" spans="1:54" ht="29.25" customHeight="1">
      <c r="A67" s="597" t="s">
        <v>106</v>
      </c>
      <c r="B67" s="672" t="str">
        <f>Leden!$B$7</f>
        <v>BouwmeesterJohan</v>
      </c>
      <c r="C67" s="582" t="s">
        <v>118</v>
      </c>
      <c r="D67" s="586" t="s">
        <v>119</v>
      </c>
      <c r="E67" s="582" t="s">
        <v>120</v>
      </c>
      <c r="F67" s="582" t="s">
        <v>110</v>
      </c>
      <c r="G67" s="586" t="s">
        <v>79</v>
      </c>
      <c r="H67" s="582" t="s">
        <v>112</v>
      </c>
      <c r="I67" s="594" t="s">
        <v>119</v>
      </c>
      <c r="J67" s="595" t="s">
        <v>113</v>
      </c>
      <c r="K67" s="596"/>
      <c r="L67" s="586"/>
      <c r="M67" s="594"/>
      <c r="N67" s="586" t="s">
        <v>114</v>
      </c>
      <c r="O67" s="637"/>
      <c r="P67" s="584"/>
      <c r="Q67" s="591"/>
      <c r="R67" s="581"/>
      <c r="S67" s="62"/>
      <c r="T67" s="62"/>
      <c r="BB67" s="64"/>
    </row>
    <row r="68" spans="1:54" ht="29.25" customHeight="1">
      <c r="A68" s="673">
        <v>45258</v>
      </c>
      <c r="B68" s="661" t="str">
        <f>Leden!B8</f>
        <v>Cattier Theo</v>
      </c>
      <c r="C68" s="601">
        <v>1</v>
      </c>
      <c r="D68" s="602">
        <f t="shared" ref="D68:D83" si="9">IF(ISBLANK(C68),"",IF(C68=1,$A$66,C68))</f>
        <v>65</v>
      </c>
      <c r="E68" s="601">
        <v>65</v>
      </c>
      <c r="F68" s="601">
        <v>23</v>
      </c>
      <c r="G68" s="641">
        <f t="shared" ref="G68:G83" si="10">IF(ISBLANK(E68),"",E68/F68)</f>
        <v>2.8260869565217392</v>
      </c>
      <c r="H68" s="601">
        <v>9</v>
      </c>
      <c r="I68" s="604">
        <f t="shared" ref="I68:I83" si="11">IF(ISBLANK(E68),"",E68/D68)</f>
        <v>1</v>
      </c>
      <c r="J68" s="575">
        <f>IF(ISBLANK(E68),"",VLOOKUP(I68,Tabellen!$F$7:$G$17,2))</f>
        <v>10</v>
      </c>
      <c r="K68" s="605">
        <f>IF(ISBLANK(C68),"",ABS(IF($J$68&gt;J104,"1",0)))</f>
        <v>1</v>
      </c>
      <c r="L68" s="606">
        <f>IF(ISBLANK(C68),"",ABS(IF($J$68&lt;J104,"1",0)))</f>
        <v>0</v>
      </c>
      <c r="M68" s="607">
        <f>IF(ISBLANK(C68),"",ABS(IF($J$68=J104,"1")))</f>
        <v>0</v>
      </c>
      <c r="O68" s="674"/>
      <c r="P68" s="675"/>
      <c r="R68" s="581"/>
      <c r="S68" s="62"/>
      <c r="T68" s="62"/>
      <c r="BB68" s="64"/>
    </row>
    <row r="69" spans="1:54" ht="29.25" customHeight="1">
      <c r="A69" s="673">
        <v>45244</v>
      </c>
      <c r="B69" s="661" t="str">
        <f>Leden!B9</f>
        <v>Huinink Jan</v>
      </c>
      <c r="C69" s="601">
        <v>1</v>
      </c>
      <c r="D69" s="578">
        <f t="shared" si="9"/>
        <v>65</v>
      </c>
      <c r="E69" s="601">
        <v>42</v>
      </c>
      <c r="F69" s="601">
        <v>31</v>
      </c>
      <c r="G69" s="643">
        <f t="shared" si="10"/>
        <v>1.3548387096774193</v>
      </c>
      <c r="H69" s="616">
        <v>4</v>
      </c>
      <c r="I69" s="611">
        <f t="shared" si="11"/>
        <v>0.64615384615384619</v>
      </c>
      <c r="J69" s="575">
        <f>IF(ISBLANK(E69),"",VLOOKUP(I69,Tabellen!$F$7:$G$17,2))</f>
        <v>6</v>
      </c>
      <c r="K69" s="618">
        <f>IF(ISBLANK(C69),"",ABS(IF($J$69&gt;J124,"1",0)))</f>
        <v>0</v>
      </c>
      <c r="L69" s="62">
        <f>IF(ISBLANK(C69),"",ABS(IF($J$69&lt;J124,"1",0)))</f>
        <v>1</v>
      </c>
      <c r="M69" s="619">
        <f>IF(ISBLANK(C69),"",ABS(IF($J$69=J124,"1")))</f>
        <v>0</v>
      </c>
      <c r="O69" s="615"/>
      <c r="P69" s="581"/>
      <c r="R69" s="581"/>
      <c r="S69" s="62"/>
      <c r="T69" s="62"/>
      <c r="BB69" s="64"/>
    </row>
    <row r="70" spans="1:54" ht="29.25" customHeight="1">
      <c r="A70" s="676">
        <v>45230</v>
      </c>
      <c r="B70" s="661" t="str">
        <f>Leden!B10</f>
        <v>Koppele Theo</v>
      </c>
      <c r="C70" s="601">
        <v>1</v>
      </c>
      <c r="D70" s="578">
        <f t="shared" si="9"/>
        <v>65</v>
      </c>
      <c r="E70" s="601">
        <v>65</v>
      </c>
      <c r="F70" s="601">
        <v>29</v>
      </c>
      <c r="G70" s="643">
        <f t="shared" si="10"/>
        <v>2.2413793103448274</v>
      </c>
      <c r="H70" s="616">
        <v>12</v>
      </c>
      <c r="I70" s="611">
        <f t="shared" si="11"/>
        <v>1</v>
      </c>
      <c r="J70" s="575">
        <f>IF(ISBLANK(E70),"",VLOOKUP(I70,Tabellen!$F$7:$G$17,2))</f>
        <v>10</v>
      </c>
      <c r="K70" s="618">
        <f>IF(ISBLANK(C70),"",ABS(IF($J$70&gt;J144,"1",0)))</f>
        <v>1</v>
      </c>
      <c r="L70" s="62">
        <f>IF(ISBLANK(C70),"",ABS(IF($J$70&lt;J144,"1",0)))</f>
        <v>0</v>
      </c>
      <c r="M70" s="619">
        <f>IF(ISBLANK(C70),"",ABS(IF($J$70=J144,"1")))</f>
        <v>0</v>
      </c>
      <c r="O70" s="615"/>
      <c r="P70" s="581"/>
      <c r="R70" s="581"/>
      <c r="S70" s="62"/>
      <c r="T70" s="62"/>
      <c r="BB70" s="64"/>
    </row>
    <row r="71" spans="1:54" ht="29.25" customHeight="1">
      <c r="A71" s="676">
        <v>45258</v>
      </c>
      <c r="B71" s="661" t="str">
        <f>Leden!B11</f>
        <v>Melgers Willy</v>
      </c>
      <c r="C71" s="601">
        <v>1</v>
      </c>
      <c r="D71" s="578">
        <f t="shared" si="9"/>
        <v>65</v>
      </c>
      <c r="E71" s="601">
        <v>64</v>
      </c>
      <c r="F71" s="601">
        <v>21</v>
      </c>
      <c r="G71" s="643">
        <f t="shared" si="10"/>
        <v>3.0476190476190474</v>
      </c>
      <c r="H71" s="616">
        <v>11</v>
      </c>
      <c r="I71" s="611">
        <f t="shared" si="11"/>
        <v>0.98461538461538467</v>
      </c>
      <c r="J71" s="575">
        <f>IF(ISBLANK(E71),"",VLOOKUP(I71,Tabellen!$F$7:$G$17,2))</f>
        <v>9</v>
      </c>
      <c r="K71" s="618">
        <f>IF(ISBLANK(C71),"",ABS(IF($J$71&gt;J164,"1",0)))</f>
        <v>0</v>
      </c>
      <c r="L71" s="62">
        <f>IF(ISBLANK(C71),"",ABS(IF($J$71&lt;J164,"1",0)))</f>
        <v>1</v>
      </c>
      <c r="M71" s="619">
        <f>IF(ISBLANK(C71),"",ABS(IF($J$71=J164,"1")))</f>
        <v>0</v>
      </c>
      <c r="O71" s="615"/>
      <c r="P71" s="581"/>
      <c r="R71" s="581"/>
      <c r="S71" s="62"/>
      <c r="T71" s="62"/>
      <c r="BB71" s="64"/>
    </row>
    <row r="72" spans="1:54" ht="29.25" customHeight="1">
      <c r="A72" s="676">
        <v>45251</v>
      </c>
      <c r="B72" s="661" t="str">
        <f>Leden!B12</f>
        <v>Piepers Arnold</v>
      </c>
      <c r="C72" s="601">
        <v>1</v>
      </c>
      <c r="D72" s="578">
        <f t="shared" si="9"/>
        <v>65</v>
      </c>
      <c r="E72" s="601">
        <v>65</v>
      </c>
      <c r="F72" s="601">
        <v>23</v>
      </c>
      <c r="G72" s="643">
        <f t="shared" si="10"/>
        <v>2.8260869565217392</v>
      </c>
      <c r="H72" s="616">
        <v>20</v>
      </c>
      <c r="I72" s="611">
        <f t="shared" si="11"/>
        <v>1</v>
      </c>
      <c r="J72" s="575">
        <f>IF(ISBLANK(E72),"",VLOOKUP(I72,Tabellen!$F$7:$G$17,2))</f>
        <v>10</v>
      </c>
      <c r="K72" s="618">
        <f>IF(ISBLANK(C72),"",ABS(IF($J$72&gt;J184,"1",0)))</f>
        <v>1</v>
      </c>
      <c r="L72" s="62">
        <f>IF(ISBLANK(C72),"",ABS(IF($J$72&lt;J184,"1",0)))</f>
        <v>0</v>
      </c>
      <c r="M72" s="619">
        <f>IF(ISBLANK(C72),"",ABS(IF($J$72=J184,"1")))</f>
        <v>0</v>
      </c>
      <c r="O72" s="612"/>
      <c r="P72" s="581"/>
      <c r="R72" s="581"/>
      <c r="S72" s="62"/>
      <c r="T72" s="62"/>
      <c r="BB72" s="64"/>
    </row>
    <row r="73" spans="1:54" ht="29.25" customHeight="1">
      <c r="A73" s="673">
        <v>45237</v>
      </c>
      <c r="B73" s="661" t="str">
        <f>Leden!B13</f>
        <v>Jos Stortelder</v>
      </c>
      <c r="C73" s="601">
        <v>1</v>
      </c>
      <c r="D73" s="578">
        <f t="shared" si="9"/>
        <v>65</v>
      </c>
      <c r="E73" s="601">
        <v>56</v>
      </c>
      <c r="F73" s="601">
        <v>23</v>
      </c>
      <c r="G73" s="643">
        <f t="shared" si="10"/>
        <v>2.4347826086956523</v>
      </c>
      <c r="H73" s="616">
        <v>17</v>
      </c>
      <c r="I73" s="611">
        <f t="shared" si="11"/>
        <v>0.86153846153846159</v>
      </c>
      <c r="J73" s="575">
        <f>IF(ISBLANK(E73),"",VLOOKUP(I73,Tabellen!$F$7:$G$17,2))</f>
        <v>8</v>
      </c>
      <c r="K73" s="618">
        <f>IF(ISBLANK(C73),"",ABS(IF($J$73&gt;J204,"1",0)))</f>
        <v>0</v>
      </c>
      <c r="L73" s="62">
        <f>IF(ISBLANK(C73),"",ABS(IF($J$73&lt;J204,"1",0)))</f>
        <v>1</v>
      </c>
      <c r="M73" s="619">
        <f>IF(ISBLANK(C73),"",ABS(IF($J$73=J204,"1")))</f>
        <v>0</v>
      </c>
      <c r="O73" s="615"/>
      <c r="P73" s="581"/>
      <c r="R73" s="581"/>
      <c r="S73" s="62"/>
      <c r="T73" s="62"/>
      <c r="BB73" s="64"/>
    </row>
    <row r="74" spans="1:54" ht="29.25" customHeight="1">
      <c r="A74" s="673"/>
      <c r="B74" s="661" t="str">
        <f>Leden!B14</f>
        <v>Rots Jan</v>
      </c>
      <c r="C74" s="601"/>
      <c r="D74" s="578" t="str">
        <f t="shared" si="9"/>
        <v/>
      </c>
      <c r="E74" s="601"/>
      <c r="F74" s="601"/>
      <c r="G74" s="643" t="str">
        <f t="shared" si="10"/>
        <v/>
      </c>
      <c r="I74" s="611" t="str">
        <f t="shared" si="11"/>
        <v/>
      </c>
      <c r="J74" s="575" t="str">
        <f>IF(ISBLANK(E74),"",VLOOKUP(I74,Tabellen!$F$7:$G$17,2))</f>
        <v/>
      </c>
      <c r="K74" s="618" t="str">
        <f>IF(ISBLANK(C74),"",ABS(IF($J$74&gt;J224,"1",0)))</f>
        <v/>
      </c>
      <c r="L74" s="62" t="str">
        <f>IF(ISBLANK(C74),"",ABS(IF($J$74&lt;J224,"1",0)))</f>
        <v/>
      </c>
      <c r="M74" s="619" t="str">
        <f>IF(ISBLANK(C74),"",ABS(IF($J$74=J224,"1")))</f>
        <v/>
      </c>
      <c r="O74" s="615"/>
      <c r="P74" s="581"/>
      <c r="R74" s="581"/>
      <c r="S74" s="62"/>
      <c r="T74" s="62"/>
      <c r="BB74" s="64"/>
    </row>
    <row r="75" spans="1:54" ht="29.25" customHeight="1">
      <c r="A75" s="673">
        <v>45230</v>
      </c>
      <c r="B75" s="661" t="str">
        <f>Leden!B15</f>
        <v>Rouwhorst Bennie</v>
      </c>
      <c r="C75" s="601">
        <v>1</v>
      </c>
      <c r="D75" s="578">
        <f t="shared" si="9"/>
        <v>65</v>
      </c>
      <c r="E75" s="601">
        <v>56</v>
      </c>
      <c r="F75" s="601">
        <v>33</v>
      </c>
      <c r="G75" s="643">
        <f t="shared" si="10"/>
        <v>1.696969696969697</v>
      </c>
      <c r="H75" s="616">
        <v>9</v>
      </c>
      <c r="I75" s="611">
        <f t="shared" si="11"/>
        <v>0.86153846153846159</v>
      </c>
      <c r="J75" s="575">
        <f>IF(ISBLANK(E75),"",VLOOKUP(I75,Tabellen!$F$7:$G$17,2))</f>
        <v>8</v>
      </c>
      <c r="K75" s="618">
        <f>IF(ISBLANK(C75),"",ABS(IF($J$75&gt;J244,"1",0)))</f>
        <v>0</v>
      </c>
      <c r="L75" s="62">
        <f>IF(ISBLANK(C75),"",ABS(IF($J$75&lt;J244,"1",0)))</f>
        <v>1</v>
      </c>
      <c r="M75" s="619">
        <f>IF(ISBLANK(C75),"",ABS(IF($J$75=J244,"1")))</f>
        <v>0</v>
      </c>
      <c r="O75" s="615"/>
      <c r="P75" s="581"/>
      <c r="R75" s="581"/>
      <c r="S75" s="62"/>
      <c r="T75" s="62"/>
      <c r="BB75" s="64"/>
    </row>
    <row r="76" spans="1:54" ht="29.25" customHeight="1">
      <c r="A76" s="673">
        <v>45223</v>
      </c>
      <c r="B76" s="661" t="str">
        <f>Leden!B16</f>
        <v>Wittenbernds B</v>
      </c>
      <c r="C76" s="601">
        <v>1</v>
      </c>
      <c r="D76" s="578">
        <f t="shared" si="9"/>
        <v>65</v>
      </c>
      <c r="E76" s="601">
        <v>65</v>
      </c>
      <c r="F76" s="601">
        <v>14</v>
      </c>
      <c r="G76" s="643">
        <f t="shared" si="10"/>
        <v>4.6428571428571432</v>
      </c>
      <c r="H76" s="616">
        <v>26</v>
      </c>
      <c r="I76" s="611">
        <f t="shared" si="11"/>
        <v>1</v>
      </c>
      <c r="J76" s="575">
        <f>IF(ISBLANK(E76),"",VLOOKUP(I76,Tabellen!$F$7:$G$17,2))</f>
        <v>10</v>
      </c>
      <c r="K76" s="618">
        <f>IF(ISBLANK(C76),"",ABS(IF($J$76&gt;J264,"1",0)))</f>
        <v>1</v>
      </c>
      <c r="L76" s="62">
        <f>IF(ISBLANK(C76),"",ABS(IF($J$76&lt;J264,"1",0)))</f>
        <v>0</v>
      </c>
      <c r="M76" s="619">
        <f>IF(ISBLANK(C76),"",ABS(IF($J$76=J264,"1")))</f>
        <v>0</v>
      </c>
      <c r="O76" s="615"/>
      <c r="P76" s="581"/>
      <c r="R76" s="581"/>
      <c r="S76" s="62"/>
      <c r="T76" s="62"/>
      <c r="BB76" s="64"/>
    </row>
    <row r="77" spans="1:54" ht="29.25" customHeight="1">
      <c r="A77" s="676">
        <v>45244</v>
      </c>
      <c r="B77" s="661" t="str">
        <f>Leden!B17</f>
        <v>Spieker Leo</v>
      </c>
      <c r="C77" s="601">
        <v>1</v>
      </c>
      <c r="D77" s="578">
        <f t="shared" si="9"/>
        <v>65</v>
      </c>
      <c r="E77" s="601">
        <v>65</v>
      </c>
      <c r="F77" s="601">
        <v>26</v>
      </c>
      <c r="G77" s="643">
        <f t="shared" si="10"/>
        <v>2.5</v>
      </c>
      <c r="H77" s="616">
        <v>17</v>
      </c>
      <c r="I77" s="611">
        <f t="shared" si="11"/>
        <v>1</v>
      </c>
      <c r="J77" s="575">
        <f>IF(ISBLANK(E77),"",VLOOKUP(I77,Tabellen!$F$7:$G$17,2))</f>
        <v>10</v>
      </c>
      <c r="K77" s="618">
        <f>IF(ISBLANK(C77),"",ABS(IF(J77&gt;J284,"1",0)))</f>
        <v>1</v>
      </c>
      <c r="L77" s="62">
        <f>IF(ISBLANK(C77),"",ABS(IF(J77&lt;J284,"1",0)))</f>
        <v>0</v>
      </c>
      <c r="M77" s="619">
        <f>IF(ISBLANK(C77),"",ABS(IF(J77=J284,"1")))</f>
        <v>0</v>
      </c>
      <c r="O77" s="615"/>
      <c r="P77" s="581"/>
      <c r="R77" s="581"/>
      <c r="S77" s="62"/>
      <c r="T77" s="62"/>
      <c r="BB77" s="64"/>
    </row>
    <row r="78" spans="1:54" ht="29.25" customHeight="1">
      <c r="A78" s="677">
        <v>45216</v>
      </c>
      <c r="B78" s="661" t="str">
        <f>Leden!B18</f>
        <v>v.Schie Leo</v>
      </c>
      <c r="C78" s="616">
        <v>1</v>
      </c>
      <c r="D78" s="578">
        <f t="shared" si="9"/>
        <v>65</v>
      </c>
      <c r="E78" s="616">
        <v>62</v>
      </c>
      <c r="F78" s="616">
        <v>26</v>
      </c>
      <c r="G78" s="643">
        <f t="shared" si="10"/>
        <v>2.3846153846153846</v>
      </c>
      <c r="H78" s="616">
        <v>14</v>
      </c>
      <c r="I78" s="611">
        <f t="shared" si="11"/>
        <v>0.9538461538461539</v>
      </c>
      <c r="J78" s="575">
        <f>IF(ISBLANK(E78),"",VLOOKUP(I78,Tabellen!$F$7:$G$17,2))</f>
        <v>9</v>
      </c>
      <c r="K78" s="618">
        <f>IF(ISBLANK(C78),"",ABS(IF(J78&gt;J304,"1",0)))</f>
        <v>0</v>
      </c>
      <c r="L78" s="62">
        <f>IF(ISBLANK(C78),"",ABS(IF(J78&lt;J304,"1",0)))</f>
        <v>1</v>
      </c>
      <c r="M78" s="619">
        <f>IF(ISBLANK(C78),"",ABS(IF(J78=J304,"1")))</f>
        <v>0</v>
      </c>
      <c r="O78" s="615"/>
      <c r="R78" s="581"/>
      <c r="S78" s="62"/>
      <c r="T78" s="62"/>
      <c r="BB78" s="64"/>
    </row>
    <row r="79" spans="1:54" ht="29.25" customHeight="1">
      <c r="A79" s="677">
        <v>45237</v>
      </c>
      <c r="B79" s="661" t="str">
        <f>Leden!B19</f>
        <v>Wolterink Harrie</v>
      </c>
      <c r="C79" s="616">
        <v>1</v>
      </c>
      <c r="D79" s="578">
        <f t="shared" si="9"/>
        <v>65</v>
      </c>
      <c r="E79" s="616">
        <v>41</v>
      </c>
      <c r="F79" s="616">
        <v>20</v>
      </c>
      <c r="G79" s="643">
        <f t="shared" si="10"/>
        <v>2.0499999999999998</v>
      </c>
      <c r="H79" s="616">
        <v>8</v>
      </c>
      <c r="I79" s="611">
        <f t="shared" si="11"/>
        <v>0.63076923076923075</v>
      </c>
      <c r="J79" s="575">
        <f>IF(ISBLANK(E79),"",VLOOKUP(I79,Tabellen!$F$7:$G$17,2))</f>
        <v>6</v>
      </c>
      <c r="K79" s="618">
        <f>IF(ISBLANK(C79),"",ABS(IF(J79&gt;J324,"1",0)))</f>
        <v>0</v>
      </c>
      <c r="L79" s="62">
        <f>IF(ISBLANK(C79),"",ABS(IF(J79&lt;$J$324,"1",0)))</f>
        <v>1</v>
      </c>
      <c r="M79" s="619">
        <f>IF(ISBLANK(C79),"",ABS(IF(J79=J324,"1")))</f>
        <v>0</v>
      </c>
      <c r="O79" s="615"/>
      <c r="P79" s="581"/>
      <c r="R79" s="581"/>
      <c r="S79" s="62"/>
      <c r="T79" s="62"/>
      <c r="BB79" s="64"/>
    </row>
    <row r="80" spans="1:54" ht="29.25" customHeight="1">
      <c r="A80" s="663">
        <v>45223</v>
      </c>
      <c r="B80" s="661" t="str">
        <f>Leden!B20</f>
        <v>Vermue Jack</v>
      </c>
      <c r="C80" s="578">
        <v>1</v>
      </c>
      <c r="D80" s="578">
        <f t="shared" si="9"/>
        <v>65</v>
      </c>
      <c r="E80" s="616">
        <v>58</v>
      </c>
      <c r="F80" s="578">
        <v>20</v>
      </c>
      <c r="G80" s="643">
        <f t="shared" si="10"/>
        <v>2.9</v>
      </c>
      <c r="H80" s="616">
        <v>11</v>
      </c>
      <c r="I80" s="611">
        <f t="shared" si="11"/>
        <v>0.89230769230769236</v>
      </c>
      <c r="J80" s="575">
        <f>IF(ISBLANK(E80),"",VLOOKUP(I80,Tabellen!$F$7:$G$17,2))</f>
        <v>8</v>
      </c>
      <c r="K80" s="678">
        <f>IF(ISBLANK(E80),"",ABS(IF($J$80&gt;J343,"1",0)))</f>
        <v>0</v>
      </c>
      <c r="L80" s="679">
        <f>IF(ISBLANK(E80),"",ABS(IF($J$80&lt;J343,"1",0)))</f>
        <v>1</v>
      </c>
      <c r="M80" s="680">
        <f>IF(ISBLANK(E80),"",ABS(IF($J$80=J343,"1")))</f>
        <v>0</v>
      </c>
      <c r="O80" s="615"/>
      <c r="P80" s="581"/>
      <c r="R80" s="581"/>
      <c r="S80" s="62"/>
      <c r="T80" s="62"/>
      <c r="BB80" s="64"/>
    </row>
    <row r="81" spans="1:54" ht="29.25" customHeight="1">
      <c r="A81" s="663" t="str">
        <f>IF(ISBLANK(A27),"",$A$27)</f>
        <v/>
      </c>
      <c r="B81" s="661" t="str">
        <f>Leden!B4</f>
        <v>Slot Guus</v>
      </c>
      <c r="C81" s="578">
        <v>1</v>
      </c>
      <c r="D81" s="578">
        <f t="shared" si="9"/>
        <v>65</v>
      </c>
      <c r="E81" s="616">
        <v>10</v>
      </c>
      <c r="F81" s="578">
        <v>12</v>
      </c>
      <c r="G81" s="643">
        <f t="shared" si="10"/>
        <v>0.83333333333333337</v>
      </c>
      <c r="H81" s="616">
        <v>6</v>
      </c>
      <c r="I81" s="611">
        <f t="shared" si="11"/>
        <v>0.15384615384615385</v>
      </c>
      <c r="J81" s="575">
        <f>IF(ISBLANK(E81),"",VLOOKUP(I81,Tabellen!$F$7:$G$17,2))</f>
        <v>1</v>
      </c>
      <c r="K81" s="618">
        <f>IF(ISBLANK(E81),"",ABS(IF($J$81&gt;J27,"1",0)))</f>
        <v>0</v>
      </c>
      <c r="L81" s="62">
        <f>IF(ISBLANK(E81),"",ABS(IF($J$81&lt;J27,"1",0)))</f>
        <v>1</v>
      </c>
      <c r="M81" s="619">
        <f>IF(ISBLANK(E81),"",ABS(IF($J$81=J27,"1")))</f>
        <v>0</v>
      </c>
      <c r="O81" s="615"/>
      <c r="P81" s="581"/>
      <c r="R81" s="581"/>
      <c r="S81" s="62"/>
      <c r="T81" s="62"/>
      <c r="BB81" s="64"/>
    </row>
    <row r="82" spans="1:54" ht="29.25" customHeight="1">
      <c r="A82" s="663" t="str">
        <f>IF(ISBLANK(A47),"",$A$47)</f>
        <v/>
      </c>
      <c r="B82" s="661" t="str">
        <f>Leden!B5</f>
        <v>Bennie Beerten Z</v>
      </c>
      <c r="C82" s="578" t="str">
        <f>IF(ISBLANK(C47),"",$C$47)</f>
        <v/>
      </c>
      <c r="D82" s="578" t="str">
        <f t="shared" si="9"/>
        <v/>
      </c>
      <c r="F82" s="578" t="str">
        <f>IF(ISBLANK(F47),"",$F$47)</f>
        <v/>
      </c>
      <c r="G82" s="643" t="str">
        <f t="shared" si="10"/>
        <v/>
      </c>
      <c r="I82" s="611" t="str">
        <f t="shared" si="11"/>
        <v/>
      </c>
      <c r="J82" s="575" t="str">
        <f>IF(ISBLANK(E82),"",VLOOKUP(I82,Tabellen!$F$7:$G$17,2))</f>
        <v/>
      </c>
      <c r="K82" s="618" t="str">
        <f>IF(ISBLANK(E82),"",ABS(IF($J$82&gt;J27,"1",0)))</f>
        <v/>
      </c>
      <c r="L82" s="62" t="str">
        <f>IF(ISBLANK(E82),"",ABS(IF($J$82&lt;J27,"1",0)))</f>
        <v/>
      </c>
      <c r="M82" s="619" t="str">
        <f>IF(ISBLANK(E82),"",ABS(IF($J$82=J27,"1")))</f>
        <v/>
      </c>
      <c r="O82" s="615"/>
      <c r="P82" s="581"/>
      <c r="R82" s="581"/>
      <c r="S82" s="62"/>
      <c r="T82" s="62"/>
      <c r="BB82" s="64"/>
    </row>
    <row r="83" spans="1:54" ht="29.25" customHeight="1">
      <c r="A83" s="664"/>
      <c r="B83" s="661" t="str">
        <f>Leden!B6</f>
        <v>Cuppers Jan</v>
      </c>
      <c r="C83" s="572"/>
      <c r="D83" s="577" t="str">
        <f t="shared" si="9"/>
        <v/>
      </c>
      <c r="E83" s="572"/>
      <c r="F83" s="577"/>
      <c r="G83" s="665" t="str">
        <f t="shared" si="10"/>
        <v/>
      </c>
      <c r="H83" s="572"/>
      <c r="I83" s="666" t="str">
        <f t="shared" si="11"/>
        <v/>
      </c>
      <c r="J83" s="575" t="str">
        <f>IF(ISBLANK(E83),"",VLOOKUP(I83,Tabellen!$F$7:$G$17,2))</f>
        <v/>
      </c>
      <c r="K83" s="650" t="str">
        <f>IF(ISBLANK(E83),"",ABS(IF($J$83&gt;J47,"1",0)))</f>
        <v/>
      </c>
      <c r="L83" s="61" t="str">
        <f>IF(ISBLANK(E83),"",ABS(IF($J$83&lt;J47,"1",0)))</f>
        <v/>
      </c>
      <c r="M83" s="667" t="str">
        <f>IF(ISBLANK(E83),"",ABS(IF($J$83=J47,"1")))</f>
        <v/>
      </c>
      <c r="R83" s="581"/>
      <c r="S83" s="62"/>
      <c r="T83" s="62"/>
      <c r="BB83" s="64"/>
    </row>
    <row r="84" spans="1:54" ht="29.25" customHeight="1">
      <c r="A84" s="668" t="s">
        <v>115</v>
      </c>
      <c r="B84" s="669">
        <f>Leden!$C$7</f>
        <v>2.1</v>
      </c>
      <c r="C84" s="622">
        <f>SUBTOTAL(9,C68:C83)</f>
        <v>13</v>
      </c>
      <c r="D84" s="622">
        <f>SUBTOTAL(9,D68:D83)</f>
        <v>845</v>
      </c>
      <c r="E84" s="622">
        <f>SUBTOTAL(9,E68:E83)</f>
        <v>714</v>
      </c>
      <c r="F84" s="622">
        <f>SUBTOTAL(9,F68:F83)</f>
        <v>301</v>
      </c>
      <c r="G84" s="670">
        <f>E84/F84</f>
        <v>2.3720930232558142</v>
      </c>
      <c r="H84" s="622">
        <f>MAX(H68:H83)</f>
        <v>26</v>
      </c>
      <c r="I84" s="671">
        <f>AVERAGE(I68:I83)</f>
        <v>0.84497041420118346</v>
      </c>
      <c r="J84" s="625">
        <f>SUM(J68:J83)</f>
        <v>105</v>
      </c>
      <c r="K84" s="626">
        <f>SUM(K68:K83)</f>
        <v>5</v>
      </c>
      <c r="L84" s="627">
        <f>SUM(L68:L83)</f>
        <v>8</v>
      </c>
      <c r="M84" s="628">
        <f>SUM(M68:M83)</f>
        <v>0</v>
      </c>
      <c r="N84" s="652">
        <f>IF(ISBLANK(E84),"",VLOOKUP(G84,Tabellen!$D$7:$E$46,2))</f>
        <v>70</v>
      </c>
      <c r="O84" s="629" t="s">
        <v>223</v>
      </c>
      <c r="P84" s="630"/>
      <c r="Q84" s="591"/>
      <c r="R84" s="581"/>
      <c r="S84" s="62"/>
      <c r="T84" s="62"/>
      <c r="BB84" s="64"/>
    </row>
    <row r="85" spans="1:54" ht="29.25" customHeight="1">
      <c r="A85" s="681"/>
      <c r="B85" s="682"/>
      <c r="C85" s="683"/>
      <c r="D85" s="682"/>
      <c r="E85" s="682"/>
      <c r="F85" s="682"/>
      <c r="G85" s="682"/>
      <c r="H85" s="682"/>
      <c r="I85" s="682"/>
      <c r="J85" s="684"/>
      <c r="K85" s="682"/>
      <c r="L85" s="682"/>
      <c r="M85" s="682"/>
      <c r="N85" s="685"/>
      <c r="O85" s="682"/>
      <c r="P85" s="686"/>
      <c r="Q85" s="591"/>
      <c r="R85" s="581"/>
      <c r="S85" s="62"/>
      <c r="T85" s="62"/>
      <c r="BB85" s="64"/>
    </row>
    <row r="86" spans="1:54" s="64" customFormat="1" ht="29.25" customHeight="1">
      <c r="A86" s="582" t="s">
        <v>93</v>
      </c>
      <c r="B86" s="583" t="s">
        <v>136</v>
      </c>
      <c r="C86" s="582"/>
      <c r="D86" s="584"/>
      <c r="E86" s="585"/>
      <c r="F86" s="582"/>
      <c r="G86" s="586"/>
      <c r="H86" s="585"/>
      <c r="I86" s="587"/>
      <c r="J86" s="588"/>
      <c r="K86" s="589"/>
      <c r="L86" s="590"/>
      <c r="M86" s="587"/>
      <c r="N86" s="590"/>
      <c r="O86" s="637"/>
      <c r="P86" s="638"/>
      <c r="Q86" s="591"/>
      <c r="S86" s="578"/>
      <c r="T86" s="578"/>
    </row>
    <row r="87" spans="1:54" ht="29.25" customHeight="1">
      <c r="A87" s="592">
        <f>VLOOKUP(B105,Tabellen!$B$6:$C$46,2)</f>
        <v>50</v>
      </c>
      <c r="B87" s="583" t="s">
        <v>37</v>
      </c>
      <c r="C87" s="582" t="s">
        <v>95</v>
      </c>
      <c r="D87" s="584" t="s">
        <v>117</v>
      </c>
      <c r="E87" s="582" t="s">
        <v>95</v>
      </c>
      <c r="F87" s="582" t="s">
        <v>98</v>
      </c>
      <c r="G87" s="659" t="s">
        <v>99</v>
      </c>
      <c r="H87" s="582" t="s">
        <v>100</v>
      </c>
      <c r="I87" s="594" t="s">
        <v>101</v>
      </c>
      <c r="J87" s="595">
        <v>10</v>
      </c>
      <c r="K87" s="596" t="s">
        <v>102</v>
      </c>
      <c r="L87" s="586" t="s">
        <v>103</v>
      </c>
      <c r="M87" s="594" t="s">
        <v>104</v>
      </c>
      <c r="N87" s="586" t="s">
        <v>105</v>
      </c>
      <c r="O87" s="637"/>
      <c r="P87" s="638"/>
      <c r="Q87" s="591"/>
      <c r="S87" s="62"/>
      <c r="T87" s="62"/>
      <c r="BB87" s="64"/>
    </row>
    <row r="88" spans="1:54" ht="29.25" customHeight="1">
      <c r="A88" s="597" t="s">
        <v>106</v>
      </c>
      <c r="B88" s="639" t="str">
        <f>Leden!$B$8</f>
        <v>Cattier Theo</v>
      </c>
      <c r="C88" s="582" t="s">
        <v>118</v>
      </c>
      <c r="D88" s="586" t="s">
        <v>119</v>
      </c>
      <c r="E88" s="582" t="s">
        <v>119</v>
      </c>
      <c r="F88" s="582" t="s">
        <v>110</v>
      </c>
      <c r="G88" s="586" t="s">
        <v>79</v>
      </c>
      <c r="H88" s="601"/>
      <c r="I88" s="594" t="s">
        <v>119</v>
      </c>
      <c r="J88" s="595" t="s">
        <v>113</v>
      </c>
      <c r="K88" s="596"/>
      <c r="L88" s="586"/>
      <c r="M88" s="594"/>
      <c r="N88" s="586" t="s">
        <v>114</v>
      </c>
      <c r="O88" s="637"/>
      <c r="P88" s="638"/>
      <c r="Q88" s="591"/>
      <c r="S88" s="578"/>
      <c r="T88" s="578"/>
      <c r="BB88" s="64"/>
    </row>
    <row r="89" spans="1:54" ht="29.25" customHeight="1">
      <c r="A89" s="613">
        <v>45251</v>
      </c>
      <c r="B89" s="661" t="str">
        <f>Leden!B9</f>
        <v>Huinink Jan</v>
      </c>
      <c r="C89" s="601">
        <v>1</v>
      </c>
      <c r="D89" s="602">
        <f t="shared" ref="D89:D100" si="12">IF(ISBLANK(C89),"",IF(C89=1,$A$87,C89))</f>
        <v>50</v>
      </c>
      <c r="E89" s="601">
        <v>33</v>
      </c>
      <c r="F89" s="601">
        <v>33</v>
      </c>
      <c r="G89" s="641">
        <f t="shared" ref="G89:G100" si="13">IF(ISBLANK(E89),"",E89/F89)</f>
        <v>1</v>
      </c>
      <c r="H89" s="616">
        <v>6</v>
      </c>
      <c r="I89" s="604">
        <f t="shared" ref="I89:I100" si="14">IF(ISBLANK(E89),"",E89/D89)</f>
        <v>0.66</v>
      </c>
      <c r="J89" s="575">
        <f>IF(ISBLANK(E89),"",VLOOKUP(I89,Tabellen!$F$7:$G$17,2))</f>
        <v>6</v>
      </c>
      <c r="K89" s="605">
        <f>IF(ISBLANK(C89),"",ABS(IF($J$89&gt;J125,"1",0)))</f>
        <v>0</v>
      </c>
      <c r="L89" s="606">
        <f>IF(ISBLANK(C89),"",ABS(IF($J$89&lt;J125,"1",0)))</f>
        <v>1</v>
      </c>
      <c r="M89" s="607">
        <f>IF(ISBLANK(C89),"",ABS(IF($J$89=J125,"1")))</f>
        <v>0</v>
      </c>
      <c r="O89" s="674"/>
      <c r="P89" s="675"/>
      <c r="S89" s="578"/>
      <c r="T89" s="578"/>
      <c r="BB89" s="64"/>
    </row>
    <row r="90" spans="1:54" ht="29.25" customHeight="1">
      <c r="A90" s="613">
        <v>45230</v>
      </c>
      <c r="B90" s="661" t="str">
        <f>Leden!B10</f>
        <v>Koppele Theo</v>
      </c>
      <c r="C90" s="601">
        <v>1</v>
      </c>
      <c r="D90" s="578">
        <f t="shared" si="12"/>
        <v>50</v>
      </c>
      <c r="E90" s="601">
        <v>50</v>
      </c>
      <c r="F90" s="601">
        <v>30</v>
      </c>
      <c r="G90" s="643">
        <f t="shared" si="13"/>
        <v>1.6666666666666667</v>
      </c>
      <c r="H90" s="616">
        <v>9</v>
      </c>
      <c r="I90" s="611">
        <f t="shared" si="14"/>
        <v>1</v>
      </c>
      <c r="J90" s="575">
        <f>IF(ISBLANK(E90),"",VLOOKUP(I90,Tabellen!$F$7:$G$17,2))</f>
        <v>10</v>
      </c>
      <c r="K90" s="618">
        <f>IF(ISBLANK(C90),"",ABS(IF($J$90&gt;J145,"1",0)))</f>
        <v>1</v>
      </c>
      <c r="L90" s="62">
        <f>IF(ISBLANK(C90),"",ABS(IF($J$90&lt;J145,"1",0)))</f>
        <v>0</v>
      </c>
      <c r="M90" s="619">
        <f>IF(ISBLANK(C90),"",ABS(IF($J$90=J145,"1")))</f>
        <v>0</v>
      </c>
      <c r="O90" s="615"/>
      <c r="P90" s="581"/>
      <c r="S90" s="578"/>
      <c r="T90" s="578"/>
      <c r="BB90" s="64"/>
    </row>
    <row r="91" spans="1:54" ht="29.25" customHeight="1">
      <c r="A91" s="613">
        <v>45272</v>
      </c>
      <c r="B91" s="661" t="str">
        <f>Leden!B11</f>
        <v>Melgers Willy</v>
      </c>
      <c r="C91" s="601">
        <v>1</v>
      </c>
      <c r="D91" s="578">
        <f t="shared" si="12"/>
        <v>50</v>
      </c>
      <c r="E91" s="601">
        <v>40</v>
      </c>
      <c r="F91" s="601">
        <v>23</v>
      </c>
      <c r="G91" s="643">
        <f t="shared" si="13"/>
        <v>1.7391304347826086</v>
      </c>
      <c r="H91" s="616">
        <v>7</v>
      </c>
      <c r="I91" s="611">
        <f t="shared" si="14"/>
        <v>0.8</v>
      </c>
      <c r="J91" s="575">
        <f>IF(ISBLANK(E91),"",VLOOKUP(I91,Tabellen!$F$7:$G$17,2))</f>
        <v>8</v>
      </c>
      <c r="K91" s="618">
        <f>IF(ISBLANK(C91),"",ABS(IF($J$91&gt;J165,"1",0)))</f>
        <v>0</v>
      </c>
      <c r="L91" s="62">
        <f>IF(ISBLANK(C91),"",ABS(IF($J$91&lt;J165,"1",0)))</f>
        <v>1</v>
      </c>
      <c r="M91" s="619">
        <f>IF(ISBLANK(C91),"",ABS(IF($J$91=J165,"1")))</f>
        <v>0</v>
      </c>
      <c r="O91" s="615"/>
      <c r="P91" s="581"/>
      <c r="S91" s="578"/>
      <c r="T91" s="578"/>
      <c r="BB91" s="64"/>
    </row>
    <row r="92" spans="1:54" ht="29.25" customHeight="1">
      <c r="A92" s="613">
        <v>45265</v>
      </c>
      <c r="B92" s="661" t="str">
        <f>Leden!B12</f>
        <v>Piepers Arnold</v>
      </c>
      <c r="C92" s="601">
        <v>1</v>
      </c>
      <c r="D92" s="578">
        <f t="shared" si="12"/>
        <v>50</v>
      </c>
      <c r="E92" s="601">
        <v>49</v>
      </c>
      <c r="F92" s="601">
        <v>44</v>
      </c>
      <c r="G92" s="643">
        <f t="shared" si="13"/>
        <v>1.1136363636363635</v>
      </c>
      <c r="H92" s="616">
        <v>6</v>
      </c>
      <c r="I92" s="611">
        <f t="shared" si="14"/>
        <v>0.98</v>
      </c>
      <c r="J92" s="575">
        <f>IF(ISBLANK(E92),"",VLOOKUP(I92,Tabellen!$F$7:$G$17,2))</f>
        <v>9</v>
      </c>
      <c r="K92" s="618">
        <f>IF(ISBLANK(C92),"",ABS(IF($J$92&gt;J185,"1",0)))</f>
        <v>0</v>
      </c>
      <c r="L92" s="62">
        <f>IF(ISBLANK(C92),"",ABS(IF($J$92&lt;J185,"1",0)))</f>
        <v>1</v>
      </c>
      <c r="M92" s="619">
        <f>IF(ISBLANK(C92),"",ABS(IF($J$92=J185,"1")))</f>
        <v>0</v>
      </c>
      <c r="O92" s="612"/>
      <c r="P92" s="581"/>
      <c r="S92" s="578"/>
      <c r="T92" s="578"/>
      <c r="BB92" s="64"/>
    </row>
    <row r="93" spans="1:54" ht="29.25" customHeight="1">
      <c r="A93" s="613">
        <v>45258</v>
      </c>
      <c r="B93" s="661" t="str">
        <f>Leden!B13</f>
        <v>Jos Stortelder</v>
      </c>
      <c r="C93" s="601">
        <v>1</v>
      </c>
      <c r="D93" s="578">
        <f t="shared" si="12"/>
        <v>50</v>
      </c>
      <c r="E93" s="601">
        <v>27</v>
      </c>
      <c r="F93" s="601">
        <v>22</v>
      </c>
      <c r="G93" s="643">
        <f t="shared" si="13"/>
        <v>1.2272727272727273</v>
      </c>
      <c r="H93" s="616">
        <v>8</v>
      </c>
      <c r="I93" s="611">
        <f t="shared" si="14"/>
        <v>0.54</v>
      </c>
      <c r="J93" s="575">
        <f>IF(ISBLANK(E93),"",VLOOKUP(I93,Tabellen!$F$7:$G$17,2))</f>
        <v>5</v>
      </c>
      <c r="K93" s="618">
        <f>IF(ISBLANK(C93),"",ABS(IF($J$93&gt;J205,"1",0)))</f>
        <v>0</v>
      </c>
      <c r="L93" s="62">
        <f>IF(ISBLANK(C93),"",ABS(IF($J$93&lt;J205,"1",0)))</f>
        <v>1</v>
      </c>
      <c r="M93" s="619">
        <f>IF(ISBLANK(C93),"",ABS(IF($J$93=J205,"1")))</f>
        <v>0</v>
      </c>
      <c r="O93" s="615"/>
      <c r="P93" s="581"/>
      <c r="S93" s="578"/>
      <c r="T93" s="578"/>
      <c r="BB93" s="64"/>
    </row>
    <row r="94" spans="1:54" ht="29.25" customHeight="1">
      <c r="A94" s="613"/>
      <c r="B94" s="661" t="str">
        <f>Leden!B14</f>
        <v>Rots Jan</v>
      </c>
      <c r="C94" s="601"/>
      <c r="D94" s="578" t="str">
        <f t="shared" si="12"/>
        <v/>
      </c>
      <c r="E94" s="601"/>
      <c r="F94" s="601"/>
      <c r="G94" s="643" t="str">
        <f t="shared" si="13"/>
        <v/>
      </c>
      <c r="I94" s="611" t="str">
        <f t="shared" si="14"/>
        <v/>
      </c>
      <c r="J94" s="575" t="str">
        <f>IF(ISBLANK(E94),"",VLOOKUP(I94,Tabellen!$F$7:$G$17,2))</f>
        <v/>
      </c>
      <c r="K94" s="618" t="str">
        <f>IF(ISBLANK(C94),"",ABS(IF($J$94&gt;J225,"1",0)))</f>
        <v/>
      </c>
      <c r="L94" s="62" t="str">
        <f>IF(ISBLANK(C94),"",ABS(IF($J$94&lt;J225,"1",0)))</f>
        <v/>
      </c>
      <c r="M94" s="619" t="str">
        <f>IF(ISBLANK(C94),"",ABS(IF($J$94=J225,"1")))</f>
        <v/>
      </c>
      <c r="O94" s="615"/>
      <c r="P94" s="581"/>
      <c r="S94" s="578"/>
      <c r="T94" s="578"/>
      <c r="BB94" s="64"/>
    </row>
    <row r="95" spans="1:54" ht="29.25" customHeight="1">
      <c r="A95" s="613">
        <v>45237</v>
      </c>
      <c r="B95" s="661" t="str">
        <f>Leden!B15</f>
        <v>Rouwhorst Bennie</v>
      </c>
      <c r="C95" s="601">
        <v>1</v>
      </c>
      <c r="D95" s="578">
        <f t="shared" si="12"/>
        <v>50</v>
      </c>
      <c r="E95" s="601">
        <v>47</v>
      </c>
      <c r="F95" s="601">
        <v>45</v>
      </c>
      <c r="G95" s="643">
        <f t="shared" si="13"/>
        <v>1.0444444444444445</v>
      </c>
      <c r="H95" s="616">
        <v>7</v>
      </c>
      <c r="I95" s="611">
        <f t="shared" si="14"/>
        <v>0.94</v>
      </c>
      <c r="J95" s="575">
        <f>IF(ISBLANK(E95),"",VLOOKUP(I95,Tabellen!$F$7:$G$17,2))</f>
        <v>9</v>
      </c>
      <c r="K95" s="618">
        <f>IF(ISBLANK(C95),"",ABS(IF($J$95&gt;J245,"1",0)))</f>
        <v>0</v>
      </c>
      <c r="L95" s="62">
        <f>IF(ISBLANK(C95),"",ABS(IF($J$95&lt;J245,"1",0)))</f>
        <v>1</v>
      </c>
      <c r="M95" s="619">
        <f>IF(ISBLANK(C95),"",ABS(IF($J$95=J245,"1")))</f>
        <v>0</v>
      </c>
      <c r="O95" s="615"/>
      <c r="P95" s="581"/>
      <c r="S95" s="578"/>
      <c r="T95" s="578"/>
      <c r="BB95" s="64"/>
    </row>
    <row r="96" spans="1:54" ht="29.25" customHeight="1">
      <c r="A96" s="613">
        <v>45230</v>
      </c>
      <c r="B96" s="661" t="str">
        <f>Leden!B16</f>
        <v>Wittenbernds B</v>
      </c>
      <c r="C96" s="601">
        <v>1</v>
      </c>
      <c r="D96" s="578">
        <f t="shared" si="12"/>
        <v>50</v>
      </c>
      <c r="E96" s="601">
        <v>40</v>
      </c>
      <c r="F96" s="601">
        <v>34</v>
      </c>
      <c r="G96" s="687">
        <f t="shared" si="13"/>
        <v>1.1764705882352942</v>
      </c>
      <c r="H96" s="616">
        <v>5</v>
      </c>
      <c r="I96" s="688">
        <f t="shared" si="14"/>
        <v>0.8</v>
      </c>
      <c r="J96" s="575">
        <f>IF(ISBLANK(E96),"",VLOOKUP(I96,Tabellen!$F$7:$G$17,2))</f>
        <v>8</v>
      </c>
      <c r="K96" s="618">
        <f>IF(ISBLANK(C96),"",ABS(IF($J$96&gt;J265,"1",0)))</f>
        <v>0</v>
      </c>
      <c r="L96" s="62">
        <f>IF(ISBLANK(C96),"",ABS(IF($J$96&lt;J265,"1",0)))</f>
        <v>1</v>
      </c>
      <c r="M96" s="619">
        <f>IF(ISBLANK(C96),"",ABS(IF($J$96=J265,"1")))</f>
        <v>0</v>
      </c>
      <c r="O96" s="615"/>
      <c r="P96" s="581"/>
      <c r="S96" s="578"/>
      <c r="T96" s="578"/>
      <c r="BB96" s="64"/>
    </row>
    <row r="97" spans="1:54" ht="29.25" customHeight="1">
      <c r="A97" s="613">
        <v>45237</v>
      </c>
      <c r="B97" s="661" t="str">
        <f>Leden!B17</f>
        <v>Spieker Leo</v>
      </c>
      <c r="C97" s="601">
        <v>1</v>
      </c>
      <c r="D97" s="578">
        <f t="shared" si="12"/>
        <v>50</v>
      </c>
      <c r="E97" s="601">
        <v>22</v>
      </c>
      <c r="F97" s="601">
        <v>21</v>
      </c>
      <c r="G97" s="643">
        <f t="shared" si="13"/>
        <v>1.0476190476190477</v>
      </c>
      <c r="H97" s="616">
        <v>5</v>
      </c>
      <c r="I97" s="611">
        <f t="shared" si="14"/>
        <v>0.44</v>
      </c>
      <c r="J97" s="575">
        <f>IF(ISBLANK(E97),"",VLOOKUP(I97,Tabellen!$F$7:$G$17,2))</f>
        <v>4</v>
      </c>
      <c r="K97" s="618">
        <f>IF(ISBLANK(C97),"",ABS(IF($J$97&gt;J285,"1",0)))</f>
        <v>0</v>
      </c>
      <c r="L97" s="62">
        <f>IF(ISBLANK(C97),"",ABS(IF($J$97&lt;J285,"1",0)))</f>
        <v>1</v>
      </c>
      <c r="M97" s="619">
        <f>IF(ISBLANK(C97),"",ABS(IF($J$97=J285,"1")))</f>
        <v>0</v>
      </c>
      <c r="O97" s="615"/>
      <c r="P97" s="581"/>
      <c r="S97" s="578"/>
      <c r="T97" s="578"/>
      <c r="BB97" s="64"/>
    </row>
    <row r="98" spans="1:54" ht="29.25" customHeight="1">
      <c r="A98" s="662">
        <v>45216</v>
      </c>
      <c r="B98" s="661" t="str">
        <f>Leden!B18</f>
        <v>v.Schie Leo</v>
      </c>
      <c r="C98" s="616">
        <v>1</v>
      </c>
      <c r="D98" s="578">
        <v>50</v>
      </c>
      <c r="E98" s="616">
        <v>50</v>
      </c>
      <c r="F98" s="616">
        <v>33</v>
      </c>
      <c r="G98" s="643">
        <f t="shared" si="13"/>
        <v>1.5151515151515151</v>
      </c>
      <c r="H98" s="616">
        <v>10</v>
      </c>
      <c r="I98" s="611">
        <f t="shared" si="14"/>
        <v>1</v>
      </c>
      <c r="J98" s="575">
        <f>IF(ISBLANK(E98),"",VLOOKUP(I98,Tabellen!$F$7:$G$17,2))</f>
        <v>10</v>
      </c>
      <c r="K98" s="618">
        <f>IF(ISBLANK(C98),"",ABS(IF($J$98&gt;J305,"1",0)))</f>
        <v>0</v>
      </c>
      <c r="L98" s="62">
        <f>IF(ISBLANK(C98),"",ABS(IF($J$98&lt;J305,"1",0)))</f>
        <v>0</v>
      </c>
      <c r="M98" s="619">
        <f>IF(ISBLANK(C98),"",ABS(IF($J$98=J305,"1")))</f>
        <v>1</v>
      </c>
      <c r="O98" s="615"/>
      <c r="S98" s="578"/>
      <c r="T98" s="578"/>
      <c r="BB98" s="64"/>
    </row>
    <row r="99" spans="1:54" ht="29.25" customHeight="1">
      <c r="A99" s="662">
        <v>45251</v>
      </c>
      <c r="B99" s="661" t="str">
        <f>Leden!B19</f>
        <v>Wolterink Harrie</v>
      </c>
      <c r="C99" s="616">
        <v>1</v>
      </c>
      <c r="D99" s="578">
        <f t="shared" si="12"/>
        <v>50</v>
      </c>
      <c r="E99" s="616">
        <v>50</v>
      </c>
      <c r="F99" s="616">
        <v>30</v>
      </c>
      <c r="G99" s="643">
        <f t="shared" si="13"/>
        <v>1.6666666666666667</v>
      </c>
      <c r="H99" s="616">
        <v>5</v>
      </c>
      <c r="I99" s="611">
        <f t="shared" si="14"/>
        <v>1</v>
      </c>
      <c r="J99" s="575">
        <f>IF(ISBLANK(E99),"",VLOOKUP(I99,Tabellen!$F$7:$G$17,2))</f>
        <v>10</v>
      </c>
      <c r="K99" s="618">
        <f>IF(ISBLANK(C99),"",ABS(IF($J$99&gt;J325,"1",0)))</f>
        <v>1</v>
      </c>
      <c r="L99" s="62">
        <f>IF(ISBLANK(C99),"",ABS(IF($J$99&lt;J325,"1",0)))</f>
        <v>0</v>
      </c>
      <c r="M99" s="619">
        <f>IF(ISBLANK(C99),"",ABS(IF($J$99=J325,"1")))</f>
        <v>0</v>
      </c>
      <c r="O99" s="615"/>
      <c r="P99" s="581"/>
      <c r="S99" s="578"/>
      <c r="T99" s="578"/>
      <c r="BB99" s="64"/>
    </row>
    <row r="100" spans="1:54" ht="29.25" customHeight="1">
      <c r="A100" s="662">
        <v>45272</v>
      </c>
      <c r="B100" s="661" t="str">
        <f>Leden!B20</f>
        <v>Vermue Jack</v>
      </c>
      <c r="C100" s="616">
        <v>1</v>
      </c>
      <c r="D100" s="578">
        <f t="shared" si="12"/>
        <v>50</v>
      </c>
      <c r="E100" s="616">
        <v>49</v>
      </c>
      <c r="F100" s="616">
        <v>26</v>
      </c>
      <c r="G100" s="64">
        <f t="shared" si="13"/>
        <v>1.8846153846153846</v>
      </c>
      <c r="H100" s="616">
        <v>7</v>
      </c>
      <c r="I100" s="689">
        <f t="shared" si="14"/>
        <v>0.98</v>
      </c>
      <c r="K100" s="690">
        <f>IF(ISBLANK(C100),"",ABS(IF($J$100&gt;J344,"1",0)))</f>
        <v>0</v>
      </c>
      <c r="L100" s="691">
        <f>IF(ISBLANK(C100),"",ABS(IF($J$100&lt;J344,"1",0)))</f>
        <v>1</v>
      </c>
      <c r="M100" s="692">
        <f>IF(ISBLANK(C100),"",ABS(IF($J$100=J344,"1")))</f>
        <v>0</v>
      </c>
      <c r="N100" s="451"/>
      <c r="O100" s="693"/>
      <c r="P100" s="581"/>
      <c r="S100" s="578"/>
      <c r="T100" s="578"/>
      <c r="BB100" s="64"/>
    </row>
    <row r="101" spans="1:54" ht="29.25" customHeight="1">
      <c r="A101" s="663">
        <f>IF(ISBLANK(A8),"",$A$8)</f>
        <v>45265</v>
      </c>
      <c r="B101" s="661" t="str">
        <f>Leden!B4</f>
        <v>Slot Guus</v>
      </c>
      <c r="C101" s="578">
        <f>IF(ISBLANK(C8),"",$C$8)</f>
        <v>1</v>
      </c>
      <c r="D101" s="578">
        <f>IF(C101=1,$A$87,C101)</f>
        <v>50</v>
      </c>
      <c r="E101" s="616">
        <v>31</v>
      </c>
      <c r="F101" s="578">
        <f>IF(ISBLANK(F8),"",$F$8)</f>
        <v>17</v>
      </c>
      <c r="G101" s="643">
        <f>IF(ISBLANK(E101),"",E101/F101)</f>
        <v>1.8235294117647058</v>
      </c>
      <c r="H101" s="616">
        <v>5</v>
      </c>
      <c r="I101" s="611">
        <f>IF(ISBLANK(E101),"",E101/D101)</f>
        <v>0.62</v>
      </c>
      <c r="J101" s="575">
        <f>IF(ISBLANK(E101),"",VLOOKUP(I101,Tabellen!$F$7:$G$17,2))</f>
        <v>6</v>
      </c>
      <c r="K101" s="618">
        <f>IF(ISBLANK(E101),"",ABS(IF($J$101&gt;J8,"1",0)))</f>
        <v>0</v>
      </c>
      <c r="L101" s="62">
        <f>IF(ISBLANK(E101),"",ABS(IF($J$101&lt;J8,"1",0)))</f>
        <v>1</v>
      </c>
      <c r="M101" s="619">
        <f>IF(ISBLANK(E101),"",ABS(IF($J$101=J8,"1")))</f>
        <v>0</v>
      </c>
      <c r="N101" s="614"/>
      <c r="O101" s="693"/>
      <c r="P101" s="581"/>
      <c r="S101" s="578"/>
      <c r="T101" s="578"/>
      <c r="BB101" s="64"/>
    </row>
    <row r="102" spans="1:54" ht="29.25" customHeight="1">
      <c r="A102" s="663" t="str">
        <f>IF(ISBLANK(A28),"",$A$28)</f>
        <v/>
      </c>
      <c r="B102" s="661" t="str">
        <f>Leden!B5</f>
        <v>Bennie Beerten Z</v>
      </c>
      <c r="C102" s="578" t="str">
        <f>IF(ISBLANK(C28),"",$C$28)</f>
        <v/>
      </c>
      <c r="D102" s="578" t="str">
        <f>IF(C102=1,$A$87,C102)</f>
        <v/>
      </c>
      <c r="F102" s="578" t="str">
        <f>IF(ISBLANK(F28),"",$F$28)</f>
        <v/>
      </c>
      <c r="G102" s="643" t="str">
        <f>IF(ISBLANK(E102),"",E102/F102)</f>
        <v/>
      </c>
      <c r="I102" s="611" t="str">
        <f>IF(ISBLANK(E102),"",E102/D102)</f>
        <v/>
      </c>
      <c r="J102" s="575" t="str">
        <f>IF(ISBLANK(E102),"",VLOOKUP(I102,Tabellen!$F$7:$G$17,2))</f>
        <v/>
      </c>
      <c r="K102" s="618" t="str">
        <f>IF(ISBLANK(E102),"",ABS(IF($J$102&gt;J28,"1",0)))</f>
        <v/>
      </c>
      <c r="L102" s="62" t="str">
        <f>IF(ISBLANK(E102),"",ABS(IF($J$102&lt;J28,"1",0)))</f>
        <v/>
      </c>
      <c r="M102" s="619" t="str">
        <f>IF(ISBLANK(E102),"",ABS(IF($J$102=J28,"1")))</f>
        <v/>
      </c>
      <c r="O102" s="693"/>
      <c r="Q102" s="591"/>
      <c r="S102" s="578"/>
      <c r="T102" s="578"/>
      <c r="BB102" s="64"/>
    </row>
    <row r="103" spans="1:54" ht="29.25" customHeight="1">
      <c r="A103" s="663" t="str">
        <f>IF(ISBLANK(A48),"",$A$48)</f>
        <v/>
      </c>
      <c r="B103" s="661" t="str">
        <f>Leden!B6</f>
        <v>Cuppers Jan</v>
      </c>
      <c r="C103" s="578" t="str">
        <f>IF(ISBLANK(C48),"",$C$48)</f>
        <v/>
      </c>
      <c r="D103" s="578" t="str">
        <f>IF(C103=1,$A$87,C103)</f>
        <v/>
      </c>
      <c r="F103" s="578" t="str">
        <f>IF(ISBLANK(F48),"",$F$48)</f>
        <v/>
      </c>
      <c r="G103" s="643" t="str">
        <f>IF(ISBLANK(E103),"",E103/F103)</f>
        <v/>
      </c>
      <c r="I103" s="611" t="str">
        <f>IF(ISBLANK(E103),"",E103/D103)</f>
        <v/>
      </c>
      <c r="J103" s="575" t="str">
        <f>IF(ISBLANK(E103),"",VLOOKUP(I103,Tabellen!$F$7:$G$17,2))</f>
        <v/>
      </c>
      <c r="K103" s="618" t="str">
        <f>IF(ISBLANK(E103),"",ABS(IF($J$103&gt;J48,"1",0)))</f>
        <v/>
      </c>
      <c r="L103" s="62" t="str">
        <f>IF(ISBLANK(E103),"",ABS(IF($J$103&lt;J48,"1",0)))</f>
        <v/>
      </c>
      <c r="M103" s="619" t="str">
        <f>IF(ISBLANK(E103),"",ABS(IF($J$103=J48,"1")))</f>
        <v/>
      </c>
      <c r="P103" s="694"/>
      <c r="Q103" s="591"/>
      <c r="S103" s="578"/>
      <c r="T103" s="578"/>
      <c r="BB103" s="64"/>
    </row>
    <row r="104" spans="1:54" ht="29.25" customHeight="1">
      <c r="A104" s="663">
        <f>IF(ISBLANK(A68),"",$A$68)</f>
        <v>45258</v>
      </c>
      <c r="B104" s="661" t="str">
        <f>Leden!B7</f>
        <v>BouwmeesterJohan</v>
      </c>
      <c r="C104" s="578">
        <f>IF(ISBLANK(C68),"",$C$68)</f>
        <v>1</v>
      </c>
      <c r="D104" s="578">
        <f>IF(C104=1,$A$87,C104)</f>
        <v>50</v>
      </c>
      <c r="E104" s="616">
        <v>49</v>
      </c>
      <c r="F104" s="578">
        <f>IF(ISBLANK(F68),"",$F$68)</f>
        <v>23</v>
      </c>
      <c r="G104" s="643">
        <f>IF(ISBLANK(E104),"",E104/F104)</f>
        <v>2.1304347826086958</v>
      </c>
      <c r="H104" s="695">
        <v>16</v>
      </c>
      <c r="I104" s="611">
        <f>IF(ISBLANK(E104),"",E104/D104)</f>
        <v>0.98</v>
      </c>
      <c r="J104" s="575">
        <f>IF(ISBLANK(E104),"",VLOOKUP(I104,Tabellen!$F$7:$G$17,2))</f>
        <v>9</v>
      </c>
      <c r="K104" s="618">
        <f>IF(ISBLANK(E104),"",ABS(IF($J$104&gt;J68,"1",0)))</f>
        <v>0</v>
      </c>
      <c r="L104" s="62">
        <f>IF(ISBLANK(E104),"",ABS(IF($J$104&lt;J68,"1",0)))</f>
        <v>1</v>
      </c>
      <c r="M104" s="619">
        <f>IF(ISBLANK(E104),"",ABS(IF($J$104=J68,"1")))</f>
        <v>0</v>
      </c>
      <c r="P104" s="630"/>
      <c r="Q104" s="591"/>
      <c r="S104" s="578"/>
      <c r="T104" s="578"/>
      <c r="BB104" s="64"/>
    </row>
    <row r="105" spans="1:54" ht="29.25" customHeight="1">
      <c r="A105" s="620" t="s">
        <v>115</v>
      </c>
      <c r="B105" s="669">
        <f>Leden!$C$8</f>
        <v>1.55</v>
      </c>
      <c r="C105" s="622">
        <f>SUBTOTAL(9,C89:C104)</f>
        <v>13</v>
      </c>
      <c r="D105" s="622">
        <f>SUM(D89:D104)</f>
        <v>650</v>
      </c>
      <c r="E105" s="622">
        <f>SUBTOTAL(9,E89:E104)</f>
        <v>537</v>
      </c>
      <c r="F105" s="622">
        <f>SUBTOTAL(9,F89:F104)</f>
        <v>381</v>
      </c>
      <c r="G105" s="670">
        <f>E105/F105</f>
        <v>1.4094488188976377</v>
      </c>
      <c r="H105" s="622">
        <f>MAX(H88:H103)</f>
        <v>10</v>
      </c>
      <c r="I105" s="671">
        <f>AVERAGE(I89:I104)</f>
        <v>0.82615384615384613</v>
      </c>
      <c r="J105" s="625">
        <f>SUM(J89:J104)</f>
        <v>94</v>
      </c>
      <c r="K105" s="626">
        <f>SUM(K89:K104)</f>
        <v>2</v>
      </c>
      <c r="L105" s="627">
        <f>SUM(L89:L104)</f>
        <v>10</v>
      </c>
      <c r="M105" s="628">
        <f>SUM(M89:M104)</f>
        <v>1</v>
      </c>
      <c r="N105" s="652">
        <f>IF(ISBLANK(E105),"",VLOOKUP(G105,Tabellen!$D$7:$E$46,2))</f>
        <v>47</v>
      </c>
      <c r="O105" s="629" t="s">
        <v>223</v>
      </c>
      <c r="P105" s="696"/>
      <c r="Q105" s="591"/>
      <c r="S105" s="62"/>
      <c r="T105" s="62"/>
      <c r="BB105" s="64"/>
    </row>
    <row r="106" spans="1:54" s="64" customFormat="1" ht="29.25" customHeight="1">
      <c r="A106" s="697"/>
      <c r="B106" s="698"/>
      <c r="C106" s="699"/>
      <c r="D106" s="698"/>
      <c r="E106" s="698"/>
      <c r="F106" s="698"/>
      <c r="G106" s="698"/>
      <c r="H106" s="326"/>
      <c r="I106" s="698"/>
      <c r="J106" s="700"/>
      <c r="K106" s="698"/>
      <c r="L106" s="698"/>
      <c r="M106" s="698"/>
      <c r="N106" s="701"/>
      <c r="O106" s="698"/>
      <c r="P106" s="702"/>
      <c r="Q106" s="591"/>
    </row>
    <row r="107" spans="1:54" ht="29.25" customHeight="1">
      <c r="A107" s="582" t="s">
        <v>93</v>
      </c>
      <c r="B107" s="583" t="s">
        <v>136</v>
      </c>
      <c r="C107" s="582"/>
      <c r="D107" s="584"/>
      <c r="E107" s="585"/>
      <c r="F107" s="582"/>
      <c r="G107" s="586"/>
      <c r="H107" s="585"/>
      <c r="I107" s="587"/>
      <c r="J107" s="588"/>
      <c r="K107" s="589"/>
      <c r="L107" s="590"/>
      <c r="M107" s="587"/>
      <c r="N107" s="590"/>
      <c r="O107" s="637"/>
      <c r="P107" s="638"/>
      <c r="Q107" s="591"/>
      <c r="S107" s="62"/>
      <c r="T107" s="62"/>
      <c r="BB107" s="64"/>
    </row>
    <row r="108" spans="1:54" ht="29.25" customHeight="1">
      <c r="A108" s="592">
        <f>VLOOKUP(B126,Tabellen!$B$6:$C$46,2)</f>
        <v>56</v>
      </c>
      <c r="B108" s="583" t="s">
        <v>37</v>
      </c>
      <c r="C108" s="582" t="s">
        <v>95</v>
      </c>
      <c r="D108" s="584" t="s">
        <v>117</v>
      </c>
      <c r="E108" s="582" t="s">
        <v>95</v>
      </c>
      <c r="F108" s="582" t="s">
        <v>98</v>
      </c>
      <c r="G108" s="659" t="s">
        <v>99</v>
      </c>
      <c r="H108" s="582" t="s">
        <v>100</v>
      </c>
      <c r="I108" s="594" t="s">
        <v>101</v>
      </c>
      <c r="J108" s="595">
        <v>10</v>
      </c>
      <c r="K108" s="596" t="s">
        <v>102</v>
      </c>
      <c r="L108" s="586" t="s">
        <v>103</v>
      </c>
      <c r="M108" s="594" t="s">
        <v>104</v>
      </c>
      <c r="N108" s="586" t="s">
        <v>105</v>
      </c>
      <c r="O108" s="637"/>
      <c r="P108" s="638"/>
      <c r="Q108" s="591"/>
      <c r="S108" s="578"/>
      <c r="T108" s="578"/>
      <c r="BB108" s="64"/>
    </row>
    <row r="109" spans="1:54" ht="29.25" customHeight="1">
      <c r="A109" s="597" t="s">
        <v>106</v>
      </c>
      <c r="B109" s="672" t="str">
        <f>Leden!$B$9</f>
        <v>Huinink Jan</v>
      </c>
      <c r="C109" s="582" t="s">
        <v>118</v>
      </c>
      <c r="D109" s="586" t="s">
        <v>119</v>
      </c>
      <c r="E109" s="586" t="s">
        <v>119</v>
      </c>
      <c r="F109" s="582" t="s">
        <v>110</v>
      </c>
      <c r="G109" s="586" t="s">
        <v>79</v>
      </c>
      <c r="H109" s="582" t="s">
        <v>112</v>
      </c>
      <c r="I109" s="594" t="s">
        <v>119</v>
      </c>
      <c r="J109" s="595" t="s">
        <v>113</v>
      </c>
      <c r="K109" s="596"/>
      <c r="L109" s="586"/>
      <c r="M109" s="594"/>
      <c r="N109" s="586" t="s">
        <v>114</v>
      </c>
      <c r="O109" s="637"/>
      <c r="P109" s="638"/>
      <c r="Q109" s="591"/>
      <c r="S109" s="578"/>
      <c r="T109" s="578"/>
      <c r="BB109" s="64"/>
    </row>
    <row r="110" spans="1:54" ht="29.25" customHeight="1">
      <c r="A110" s="613">
        <v>45251</v>
      </c>
      <c r="B110" s="661" t="str">
        <f>Leden!B10</f>
        <v>Koppele Theo</v>
      </c>
      <c r="C110" s="601">
        <v>1</v>
      </c>
      <c r="D110" s="602">
        <f t="shared" ref="D110:D117" si="15">IF(ISBLANK(C110),"",IF(C110=1,$A$108,C110))</f>
        <v>56</v>
      </c>
      <c r="E110" s="703">
        <v>56</v>
      </c>
      <c r="F110" s="601">
        <v>21</v>
      </c>
      <c r="G110" s="641">
        <f t="shared" ref="G110:G118" si="16">IF(ISBLANK(E110),"",E110/F110)</f>
        <v>2.6666666666666665</v>
      </c>
      <c r="H110" s="601">
        <v>12</v>
      </c>
      <c r="I110" s="604">
        <f t="shared" ref="I110:I118" si="17">IF(ISBLANK(E110),"",E110/D110)</f>
        <v>1</v>
      </c>
      <c r="J110" s="575">
        <f>IF(ISBLANK(E110),"",VLOOKUP(I110,Tabellen!$F$7:$G$17,2))</f>
        <v>10</v>
      </c>
      <c r="K110" s="605">
        <f>IF(ISBLANK(C110),"",ABS(IF($J$110&gt;J146,"1",0)))</f>
        <v>1</v>
      </c>
      <c r="L110" s="606">
        <f>IF(ISBLANK(C110),"",ABS(IF($J$110&lt;J146,"1",0)))</f>
        <v>0</v>
      </c>
      <c r="M110" s="607">
        <f>IF(ISBLANK(C110),"",ABS(IF($J$110=J146,"1")))</f>
        <v>0</v>
      </c>
      <c r="O110" s="674"/>
      <c r="P110" s="704"/>
      <c r="S110" s="578"/>
      <c r="T110" s="578"/>
      <c r="BB110" s="64"/>
    </row>
    <row r="111" spans="1:54" ht="29.25" customHeight="1">
      <c r="A111" s="613">
        <v>45265</v>
      </c>
      <c r="B111" s="661" t="str">
        <f>Leden!B11</f>
        <v>Melgers Willy</v>
      </c>
      <c r="C111" s="601">
        <v>1</v>
      </c>
      <c r="D111" s="578">
        <f t="shared" si="15"/>
        <v>56</v>
      </c>
      <c r="E111" s="601">
        <v>56</v>
      </c>
      <c r="F111" s="601">
        <v>24</v>
      </c>
      <c r="G111" s="641">
        <f t="shared" si="16"/>
        <v>2.3333333333333335</v>
      </c>
      <c r="H111" s="616">
        <v>13</v>
      </c>
      <c r="I111" s="604">
        <f t="shared" si="17"/>
        <v>1</v>
      </c>
      <c r="J111" s="575">
        <f>IF(ISBLANK(E111),"",VLOOKUP(I111,Tabellen!$F$7:$G$17,2))</f>
        <v>10</v>
      </c>
      <c r="K111" s="618">
        <f>IF(ISBLANK(E111),"",ABS(IF($J$111&gt;J166,"1",0)))</f>
        <v>1</v>
      </c>
      <c r="L111" s="62">
        <f>IF(ISBLANK(C111),"",ABS(IF($J$111&lt;J166,"1",0)))</f>
        <v>0</v>
      </c>
      <c r="M111" s="619">
        <f>IF(ISBLANK(C111),"",ABS(IF($J$111=J166,"1")))</f>
        <v>0</v>
      </c>
      <c r="O111" s="615"/>
      <c r="P111" s="705"/>
      <c r="S111" s="578"/>
      <c r="T111" s="578"/>
      <c r="BB111" s="64"/>
    </row>
    <row r="112" spans="1:54" ht="29.25" customHeight="1">
      <c r="A112" s="613">
        <v>45230</v>
      </c>
      <c r="B112" s="661" t="str">
        <f>Leden!B12</f>
        <v>Piepers Arnold</v>
      </c>
      <c r="C112" s="601">
        <v>1</v>
      </c>
      <c r="D112" s="578">
        <f t="shared" si="15"/>
        <v>56</v>
      </c>
      <c r="E112" s="601">
        <v>23</v>
      </c>
      <c r="F112" s="601">
        <v>20</v>
      </c>
      <c r="G112" s="641">
        <f t="shared" si="16"/>
        <v>1.1499999999999999</v>
      </c>
      <c r="H112" s="616">
        <v>3</v>
      </c>
      <c r="I112" s="604">
        <f t="shared" si="17"/>
        <v>0.4107142857142857</v>
      </c>
      <c r="J112" s="575">
        <f>IF(ISBLANK(E112),"",VLOOKUP(I112,Tabellen!$F$7:$G$17,2))</f>
        <v>4</v>
      </c>
      <c r="K112" s="618">
        <f>IF(ISBLANK(E112),"",ABS(IF($J$112&gt;J186,"1",0)))</f>
        <v>0</v>
      </c>
      <c r="L112" s="62">
        <f>IF(ISBLANK(C112),"",ABS(IF($J$112&lt;J186,"1",0)))</f>
        <v>1</v>
      </c>
      <c r="M112" s="619">
        <f>IF(ISBLANK(C112),"",ABS(IF(J112=$J$186,"1")))</f>
        <v>0</v>
      </c>
      <c r="O112" s="612"/>
      <c r="P112" s="705"/>
      <c r="S112" s="578"/>
      <c r="T112" s="578"/>
      <c r="BB112" s="64"/>
    </row>
    <row r="113" spans="1:20" s="64" customFormat="1" ht="29.25" customHeight="1">
      <c r="A113" s="613">
        <v>45258</v>
      </c>
      <c r="B113" s="661" t="str">
        <f>Leden!B13</f>
        <v>Jos Stortelder</v>
      </c>
      <c r="C113" s="601">
        <v>1</v>
      </c>
      <c r="D113" s="578">
        <f t="shared" si="15"/>
        <v>56</v>
      </c>
      <c r="E113" s="601">
        <v>56</v>
      </c>
      <c r="F113" s="601">
        <v>28</v>
      </c>
      <c r="G113" s="641">
        <f t="shared" si="16"/>
        <v>2</v>
      </c>
      <c r="H113" s="616">
        <v>7</v>
      </c>
      <c r="I113" s="611">
        <f t="shared" si="17"/>
        <v>1</v>
      </c>
      <c r="J113" s="575">
        <f>IF(ISBLANK(E113),"",VLOOKUP(I113,Tabellen!$F$7:$G$17,2))</f>
        <v>10</v>
      </c>
      <c r="K113" s="618">
        <f>IF(ISBLANK(E113),"",ABS(IF($J$113&gt;J206,"1",0)))</f>
        <v>1</v>
      </c>
      <c r="L113" s="62">
        <f>IF(ISBLANK(C113),"",ABS(IF($J$113&lt;J206,"1",0)))</f>
        <v>0</v>
      </c>
      <c r="M113" s="619">
        <f>IF(ISBLANK(C113),"",ABS(IF(J113=$J$206,"1")))</f>
        <v>0</v>
      </c>
      <c r="N113" s="578"/>
      <c r="O113" s="615"/>
      <c r="P113" s="705"/>
      <c r="S113" s="578"/>
      <c r="T113" s="578"/>
    </row>
    <row r="114" spans="1:20" s="64" customFormat="1" ht="29.25" customHeight="1">
      <c r="A114" s="613"/>
      <c r="B114" s="661" t="str">
        <f>Leden!B14</f>
        <v>Rots Jan</v>
      </c>
      <c r="C114" s="601"/>
      <c r="D114" s="578" t="str">
        <f t="shared" si="15"/>
        <v/>
      </c>
      <c r="E114" s="601"/>
      <c r="F114" s="601"/>
      <c r="G114" s="641" t="str">
        <f t="shared" si="16"/>
        <v/>
      </c>
      <c r="H114" s="616"/>
      <c r="I114" s="611" t="str">
        <f t="shared" si="17"/>
        <v/>
      </c>
      <c r="J114" s="575" t="str">
        <f>IF(ISBLANK(E114),"",VLOOKUP(I114,Tabellen!$F$7:$G$17,2))</f>
        <v/>
      </c>
      <c r="K114" s="618" t="str">
        <f>IF(ISBLANK(E114),"",ABS(IF($J$114&gt;J226,"1",0)))</f>
        <v/>
      </c>
      <c r="L114" s="62" t="str">
        <f>IF(ISBLANK(C114),"",ABS(IF($J$114&lt;J226,"1",0)))</f>
        <v/>
      </c>
      <c r="M114" s="619" t="str">
        <f>IF(ISBLANK(C114),"",ABS(IF(J114=$J$226,"1")))</f>
        <v/>
      </c>
      <c r="N114" s="578"/>
      <c r="O114" s="615"/>
      <c r="P114" s="705"/>
      <c r="S114" s="578"/>
      <c r="T114" s="578"/>
    </row>
    <row r="115" spans="1:20" s="64" customFormat="1" ht="29.25" customHeight="1">
      <c r="A115" s="613">
        <v>45230</v>
      </c>
      <c r="B115" s="661" t="str">
        <f>Leden!B15</f>
        <v>Rouwhorst Bennie</v>
      </c>
      <c r="C115" s="601">
        <v>1</v>
      </c>
      <c r="D115" s="578">
        <f t="shared" si="15"/>
        <v>56</v>
      </c>
      <c r="E115" s="601">
        <v>33</v>
      </c>
      <c r="F115" s="601">
        <v>27</v>
      </c>
      <c r="G115" s="641">
        <f t="shared" si="16"/>
        <v>1.2222222222222223</v>
      </c>
      <c r="H115" s="616">
        <v>11</v>
      </c>
      <c r="I115" s="611">
        <f t="shared" si="17"/>
        <v>0.5892857142857143</v>
      </c>
      <c r="J115" s="575">
        <f>IF(ISBLANK(E115),"",VLOOKUP(I115,Tabellen!$F$7:$G$17,2))</f>
        <v>5</v>
      </c>
      <c r="K115" s="618">
        <f>IF(ISBLANK(E115),"",ABS(IF($J$115&gt;J251,"1",0)))</f>
        <v>0</v>
      </c>
      <c r="L115" s="62">
        <f>IF(ISBLANK(C115),"",ABS(IF($J$115&lt;J251,"1",0)))</f>
        <v>1</v>
      </c>
      <c r="M115" s="619">
        <f>IF(ISBLANK(C115),"",ABS(IF(J115=$J$251,"1")))</f>
        <v>0</v>
      </c>
      <c r="N115" s="578"/>
      <c r="O115" s="615"/>
      <c r="P115" s="705"/>
      <c r="S115" s="578"/>
      <c r="T115" s="578"/>
    </row>
    <row r="116" spans="1:20" s="64" customFormat="1" ht="29.25" customHeight="1">
      <c r="A116" s="613">
        <v>45258</v>
      </c>
      <c r="B116" s="661" t="str">
        <f>Leden!B16</f>
        <v>Wittenbernds B</v>
      </c>
      <c r="C116" s="601">
        <v>1</v>
      </c>
      <c r="D116" s="578">
        <f t="shared" si="15"/>
        <v>56</v>
      </c>
      <c r="E116" s="601">
        <v>47</v>
      </c>
      <c r="F116" s="601">
        <v>38</v>
      </c>
      <c r="G116" s="641">
        <f t="shared" si="16"/>
        <v>1.236842105263158</v>
      </c>
      <c r="H116" s="616">
        <v>7</v>
      </c>
      <c r="I116" s="611">
        <f t="shared" si="17"/>
        <v>0.8392857142857143</v>
      </c>
      <c r="J116" s="575">
        <f>IF(ISBLANK(E116),"",VLOOKUP(I116,Tabellen!$F$7:$G$17,2))</f>
        <v>8</v>
      </c>
      <c r="K116" s="618">
        <f>IF(ISBLANK(E116),"",ABS(IF($J$116&gt;J266,"1",0)))</f>
        <v>0</v>
      </c>
      <c r="L116" s="62">
        <f>IF(ISBLANK(C116),"",ABS(IF($J$116&lt;J266,"1",0)))</f>
        <v>1</v>
      </c>
      <c r="M116" s="619">
        <f>IF(ISBLANK(C116),"",ABS(IF(J116=$J$266,"1")))</f>
        <v>0</v>
      </c>
      <c r="N116" s="578"/>
      <c r="O116" s="615"/>
      <c r="P116" s="705"/>
      <c r="S116" s="578"/>
      <c r="T116" s="578"/>
    </row>
    <row r="117" spans="1:20" s="64" customFormat="1" ht="29.25" customHeight="1">
      <c r="A117" s="613">
        <v>45237</v>
      </c>
      <c r="B117" s="661" t="str">
        <f>Leden!B17</f>
        <v>Spieker Leo</v>
      </c>
      <c r="C117" s="601">
        <v>1</v>
      </c>
      <c r="D117" s="578">
        <f t="shared" si="15"/>
        <v>56</v>
      </c>
      <c r="E117" s="601">
        <v>43</v>
      </c>
      <c r="F117" s="601">
        <v>16</v>
      </c>
      <c r="G117" s="641">
        <f t="shared" si="16"/>
        <v>2.6875</v>
      </c>
      <c r="H117" s="616">
        <v>10</v>
      </c>
      <c r="I117" s="611">
        <f t="shared" si="17"/>
        <v>0.7678571428571429</v>
      </c>
      <c r="J117" s="575">
        <f>IF(ISBLANK(E117),"",VLOOKUP(I117,Tabellen!$F$7:$G$17,2))</f>
        <v>7</v>
      </c>
      <c r="K117" s="618">
        <f>IF(ISBLANK(E117),"",ABS(IF($J$117&gt;J286,"1",0)))</f>
        <v>0</v>
      </c>
      <c r="L117" s="62">
        <f>IF(ISBLANK(C117),"",ABS(IF($J$117&lt;J286,"1",0)))</f>
        <v>1</v>
      </c>
      <c r="M117" s="619">
        <f>IF(ISBLANK(C117),"",ABS(IF($J$117=J286,"1")))</f>
        <v>0</v>
      </c>
      <c r="N117" s="578"/>
      <c r="O117" s="615"/>
      <c r="P117" s="705"/>
      <c r="S117" s="578"/>
      <c r="T117" s="578"/>
    </row>
    <row r="118" spans="1:20" s="64" customFormat="1" ht="29.25" customHeight="1">
      <c r="A118" s="662">
        <v>45223</v>
      </c>
      <c r="B118" s="661" t="str">
        <f>Leden!B18</f>
        <v>v.Schie Leo</v>
      </c>
      <c r="C118" s="616">
        <v>1</v>
      </c>
      <c r="D118" s="578">
        <v>56</v>
      </c>
      <c r="E118" s="601">
        <v>56</v>
      </c>
      <c r="F118" s="616">
        <v>39</v>
      </c>
      <c r="G118" s="641">
        <f t="shared" si="16"/>
        <v>1.4358974358974359</v>
      </c>
      <c r="H118" s="616">
        <v>9</v>
      </c>
      <c r="I118" s="611">
        <f t="shared" si="17"/>
        <v>1</v>
      </c>
      <c r="J118" s="575">
        <f>IF(ISBLANK(E118),"",VLOOKUP(I118,Tabellen!$F$7:$G$17,2))</f>
        <v>10</v>
      </c>
      <c r="K118" s="618">
        <f>IF(ISBLANK(E118),"",ABS(IF($J$118&gt;J306,"1",0)))</f>
        <v>0</v>
      </c>
      <c r="L118" s="62">
        <f>IF(ISBLANK(C118),"",ABS(IF($J$118&lt;J306,"1",0)))</f>
        <v>0</v>
      </c>
      <c r="M118" s="619">
        <f>IF(ISBLANK(C118),"",ABS(IF($J$118=J306,"1")))</f>
        <v>1</v>
      </c>
      <c r="N118" s="578"/>
      <c r="O118" s="615"/>
      <c r="R118" s="64" t="e">
        <f>+T129:RR1118</f>
        <v>#VALUE!</v>
      </c>
      <c r="S118" s="578"/>
      <c r="T118" s="578"/>
    </row>
    <row r="119" spans="1:20" s="64" customFormat="1" ht="29.25" customHeight="1">
      <c r="A119" s="662" t="s">
        <v>234</v>
      </c>
      <c r="B119" s="661" t="str">
        <f>Leden!B19</f>
        <v>Wolterink Harrie</v>
      </c>
      <c r="C119" s="616">
        <v>1</v>
      </c>
      <c r="D119" s="578">
        <f t="shared" ref="D119:D125" si="18">IF(ISBLANK(C119),"",IF(C119=1,$A$108,C119))</f>
        <v>56</v>
      </c>
      <c r="E119" s="616">
        <v>18</v>
      </c>
      <c r="F119" s="616">
        <v>27</v>
      </c>
      <c r="G119" s="641">
        <f t="shared" ref="G119:G125" si="19">IF(ISBLANK(E119),"",E119/F119)</f>
        <v>0.66666666666666663</v>
      </c>
      <c r="H119" s="616">
        <v>3</v>
      </c>
      <c r="I119" s="611">
        <f t="shared" ref="I119:I125" si="20">IF(ISBLANK(E119),"",E119/D119)</f>
        <v>0.32142857142857145</v>
      </c>
      <c r="J119" s="575">
        <f>IF(ISBLANK(E119),"",VLOOKUP(I119,Tabellen!$F$7:$G$17,2))</f>
        <v>3</v>
      </c>
      <c r="K119" s="618">
        <f>IF(ISBLANK(E119),"",ABS(IF($J$119&gt;J326,"1",0)))</f>
        <v>0</v>
      </c>
      <c r="L119" s="62">
        <f>IF(ISBLANK(C119),"",ABS(IF($J$119&lt;J326,"1",0)))</f>
        <v>1</v>
      </c>
      <c r="M119" s="619">
        <f>IF(ISBLANK(C119),"",ABS(IF($J$119=J326,"1")))</f>
        <v>0</v>
      </c>
      <c r="N119" s="578"/>
      <c r="O119" s="615"/>
      <c r="S119" s="578"/>
      <c r="T119" s="578"/>
    </row>
    <row r="120" spans="1:20" s="64" customFormat="1" ht="29.25" customHeight="1">
      <c r="A120" s="1089">
        <v>45237</v>
      </c>
      <c r="B120" s="661" t="str">
        <f>Leden!B20</f>
        <v>Vermue Jack</v>
      </c>
      <c r="C120" s="578">
        <v>1</v>
      </c>
      <c r="D120" s="578">
        <f t="shared" si="18"/>
        <v>56</v>
      </c>
      <c r="E120" s="578">
        <v>52</v>
      </c>
      <c r="F120" s="578">
        <v>27</v>
      </c>
      <c r="G120" s="687">
        <f t="shared" si="19"/>
        <v>1.9259259259259258</v>
      </c>
      <c r="H120" s="578">
        <v>7</v>
      </c>
      <c r="I120" s="1090">
        <f t="shared" si="20"/>
        <v>0.9285714285714286</v>
      </c>
      <c r="J120" s="575">
        <f>IF(ISBLANK(E120),"",VLOOKUP(I120,Tabellen!$F$7:$G$17,2))</f>
        <v>9</v>
      </c>
      <c r="K120" s="690">
        <f>IF(ISBLANK(E120),"",ABS(IF($J$119&gt;J345,"1",0)))</f>
        <v>0</v>
      </c>
      <c r="L120" s="691">
        <f>IF(ISBLANK(C120),"",ABS(IF($J$119&lt;J345,"1",0)))</f>
        <v>1</v>
      </c>
      <c r="M120" s="692">
        <f>IF(ISBLANK(C120),"",ABS(IF($J$119=J345,"1")))</f>
        <v>0</v>
      </c>
      <c r="N120" s="451"/>
      <c r="O120" s="693"/>
      <c r="S120" s="578"/>
      <c r="T120" s="578"/>
    </row>
    <row r="121" spans="1:20" s="64" customFormat="1" ht="29.25" customHeight="1">
      <c r="A121" s="663">
        <f>IF(ISBLANK(A9),"",$A$9)</f>
        <v>45244</v>
      </c>
      <c r="B121" s="661" t="str">
        <f>Leden!B4</f>
        <v>Slot Guus</v>
      </c>
      <c r="C121" s="578">
        <f>IF(ISBLANK(C9),"",$C$9)</f>
        <v>1</v>
      </c>
      <c r="D121" s="578">
        <f t="shared" si="18"/>
        <v>56</v>
      </c>
      <c r="E121" s="616">
        <v>44</v>
      </c>
      <c r="F121" s="578">
        <f>IF(ISBLANK(F9),"",$F$9)</f>
        <v>24</v>
      </c>
      <c r="G121" s="641">
        <f t="shared" si="19"/>
        <v>1.8333333333333333</v>
      </c>
      <c r="H121" s="616">
        <v>7</v>
      </c>
      <c r="I121" s="611">
        <f t="shared" si="20"/>
        <v>0.7857142857142857</v>
      </c>
      <c r="J121" s="575">
        <f>IF(ISBLANK(E121),"",VLOOKUP(I121,Tabellen!$F$7:$G$17,2))</f>
        <v>7</v>
      </c>
      <c r="K121" s="618">
        <f>IF(ISBLANK(E121),"",ABS(IF($J$121&gt;J9,"1",0)))</f>
        <v>0</v>
      </c>
      <c r="L121" s="62">
        <f>IF(ISBLANK(E121),"",ABS(IF($J$121&lt;J9,"1",0)))</f>
        <v>1</v>
      </c>
      <c r="M121" s="619">
        <f>IF(ISBLANK(E121),"",ABS(IF($J$121=J9,"1")))</f>
        <v>0</v>
      </c>
      <c r="N121" s="578"/>
      <c r="O121" s="693"/>
      <c r="S121" s="578"/>
      <c r="T121" s="578"/>
    </row>
    <row r="122" spans="1:20" s="64" customFormat="1" ht="29.25" customHeight="1">
      <c r="A122" s="663" t="str">
        <f>IF(ISBLANK(A29),"",$A$29)</f>
        <v/>
      </c>
      <c r="B122" s="661" t="str">
        <f>Leden!B5</f>
        <v>Bennie Beerten Z</v>
      </c>
      <c r="C122" s="578" t="str">
        <f>IF(ISBLANK(C29),"",$C$29)</f>
        <v/>
      </c>
      <c r="D122" s="578" t="str">
        <f t="shared" si="18"/>
        <v/>
      </c>
      <c r="E122" s="616"/>
      <c r="F122" s="578" t="str">
        <f>IF(ISBLANK(F29),"",$F$29)</f>
        <v/>
      </c>
      <c r="G122" s="641" t="str">
        <f t="shared" si="19"/>
        <v/>
      </c>
      <c r="H122" s="616"/>
      <c r="I122" s="611" t="str">
        <f t="shared" si="20"/>
        <v/>
      </c>
      <c r="J122" s="575" t="str">
        <f>IF(ISBLANK(E122),"",VLOOKUP(I122,Tabellen!$F$7:$G$17,2))</f>
        <v/>
      </c>
      <c r="K122" s="618" t="str">
        <f>IF(ISBLANK(E122),"",ABS(IF($J$122&gt;J29,"1",0)))</f>
        <v/>
      </c>
      <c r="L122" s="62" t="str">
        <f>IF(ISBLANK(E122),"",ABS(IF($J$122&lt;J29,"1",0)))</f>
        <v/>
      </c>
      <c r="M122" s="619" t="str">
        <f>IF(ISBLANK(E122),"",ABS(IF($J$122=J29,"1")))</f>
        <v/>
      </c>
      <c r="N122" s="578"/>
      <c r="O122" s="693"/>
      <c r="Q122" s="580"/>
      <c r="S122" s="62"/>
      <c r="T122" s="62"/>
    </row>
    <row r="123" spans="1:20" s="64" customFormat="1" ht="29.25" customHeight="1">
      <c r="A123" s="663" t="str">
        <f>IF(ISBLANK(A49),"",$A$49)</f>
        <v/>
      </c>
      <c r="B123" s="661" t="str">
        <f>Leden!B6</f>
        <v>Cuppers Jan</v>
      </c>
      <c r="C123" s="578" t="str">
        <f>IF(ISBLANK(C49),"",$C$49)</f>
        <v/>
      </c>
      <c r="D123" s="578" t="str">
        <f t="shared" si="18"/>
        <v/>
      </c>
      <c r="E123" s="616"/>
      <c r="F123" s="578" t="str">
        <f>IF(ISBLANK(F49),"",$F$49)</f>
        <v/>
      </c>
      <c r="G123" s="641" t="str">
        <f t="shared" si="19"/>
        <v/>
      </c>
      <c r="H123" s="616"/>
      <c r="I123" s="611" t="str">
        <f t="shared" si="20"/>
        <v/>
      </c>
      <c r="J123" s="575" t="str">
        <f>IF(ISBLANK(E123),"",VLOOKUP(I123,Tabellen!$F$7:$G$17,2))</f>
        <v/>
      </c>
      <c r="K123" s="618" t="str">
        <f>IF(ISBLANK(E123),"",ABS(IF($J$123&gt;J49,"1",0)))</f>
        <v/>
      </c>
      <c r="L123" s="62" t="str">
        <f>IF(ISBLANK(E123),"",ABS(IF($J$123&lt;J49,"1",0)))</f>
        <v/>
      </c>
      <c r="M123" s="619" t="str">
        <f>IF(ISBLANK(E123),"",ABS(IF($J$123=J49,"1")))</f>
        <v/>
      </c>
      <c r="N123" s="578"/>
      <c r="O123" s="693"/>
      <c r="P123" s="694"/>
      <c r="Q123" s="326"/>
      <c r="R123" s="591"/>
      <c r="S123" s="62"/>
      <c r="T123" s="62"/>
    </row>
    <row r="124" spans="1:20" s="64" customFormat="1" ht="29.25" customHeight="1">
      <c r="A124" s="663">
        <f>IF(ISBLANK(A69),"",$A$69)</f>
        <v>45244</v>
      </c>
      <c r="B124" s="661" t="str">
        <f>Leden!B7</f>
        <v>BouwmeesterJohan</v>
      </c>
      <c r="C124" s="578">
        <f>IF(ISBLANK(C69),"",$C$69)</f>
        <v>1</v>
      </c>
      <c r="D124" s="578">
        <f t="shared" si="18"/>
        <v>56</v>
      </c>
      <c r="E124" s="616">
        <v>56</v>
      </c>
      <c r="F124" s="578">
        <f>IF(ISBLANK(F69),"",$F$69)</f>
        <v>31</v>
      </c>
      <c r="G124" s="641">
        <f t="shared" si="19"/>
        <v>1.8064516129032258</v>
      </c>
      <c r="H124" s="616">
        <v>9</v>
      </c>
      <c r="I124" s="611">
        <f t="shared" si="20"/>
        <v>1</v>
      </c>
      <c r="J124" s="575">
        <f>IF(ISBLANK(E124),"",VLOOKUP(I124,Tabellen!$F$7:$G$17,2))</f>
        <v>10</v>
      </c>
      <c r="K124" s="618">
        <f>IF(ISBLANK(E124),"",ABS(IF($J$124&gt;J69,"1",0)))</f>
        <v>1</v>
      </c>
      <c r="L124" s="62">
        <f>IF(ISBLANK(E124),"",ABS(IF($J$124&lt;J69,"1",0)))</f>
        <v>0</v>
      </c>
      <c r="M124" s="619">
        <f>IF(ISBLANK(E124),"",ABS(IF($J$124=J69,"1")))</f>
        <v>0</v>
      </c>
      <c r="N124" s="578"/>
      <c r="O124" s="591"/>
      <c r="P124" s="694"/>
      <c r="Q124" s="326"/>
      <c r="R124" s="591"/>
      <c r="S124" s="62"/>
      <c r="T124" s="62"/>
    </row>
    <row r="125" spans="1:20" s="64" customFormat="1" ht="29.25" customHeight="1">
      <c r="A125" s="663">
        <f>IF(ISBLANK(A89),"",$A$89)</f>
        <v>45251</v>
      </c>
      <c r="B125" s="661" t="str">
        <f>Leden!B8</f>
        <v>Cattier Theo</v>
      </c>
      <c r="C125" s="578">
        <f>IF(ISBLANK(C89),"",$C$89)</f>
        <v>1</v>
      </c>
      <c r="D125" s="578">
        <f t="shared" si="18"/>
        <v>56</v>
      </c>
      <c r="E125" s="616">
        <v>56</v>
      </c>
      <c r="F125" s="578">
        <f>IF(ISBLANK(F89),"",$F$89)</f>
        <v>33</v>
      </c>
      <c r="G125" s="641">
        <f t="shared" si="19"/>
        <v>1.696969696969697</v>
      </c>
      <c r="H125" s="616">
        <v>6</v>
      </c>
      <c r="I125" s="611">
        <f t="shared" si="20"/>
        <v>1</v>
      </c>
      <c r="J125" s="575">
        <f>IF(ISBLANK(E125),"",VLOOKUP(I125,Tabellen!$F$7:$G$17,2))</f>
        <v>10</v>
      </c>
      <c r="K125" s="618">
        <f>IF(ISBLANK(E125),"",ABS(IF($J$125&gt;J89,"1",0)))</f>
        <v>1</v>
      </c>
      <c r="L125" s="62">
        <f>IF(ISBLANK(E125),"",ABS(IF($J$125&lt;J89,"1",0)))</f>
        <v>0</v>
      </c>
      <c r="M125" s="619">
        <f>IF(ISBLANK(E125),"",ABS(IF($J$125=J89,"1")))</f>
        <v>0</v>
      </c>
      <c r="N125" s="578"/>
      <c r="Q125" s="326"/>
      <c r="R125" s="591"/>
      <c r="S125" s="62"/>
      <c r="T125" s="62"/>
    </row>
    <row r="126" spans="1:20" s="64" customFormat="1" ht="29.25" customHeight="1">
      <c r="A126" s="620" t="s">
        <v>115</v>
      </c>
      <c r="B126" s="669">
        <f>Leden!$C$9</f>
        <v>1.78</v>
      </c>
      <c r="C126" s="622">
        <f>SUBTOTAL(9,C110:C125)</f>
        <v>13</v>
      </c>
      <c r="D126" s="622">
        <f>SUBTOTAL(9,D110:D125)</f>
        <v>728</v>
      </c>
      <c r="E126" s="622">
        <f>SUBTOTAL(9,E110:E125)</f>
        <v>596</v>
      </c>
      <c r="F126" s="622">
        <f>SUBTOTAL(9,F110:F125)</f>
        <v>355</v>
      </c>
      <c r="G126" s="670">
        <f>E126/F126</f>
        <v>1.6788732394366197</v>
      </c>
      <c r="H126" s="622">
        <f>MAX(H110:H125)</f>
        <v>13</v>
      </c>
      <c r="I126" s="671">
        <f>AVERAGE(I110:I125)</f>
        <v>0.81868131868131877</v>
      </c>
      <c r="J126" s="625">
        <f>SUM(J110:J125)</f>
        <v>103</v>
      </c>
      <c r="K126" s="626">
        <f>SUM(K110:K125)</f>
        <v>5</v>
      </c>
      <c r="L126" s="627">
        <f>SUM(L110:L125)</f>
        <v>7</v>
      </c>
      <c r="M126" s="628">
        <f>SUM(M110:M125)</f>
        <v>1</v>
      </c>
      <c r="N126" s="652">
        <f>IF(ISBLANK(E126),"",VLOOKUP(G126,Tabellen!$D$7:$E$46,2))</f>
        <v>53</v>
      </c>
      <c r="O126" s="629" t="s">
        <v>223</v>
      </c>
      <c r="P126" s="630"/>
      <c r="Q126" s="609"/>
    </row>
    <row r="127" spans="1:20" s="64" customFormat="1" ht="29.25" customHeight="1">
      <c r="A127" s="697"/>
      <c r="B127" s="698"/>
      <c r="C127" s="699"/>
      <c r="D127" s="698"/>
      <c r="E127" s="706"/>
      <c r="F127" s="698"/>
      <c r="G127" s="698"/>
      <c r="H127" s="698"/>
      <c r="I127" s="698"/>
      <c r="J127" s="700"/>
      <c r="K127" s="698"/>
      <c r="L127" s="698"/>
      <c r="M127" s="698"/>
      <c r="N127" s="701"/>
      <c r="O127" s="702"/>
      <c r="P127" s="591"/>
    </row>
    <row r="128" spans="1:20" s="64" customFormat="1" ht="29.25" customHeight="1">
      <c r="A128" s="582" t="s">
        <v>93</v>
      </c>
      <c r="B128" s="583" t="s">
        <v>136</v>
      </c>
      <c r="C128" s="582"/>
      <c r="D128" s="586"/>
      <c r="E128" s="698"/>
      <c r="F128" s="582"/>
      <c r="G128" s="586"/>
      <c r="H128" s="585"/>
      <c r="I128" s="587"/>
      <c r="J128" s="588"/>
      <c r="K128" s="589"/>
      <c r="L128" s="590"/>
      <c r="M128" s="587"/>
      <c r="N128" s="590"/>
      <c r="O128" s="637"/>
      <c r="P128" s="591"/>
      <c r="S128" s="62"/>
      <c r="T128" s="62"/>
    </row>
    <row r="129" spans="1:20" s="64" customFormat="1" ht="29.25" customHeight="1">
      <c r="A129" s="592">
        <f>VLOOKUP(B147,Tabellen!$B$6:$C$46,2)</f>
        <v>56</v>
      </c>
      <c r="B129" s="583" t="s">
        <v>37</v>
      </c>
      <c r="C129" s="582" t="s">
        <v>95</v>
      </c>
      <c r="D129" s="584" t="s">
        <v>117</v>
      </c>
      <c r="E129" s="582" t="s">
        <v>95</v>
      </c>
      <c r="F129" s="582" t="s">
        <v>98</v>
      </c>
      <c r="G129" s="659" t="s">
        <v>99</v>
      </c>
      <c r="H129" s="582" t="s">
        <v>100</v>
      </c>
      <c r="I129" s="594" t="s">
        <v>101</v>
      </c>
      <c r="J129" s="595">
        <v>10</v>
      </c>
      <c r="K129" s="596" t="s">
        <v>102</v>
      </c>
      <c r="L129" s="586" t="s">
        <v>103</v>
      </c>
      <c r="M129" s="594" t="s">
        <v>104</v>
      </c>
      <c r="N129" s="586" t="s">
        <v>105</v>
      </c>
      <c r="O129" s="637"/>
      <c r="P129" s="591"/>
      <c r="S129" s="578"/>
      <c r="T129" s="578"/>
    </row>
    <row r="130" spans="1:20" s="64" customFormat="1" ht="29.25" customHeight="1">
      <c r="A130" s="597" t="s">
        <v>106</v>
      </c>
      <c r="B130" s="672" t="str">
        <f>Leden!$B$10</f>
        <v>Koppele Theo</v>
      </c>
      <c r="C130" s="582" t="s">
        <v>118</v>
      </c>
      <c r="D130" s="586" t="s">
        <v>119</v>
      </c>
      <c r="E130" s="586" t="s">
        <v>119</v>
      </c>
      <c r="F130" s="582" t="s">
        <v>110</v>
      </c>
      <c r="G130" s="586" t="s">
        <v>79</v>
      </c>
      <c r="H130" s="582" t="s">
        <v>112</v>
      </c>
      <c r="I130" s="594" t="s">
        <v>119</v>
      </c>
      <c r="J130" s="595" t="s">
        <v>113</v>
      </c>
      <c r="K130" s="596"/>
      <c r="L130" s="586"/>
      <c r="M130" s="594"/>
      <c r="N130" s="586" t="s">
        <v>114</v>
      </c>
      <c r="O130" s="637"/>
      <c r="P130" s="591"/>
      <c r="S130" s="578"/>
      <c r="T130" s="578"/>
    </row>
    <row r="131" spans="1:20" s="64" customFormat="1" ht="29.25" customHeight="1">
      <c r="A131" s="613">
        <v>45237</v>
      </c>
      <c r="B131" s="661" t="str">
        <f>Leden!B11</f>
        <v>Melgers Willy</v>
      </c>
      <c r="C131" s="601">
        <v>1</v>
      </c>
      <c r="D131" s="602">
        <f t="shared" ref="D131:D140" si="21">IF(ISBLANK(C131),"",IF(C131=1,$A$129,C131))</f>
        <v>56</v>
      </c>
      <c r="E131" s="601">
        <v>41</v>
      </c>
      <c r="F131" s="601">
        <v>23</v>
      </c>
      <c r="G131" s="641">
        <f t="shared" ref="G131:G140" si="22">IF(ISBLANK(E131),"",E131/F131)</f>
        <v>1.7826086956521738</v>
      </c>
      <c r="H131" s="601">
        <v>8</v>
      </c>
      <c r="I131" s="604">
        <f t="shared" ref="I131:I140" si="23">IF(ISBLANK(E131),"",E131/D131)</f>
        <v>0.7321428571428571</v>
      </c>
      <c r="J131" s="575">
        <f>IF(ISBLANK(E131),"",VLOOKUP(I131,Tabellen!$F$7:$G$17,2))</f>
        <v>7</v>
      </c>
      <c r="K131" s="605">
        <f>IF(ISBLANK(C131),"",ABS(IF($J$131&gt;J167,"1",0)))</f>
        <v>0</v>
      </c>
      <c r="L131" s="606">
        <f>IF(ISBLANK(C131),"",ABS(IF($J$131&lt;J167,"1",0)))</f>
        <v>1</v>
      </c>
      <c r="M131" s="607">
        <f>IF(ISBLANK(C131),"",ABS(IF($J$131=J167,"1")))</f>
        <v>0</v>
      </c>
      <c r="N131" s="578"/>
      <c r="O131" s="674"/>
      <c r="P131" s="705"/>
      <c r="S131" s="578"/>
      <c r="T131" s="578"/>
    </row>
    <row r="132" spans="1:20" s="64" customFormat="1" ht="29.25" customHeight="1">
      <c r="A132" s="613">
        <v>45209</v>
      </c>
      <c r="B132" s="661" t="str">
        <f>Leden!B12</f>
        <v>Piepers Arnold</v>
      </c>
      <c r="C132" s="601">
        <v>1</v>
      </c>
      <c r="D132" s="578">
        <f t="shared" si="21"/>
        <v>56</v>
      </c>
      <c r="E132" s="616">
        <v>56</v>
      </c>
      <c r="F132" s="601">
        <v>29</v>
      </c>
      <c r="G132" s="643">
        <f t="shared" si="22"/>
        <v>1.9310344827586208</v>
      </c>
      <c r="H132" s="616">
        <v>9</v>
      </c>
      <c r="I132" s="611">
        <f t="shared" si="23"/>
        <v>1</v>
      </c>
      <c r="J132" s="575">
        <f>IF(ISBLANK(E132),"",VLOOKUP(I132,Tabellen!$F$7:$G$17,2))</f>
        <v>10</v>
      </c>
      <c r="K132" s="618">
        <f>IF(ISBLANK(C132),"",ABS(IF($J$132&gt;J187,"1",0)))</f>
        <v>1</v>
      </c>
      <c r="L132" s="62">
        <f>IF(ISBLANK(C132),"",ABS(IF($J$132&lt;J187,"1",0)))</f>
        <v>0</v>
      </c>
      <c r="M132" s="619">
        <f>IF(ISBLANK(C132),"",ABS(IF($J$132=J187,"1")))</f>
        <v>0</v>
      </c>
      <c r="N132" s="578"/>
      <c r="O132" s="612"/>
      <c r="P132" s="705"/>
      <c r="S132" s="578"/>
      <c r="T132" s="578"/>
    </row>
    <row r="133" spans="1:20" s="64" customFormat="1" ht="29.25" customHeight="1">
      <c r="A133" s="613">
        <v>45237</v>
      </c>
      <c r="B133" s="661" t="str">
        <f>Leden!B13</f>
        <v>Jos Stortelder</v>
      </c>
      <c r="C133" s="601">
        <v>1</v>
      </c>
      <c r="D133" s="578">
        <f t="shared" si="21"/>
        <v>56</v>
      </c>
      <c r="E133" s="616">
        <v>35</v>
      </c>
      <c r="F133" s="601">
        <v>23</v>
      </c>
      <c r="G133" s="643">
        <f t="shared" si="22"/>
        <v>1.5217391304347827</v>
      </c>
      <c r="H133" s="616">
        <v>5</v>
      </c>
      <c r="I133" s="611">
        <f t="shared" si="23"/>
        <v>0.625</v>
      </c>
      <c r="J133" s="575">
        <f>IF(ISBLANK(E133),"",VLOOKUP(I133,Tabellen!$F$7:$G$17,2))</f>
        <v>6</v>
      </c>
      <c r="K133" s="618">
        <f>IF(ISBLANK(C133),"",ABS(IF($J$133&gt;J207,"1",0)))</f>
        <v>0</v>
      </c>
      <c r="L133" s="62">
        <f>IF(ISBLANK(C133),"",ABS(IF($J$133&lt;J207,"1",0)))</f>
        <v>1</v>
      </c>
      <c r="M133" s="619">
        <f>IF(ISBLANK(C133),"",ABS(IF($J$133=J207,"1")))</f>
        <v>0</v>
      </c>
      <c r="N133" s="578"/>
      <c r="O133" s="615"/>
      <c r="P133" s="705"/>
      <c r="S133" s="578"/>
      <c r="T133" s="578"/>
    </row>
    <row r="134" spans="1:20" s="64" customFormat="1" ht="29.25" customHeight="1">
      <c r="A134" s="613"/>
      <c r="B134" s="661" t="str">
        <f>Leden!B14</f>
        <v>Rots Jan</v>
      </c>
      <c r="C134" s="601"/>
      <c r="D134" s="578" t="str">
        <f t="shared" si="21"/>
        <v/>
      </c>
      <c r="E134" s="616"/>
      <c r="F134" s="601"/>
      <c r="G134" s="643" t="str">
        <f t="shared" si="22"/>
        <v/>
      </c>
      <c r="H134" s="616"/>
      <c r="I134" s="611" t="str">
        <f t="shared" si="23"/>
        <v/>
      </c>
      <c r="J134" s="575" t="str">
        <f>IF(ISBLANK(E134),"",VLOOKUP(I134,Tabellen!$F$7:$G$17,2))</f>
        <v/>
      </c>
      <c r="K134" s="618" t="str">
        <f>IF(ISBLANK(C134),"",ABS(IF($J$134&gt;J227,"1",0)))</f>
        <v/>
      </c>
      <c r="L134" s="62" t="str">
        <f>IF(ISBLANK(C134),"",ABS(IF($J$134&lt;J227,"1",0)))</f>
        <v/>
      </c>
      <c r="M134" s="619" t="str">
        <f>IF(ISBLANK(C134),"",ABS(IF($J$134=J227,"1")))</f>
        <v/>
      </c>
      <c r="N134" s="578"/>
      <c r="O134" s="615"/>
      <c r="P134" s="705"/>
      <c r="S134" s="578"/>
      <c r="T134" s="578"/>
    </row>
    <row r="135" spans="1:20" s="64" customFormat="1" ht="29.25" customHeight="1">
      <c r="A135" s="613">
        <v>45223</v>
      </c>
      <c r="B135" s="661" t="str">
        <f>Leden!B15</f>
        <v>Rouwhorst Bennie</v>
      </c>
      <c r="C135" s="601">
        <v>1</v>
      </c>
      <c r="D135" s="578">
        <f t="shared" si="21"/>
        <v>56</v>
      </c>
      <c r="E135" s="616">
        <v>44</v>
      </c>
      <c r="F135" s="601">
        <v>33</v>
      </c>
      <c r="G135" s="643">
        <f t="shared" si="22"/>
        <v>1.3333333333333333</v>
      </c>
      <c r="H135" s="616">
        <v>5</v>
      </c>
      <c r="I135" s="611">
        <f t="shared" si="23"/>
        <v>0.7857142857142857</v>
      </c>
      <c r="J135" s="575">
        <f>IF(ISBLANK(E135),"",VLOOKUP(I135,Tabellen!$F$7:$G$17,2))</f>
        <v>7</v>
      </c>
      <c r="K135" s="618">
        <f>IF(ISBLANK(C135),"",ABS(IF($J$135&gt;J247,"1",0)))</f>
        <v>0</v>
      </c>
      <c r="L135" s="62">
        <f>IF(ISBLANK(C135),"",ABS(IF($J$135&lt;J247,"1",0)))</f>
        <v>1</v>
      </c>
      <c r="M135" s="619">
        <f>IF(ISBLANK(C135),"",ABS(IF($J$135=J247,"1")))</f>
        <v>0</v>
      </c>
      <c r="N135" s="617"/>
      <c r="O135" s="615"/>
      <c r="P135" s="705"/>
      <c r="S135" s="578"/>
      <c r="T135" s="578"/>
    </row>
    <row r="136" spans="1:20" s="64" customFormat="1" ht="29.25" customHeight="1">
      <c r="A136" s="613">
        <v>45223</v>
      </c>
      <c r="B136" s="661" t="str">
        <f>Leden!B16</f>
        <v>Wittenbernds B</v>
      </c>
      <c r="C136" s="601">
        <v>1</v>
      </c>
      <c r="D136" s="578">
        <f t="shared" si="21"/>
        <v>56</v>
      </c>
      <c r="E136" s="616">
        <v>50</v>
      </c>
      <c r="F136" s="601">
        <v>26</v>
      </c>
      <c r="G136" s="643">
        <f t="shared" si="22"/>
        <v>1.9230769230769231</v>
      </c>
      <c r="H136" s="616">
        <v>9</v>
      </c>
      <c r="I136" s="611">
        <f t="shared" si="23"/>
        <v>0.8928571428571429</v>
      </c>
      <c r="J136" s="575">
        <f>IF(ISBLANK(E136),"",VLOOKUP(I136,Tabellen!$F$7:$G$17,2))</f>
        <v>8</v>
      </c>
      <c r="K136" s="618">
        <f>IF(ISBLANK(C136),"",ABS(IF($J$136&gt;J267,"1",0)))</f>
        <v>0</v>
      </c>
      <c r="L136" s="62">
        <f>IF(ISBLANK(C136),"",ABS(IF($J$136&lt;J267,"1",0)))</f>
        <v>1</v>
      </c>
      <c r="M136" s="619">
        <f>IF(ISBLANK(C136),"",ABS(IF($J$136=J267,"1")))</f>
        <v>0</v>
      </c>
      <c r="N136" s="578"/>
      <c r="O136" s="615"/>
      <c r="P136" s="705"/>
      <c r="S136" s="578"/>
      <c r="T136" s="578"/>
    </row>
    <row r="137" spans="1:20" s="64" customFormat="1" ht="29.25" customHeight="1">
      <c r="A137" s="613">
        <v>45265</v>
      </c>
      <c r="B137" s="661" t="str">
        <f>Leden!B17</f>
        <v>Spieker Leo</v>
      </c>
      <c r="C137" s="601">
        <v>1</v>
      </c>
      <c r="D137" s="578">
        <f t="shared" si="21"/>
        <v>56</v>
      </c>
      <c r="E137" s="616">
        <v>56</v>
      </c>
      <c r="F137" s="601">
        <v>29</v>
      </c>
      <c r="G137" s="687">
        <f t="shared" si="22"/>
        <v>1.9310344827586208</v>
      </c>
      <c r="H137" s="616">
        <v>8</v>
      </c>
      <c r="I137" s="707">
        <f t="shared" si="23"/>
        <v>1</v>
      </c>
      <c r="J137" s="575">
        <f>IF(ISBLANK(E137),"",VLOOKUP(I137,Tabellen!$F$7:$G$17,2))</f>
        <v>10</v>
      </c>
      <c r="K137" s="618">
        <f>IF(ISBLANK(C137),"",ABS(IF($J$137&gt;J287,"1",0)))</f>
        <v>1</v>
      </c>
      <c r="L137" s="62">
        <f>IF(ISBLANK(C137),"",ABS(IF($J$137&lt;J287,"1",0)))</f>
        <v>0</v>
      </c>
      <c r="M137" s="619">
        <f>IF(ISBLANK(C137),"",ABS(IF($J$137=J287,"1")))</f>
        <v>0</v>
      </c>
      <c r="N137" s="578"/>
      <c r="O137" s="615"/>
      <c r="P137" s="705"/>
      <c r="S137" s="578"/>
      <c r="T137" s="578"/>
    </row>
    <row r="138" spans="1:20" s="64" customFormat="1" ht="29.25" customHeight="1">
      <c r="A138" s="662">
        <v>45244</v>
      </c>
      <c r="B138" s="661" t="str">
        <f>Leden!B18</f>
        <v>v.Schie Leo</v>
      </c>
      <c r="C138" s="616">
        <v>1</v>
      </c>
      <c r="D138" s="578">
        <f t="shared" si="21"/>
        <v>56</v>
      </c>
      <c r="E138" s="616">
        <v>48</v>
      </c>
      <c r="F138" s="616">
        <v>27</v>
      </c>
      <c r="G138" s="687">
        <f t="shared" si="22"/>
        <v>1.7777777777777777</v>
      </c>
      <c r="H138" s="616">
        <v>9</v>
      </c>
      <c r="I138" s="707">
        <f t="shared" si="23"/>
        <v>0.8571428571428571</v>
      </c>
      <c r="J138" s="575">
        <f>IF(ISBLANK(E138),"",VLOOKUP(I138,Tabellen!$F$7:$G$17,2))</f>
        <v>8</v>
      </c>
      <c r="K138" s="618">
        <f>IF(ISBLANK(C138),"",ABS(IF($J$138&gt;J307,"1",0)))</f>
        <v>0</v>
      </c>
      <c r="L138" s="62">
        <f>IF(ISBLANK(C138),"",ABS(IF($J$138&lt;J307,"1",0)))</f>
        <v>1</v>
      </c>
      <c r="M138" s="619">
        <f>IF(ISBLANK(C138),"",ABS(IF($J$138=J307,"1")))</f>
        <v>0</v>
      </c>
      <c r="N138" s="617"/>
      <c r="O138" s="615"/>
      <c r="S138" s="578"/>
      <c r="T138" s="578"/>
    </row>
    <row r="139" spans="1:20" s="64" customFormat="1" ht="29.25" customHeight="1">
      <c r="A139" s="662">
        <v>45244</v>
      </c>
      <c r="B139" s="661" t="str">
        <f>Leden!B19</f>
        <v>Wolterink Harrie</v>
      </c>
      <c r="C139" s="616">
        <v>1</v>
      </c>
      <c r="D139" s="578">
        <f t="shared" si="21"/>
        <v>56</v>
      </c>
      <c r="E139" s="616">
        <v>50</v>
      </c>
      <c r="F139" s="616">
        <v>21</v>
      </c>
      <c r="G139" s="687">
        <f t="shared" si="22"/>
        <v>2.3809523809523809</v>
      </c>
      <c r="H139" s="616">
        <v>11</v>
      </c>
      <c r="I139" s="707">
        <f t="shared" si="23"/>
        <v>0.8928571428571429</v>
      </c>
      <c r="J139" s="575">
        <f>IF(ISBLANK(E139),"",VLOOKUP(I139,Tabellen!$F$7:$G$17,2))</f>
        <v>8</v>
      </c>
      <c r="K139" s="618">
        <f>IF(ISBLANK(C139),"",ABS(IF($J$139&gt;J327,"1",0)))</f>
        <v>0</v>
      </c>
      <c r="L139" s="62">
        <f>IF(ISBLANK(C139),"",ABS(IF($J$139&lt;J327,"1",0)))</f>
        <v>1</v>
      </c>
      <c r="M139" s="619">
        <f>IF(ISBLANK(C139),"",ABS(IF($J$139=J327,"1")))</f>
        <v>0</v>
      </c>
      <c r="N139" s="578"/>
      <c r="O139" s="615"/>
      <c r="S139" s="578"/>
      <c r="T139" s="578"/>
    </row>
    <row r="140" spans="1:20" s="64" customFormat="1" ht="29.25" customHeight="1">
      <c r="A140" s="1089">
        <v>45258</v>
      </c>
      <c r="B140" s="661" t="str">
        <f>Leden!B20</f>
        <v>Vermue Jack</v>
      </c>
      <c r="C140" s="578">
        <v>1</v>
      </c>
      <c r="D140" s="578">
        <f t="shared" si="21"/>
        <v>56</v>
      </c>
      <c r="E140" s="578">
        <v>48</v>
      </c>
      <c r="F140" s="578">
        <v>24</v>
      </c>
      <c r="G140" s="578">
        <f t="shared" si="22"/>
        <v>2</v>
      </c>
      <c r="H140" s="578">
        <v>6</v>
      </c>
      <c r="I140" s="707">
        <f t="shared" si="23"/>
        <v>0.8571428571428571</v>
      </c>
      <c r="J140" s="575">
        <v>6</v>
      </c>
      <c r="K140" s="690">
        <f>IF(ISBLANK(C140),"",ABS(IF($J$139&gt;J346,"1",0)))</f>
        <v>0</v>
      </c>
      <c r="L140" s="691">
        <f>IF(ISBLANK(C140),"",ABS(IF($J$139&lt;J346,"1",0)))</f>
        <v>1</v>
      </c>
      <c r="M140" s="692">
        <f>IF(ISBLANK(C140),"",ABS(IF($J$139=J346,"1")))</f>
        <v>0</v>
      </c>
      <c r="N140" s="451"/>
      <c r="O140" s="693"/>
      <c r="S140" s="578"/>
      <c r="T140" s="578"/>
    </row>
    <row r="141" spans="1:20" s="64" customFormat="1" ht="29.25" customHeight="1">
      <c r="A141" s="663">
        <f>IF(ISBLANK(A10),"",$A$10)</f>
        <v>45258</v>
      </c>
      <c r="B141" s="661" t="str">
        <f>Leden!B4</f>
        <v>Slot Guus</v>
      </c>
      <c r="C141" s="578">
        <f>IF(ISBLANK(C10),"",$C$10)</f>
        <v>1</v>
      </c>
      <c r="D141" s="578">
        <f t="shared" ref="D141:D146" si="24">IF(C141=1,$A$129,C141)</f>
        <v>56</v>
      </c>
      <c r="E141" s="616">
        <v>36</v>
      </c>
      <c r="F141" s="578">
        <f>IF(ISBLANK(F10),"",$F$10)</f>
        <v>23</v>
      </c>
      <c r="G141" s="643">
        <f t="shared" ref="G141:G146" si="25">IF(ISBLANK(E141),"",E141/F141)</f>
        <v>1.5652173913043479</v>
      </c>
      <c r="H141" s="616">
        <v>4</v>
      </c>
      <c r="I141" s="611">
        <f t="shared" ref="I141:I146" si="26">IF(ISBLANK(E141),"",E141/D141)</f>
        <v>0.6428571428571429</v>
      </c>
      <c r="J141" s="575">
        <f>IF(ISBLANK(E141),"",VLOOKUP(I141,Tabellen!$F$7:$G$17,2))</f>
        <v>6</v>
      </c>
      <c r="K141" s="618">
        <f>IF(ISBLANK(E141),"",ABS(IF($J$141&gt;J10,"1",0)))</f>
        <v>0</v>
      </c>
      <c r="L141" s="62">
        <f>IF(ISBLANK(E141),"",ABS(IF($J$141&lt;J10,"1",0)))</f>
        <v>1</v>
      </c>
      <c r="M141" s="619">
        <f>IF(ISBLANK(E141),"",ABS(IF($J$141=J10,"1")))</f>
        <v>0</v>
      </c>
      <c r="N141" s="578"/>
      <c r="O141" s="693"/>
      <c r="S141" s="578"/>
      <c r="T141" s="578"/>
    </row>
    <row r="142" spans="1:20" s="64" customFormat="1" ht="29.25" customHeight="1">
      <c r="A142" s="663" t="str">
        <f>IF(ISBLANK(A30),"",$A$30)</f>
        <v/>
      </c>
      <c r="B142" s="661" t="str">
        <f>Leden!B5</f>
        <v>Bennie Beerten Z</v>
      </c>
      <c r="C142" s="578" t="str">
        <f>IF(ISBLANK(C30),"",$C$30)</f>
        <v/>
      </c>
      <c r="D142" s="578" t="str">
        <f t="shared" si="24"/>
        <v/>
      </c>
      <c r="E142" s="616"/>
      <c r="F142" s="578" t="str">
        <f>IF(ISBLANK(F30),"",$F$30)</f>
        <v/>
      </c>
      <c r="G142" s="643" t="str">
        <f t="shared" si="25"/>
        <v/>
      </c>
      <c r="H142" s="616"/>
      <c r="I142" s="611" t="str">
        <f t="shared" si="26"/>
        <v/>
      </c>
      <c r="J142" s="575" t="str">
        <f>IF(ISBLANK(E142),"",VLOOKUP(I142,Tabellen!$F$7:$G$17,2))</f>
        <v/>
      </c>
      <c r="K142" s="618" t="str">
        <f>IF(ISBLANK(E142),"",ABS(IF($J$142&gt;J30,"1",0)))</f>
        <v/>
      </c>
      <c r="L142" s="62" t="str">
        <f>IF(ISBLANK(E142),"",ABS(IF($J$142&lt;J30,"1",0)))</f>
        <v/>
      </c>
      <c r="M142" s="619" t="str">
        <f>IF(ISBLANK(E142),"",ABS(IF($J$142=J30,"1")))</f>
        <v/>
      </c>
      <c r="N142" s="578"/>
      <c r="O142" s="693"/>
      <c r="S142" s="578"/>
      <c r="T142" s="578"/>
    </row>
    <row r="143" spans="1:20" s="64" customFormat="1" ht="29.25" customHeight="1">
      <c r="A143" s="663" t="str">
        <f>IF(ISBLANK(A50),"",$A$50)</f>
        <v/>
      </c>
      <c r="B143" s="661" t="str">
        <f>Leden!B6</f>
        <v>Cuppers Jan</v>
      </c>
      <c r="C143" s="578" t="str">
        <f>IF(ISBLANK(C50),"",$C$50)</f>
        <v/>
      </c>
      <c r="D143" s="578" t="str">
        <f t="shared" si="24"/>
        <v/>
      </c>
      <c r="E143" s="616"/>
      <c r="F143" s="578" t="str">
        <f>IF(ISBLANK(F50),"",$F$50)</f>
        <v/>
      </c>
      <c r="G143" s="643" t="str">
        <f t="shared" si="25"/>
        <v/>
      </c>
      <c r="H143" s="616"/>
      <c r="I143" s="611" t="str">
        <f t="shared" si="26"/>
        <v/>
      </c>
      <c r="J143" s="575" t="str">
        <f>IF(ISBLANK(E143),"",VLOOKUP(I143,Tabellen!$F$7:$G$17,2))</f>
        <v/>
      </c>
      <c r="K143" s="618" t="str">
        <f>IF(ISBLANK(E143),"",ABS(IF($J$143&gt;J50,"1",0)))</f>
        <v/>
      </c>
      <c r="L143" s="62" t="str">
        <f>IF(ISBLANK(E143),"",ABS(IF($J$143&lt;J50,"1",0)))</f>
        <v/>
      </c>
      <c r="M143" s="619" t="str">
        <f>IF(ISBLANK(E143),"",ABS(IF($J$143=J50,"1")))</f>
        <v/>
      </c>
      <c r="N143" s="578"/>
      <c r="O143" s="693"/>
      <c r="Q143" s="580"/>
      <c r="S143" s="62"/>
      <c r="T143" s="62"/>
    </row>
    <row r="144" spans="1:20" s="64" customFormat="1" ht="29.25" customHeight="1">
      <c r="A144" s="663">
        <f>IF(ISBLANK(A70),"",$A$70)</f>
        <v>45230</v>
      </c>
      <c r="B144" s="661" t="str">
        <f>Leden!B7</f>
        <v>BouwmeesterJohan</v>
      </c>
      <c r="C144" s="578">
        <f>IF(ISBLANK(C70),"",$C$70)</f>
        <v>1</v>
      </c>
      <c r="D144" s="578">
        <f t="shared" si="24"/>
        <v>56</v>
      </c>
      <c r="E144" s="616">
        <v>41</v>
      </c>
      <c r="F144" s="578">
        <f>IF(ISBLANK(F70),"",$F$70)</f>
        <v>29</v>
      </c>
      <c r="G144" s="643">
        <f t="shared" si="25"/>
        <v>1.4137931034482758</v>
      </c>
      <c r="H144" s="616">
        <v>5</v>
      </c>
      <c r="I144" s="611">
        <f t="shared" si="26"/>
        <v>0.7321428571428571</v>
      </c>
      <c r="J144" s="575">
        <f>IF(ISBLANK(E144),"",VLOOKUP(I144,Tabellen!$F$7:$G$17,2))</f>
        <v>7</v>
      </c>
      <c r="K144" s="618">
        <f>IF(ISBLANK(E144),"",ABS(IF($J$144&gt;J70,"1",0)))</f>
        <v>0</v>
      </c>
      <c r="L144" s="62">
        <f>IF(ISBLANK(E144),"",ABS(IF($J$144&lt;J70,"1",0)))</f>
        <v>1</v>
      </c>
      <c r="M144" s="619">
        <f>IF(ISBLANK(E144),"",ABS(IF($J$144=J70,"1")))</f>
        <v>0</v>
      </c>
      <c r="N144" s="578"/>
      <c r="O144" s="693"/>
      <c r="P144" s="694"/>
      <c r="Q144" s="326"/>
      <c r="R144" s="591"/>
      <c r="S144" s="62"/>
      <c r="T144" s="62"/>
    </row>
    <row r="145" spans="1:54" ht="29.25" customHeight="1">
      <c r="A145" s="663">
        <f>IF(ISBLANK(A90),"",$A$90)</f>
        <v>45230</v>
      </c>
      <c r="B145" s="661" t="str">
        <f>Leden!B8</f>
        <v>Cattier Theo</v>
      </c>
      <c r="C145" s="578">
        <f>IF(ISBLANK(C90),"",$C$90)</f>
        <v>1</v>
      </c>
      <c r="D145" s="578">
        <f t="shared" si="24"/>
        <v>56</v>
      </c>
      <c r="E145" s="616">
        <v>40</v>
      </c>
      <c r="F145" s="578">
        <f>IF(ISBLANK(F90),"",$F$90)</f>
        <v>30</v>
      </c>
      <c r="G145" s="643">
        <f t="shared" si="25"/>
        <v>1.3333333333333333</v>
      </c>
      <c r="H145" s="616">
        <v>9</v>
      </c>
      <c r="I145" s="611">
        <f t="shared" si="26"/>
        <v>0.7142857142857143</v>
      </c>
      <c r="J145" s="575">
        <f>IF(ISBLANK(E145),"",VLOOKUP(I145,Tabellen!$F$7:$G$17,2))</f>
        <v>7</v>
      </c>
      <c r="K145" s="618">
        <f>IF(ISBLANK(E145),"",ABS(IF($J$145&gt;J90,"1",0)))</f>
        <v>0</v>
      </c>
      <c r="L145" s="62">
        <f>IF(ISBLANK(E145),"",ABS(IF($J$145&lt;J90,"1",0)))</f>
        <v>1</v>
      </c>
      <c r="M145" s="619">
        <f>IF(ISBLANK(E145),"",ABS(IF($J$145=J90,"1")))</f>
        <v>0</v>
      </c>
      <c r="P145" s="694"/>
      <c r="Q145" s="326"/>
      <c r="R145" s="591"/>
      <c r="S145" s="62"/>
      <c r="T145" s="62"/>
      <c r="BB145" s="64"/>
    </row>
    <row r="146" spans="1:54" ht="29.25" customHeight="1">
      <c r="A146" s="663">
        <f>IF(ISBLANK(A110),"",$A$110)</f>
        <v>45251</v>
      </c>
      <c r="B146" s="661" t="str">
        <f>Leden!B9</f>
        <v>Huinink Jan</v>
      </c>
      <c r="C146" s="578">
        <f>IF(ISBLANK(C110),"",$C$110)</f>
        <v>1</v>
      </c>
      <c r="D146" s="578">
        <f t="shared" si="24"/>
        <v>56</v>
      </c>
      <c r="E146" s="616">
        <v>53</v>
      </c>
      <c r="F146" s="578">
        <f>IF(ISBLANK(F110),"",$F$110)</f>
        <v>21</v>
      </c>
      <c r="G146" s="643">
        <f t="shared" si="25"/>
        <v>2.5238095238095237</v>
      </c>
      <c r="H146" s="616">
        <v>10</v>
      </c>
      <c r="I146" s="611">
        <f t="shared" si="26"/>
        <v>0.9464285714285714</v>
      </c>
      <c r="J146" s="575">
        <f>IF(ISBLANK(E146),"",VLOOKUP(I146,Tabellen!$F$7:$G$17,2))</f>
        <v>9</v>
      </c>
      <c r="K146" s="618">
        <f>IF(ISBLANK(E146),"",ABS(IF($J$146&gt;J110,"1",0)))</f>
        <v>0</v>
      </c>
      <c r="L146" s="62">
        <f>IF(ISBLANK(E146),"",ABS(IF($J$146&lt;J110,"1",0)))</f>
        <v>1</v>
      </c>
      <c r="M146" s="619">
        <f>IF(ISBLANK(E146),"",ABS(IF($J$146=J110,"1")))</f>
        <v>0</v>
      </c>
      <c r="Q146" s="326"/>
      <c r="R146" s="591"/>
      <c r="S146" s="62"/>
      <c r="T146" s="62"/>
      <c r="BB146" s="64"/>
    </row>
    <row r="147" spans="1:54" ht="29.25" customHeight="1">
      <c r="A147" s="620" t="s">
        <v>115</v>
      </c>
      <c r="B147" s="669">
        <f>Leden!$C$10</f>
        <v>1.75</v>
      </c>
      <c r="C147" s="622">
        <f>SUBTOTAL(9,C131:C146)</f>
        <v>13</v>
      </c>
      <c r="D147" s="622">
        <f>SUBTOTAL(9,D131:D146)</f>
        <v>728</v>
      </c>
      <c r="E147" s="622">
        <f>SUBTOTAL(9,E131:E146)</f>
        <v>598</v>
      </c>
      <c r="F147" s="622">
        <f>SUBTOTAL(9,F131:F146)</f>
        <v>338</v>
      </c>
      <c r="G147" s="670">
        <f>E147/F147</f>
        <v>1.7692307692307692</v>
      </c>
      <c r="H147" s="622">
        <f>MAX(H131:H146)</f>
        <v>11</v>
      </c>
      <c r="I147" s="671">
        <f>AVERAGE(I131:I146)</f>
        <v>0.82142857142857129</v>
      </c>
      <c r="J147" s="625">
        <f>SUM(J131:J146)</f>
        <v>99</v>
      </c>
      <c r="K147" s="626">
        <f>SUM(K131:K146)</f>
        <v>2</v>
      </c>
      <c r="L147" s="627">
        <f>SUM(L131:L146)</f>
        <v>11</v>
      </c>
      <c r="M147" s="628">
        <f>SUM(M131:M146)</f>
        <v>0</v>
      </c>
      <c r="N147" s="652">
        <f>IF(ISBLANK(E147),"",VLOOKUP(G147,Tabellen!$D$7:$E$46,2))</f>
        <v>56</v>
      </c>
      <c r="O147" s="629" t="s">
        <v>223</v>
      </c>
      <c r="P147" s="630"/>
      <c r="Q147" s="708"/>
      <c r="BB147" s="64"/>
    </row>
    <row r="148" spans="1:54" ht="29.25" customHeight="1">
      <c r="A148" s="697"/>
      <c r="B148" s="698"/>
      <c r="C148" s="699"/>
      <c r="D148" s="698"/>
      <c r="E148" s="698"/>
      <c r="F148" s="698"/>
      <c r="G148" s="698"/>
      <c r="H148" s="698"/>
      <c r="I148" s="698"/>
      <c r="J148" s="700"/>
      <c r="K148" s="698"/>
      <c r="L148" s="698"/>
      <c r="M148" s="698"/>
      <c r="N148" s="701"/>
      <c r="O148" s="698"/>
      <c r="P148" s="702"/>
      <c r="Q148" s="591"/>
      <c r="BB148" s="64"/>
    </row>
    <row r="149" spans="1:54" ht="29.25" customHeight="1">
      <c r="A149" s="582" t="s">
        <v>93</v>
      </c>
      <c r="B149" s="583" t="s">
        <v>136</v>
      </c>
      <c r="C149" s="582"/>
      <c r="D149" s="584"/>
      <c r="E149" s="585"/>
      <c r="F149" s="582"/>
      <c r="G149" s="586"/>
      <c r="H149" s="585"/>
      <c r="I149" s="587"/>
      <c r="J149" s="588"/>
      <c r="K149" s="589"/>
      <c r="L149" s="590"/>
      <c r="M149" s="587"/>
      <c r="N149" s="590"/>
      <c r="O149" s="637"/>
      <c r="P149" s="638"/>
      <c r="Q149" s="591"/>
      <c r="S149" s="62"/>
      <c r="T149" s="62"/>
      <c r="BB149" s="64"/>
    </row>
    <row r="150" spans="1:54" ht="29.25" customHeight="1">
      <c r="A150" s="592">
        <f>VLOOKUP(B168,Tabellen!B7:C46,2)</f>
        <v>75</v>
      </c>
      <c r="B150" s="583" t="s">
        <v>37</v>
      </c>
      <c r="C150" s="582" t="s">
        <v>95</v>
      </c>
      <c r="D150" s="584" t="s">
        <v>117</v>
      </c>
      <c r="E150" s="582" t="s">
        <v>95</v>
      </c>
      <c r="F150" s="582" t="s">
        <v>98</v>
      </c>
      <c r="G150" s="659" t="s">
        <v>99</v>
      </c>
      <c r="H150" s="582" t="s">
        <v>100</v>
      </c>
      <c r="I150" s="594" t="s">
        <v>101</v>
      </c>
      <c r="J150" s="595">
        <v>10</v>
      </c>
      <c r="K150" s="596" t="s">
        <v>102</v>
      </c>
      <c r="L150" s="586" t="s">
        <v>103</v>
      </c>
      <c r="M150" s="594" t="s">
        <v>104</v>
      </c>
      <c r="N150" s="586" t="s">
        <v>105</v>
      </c>
      <c r="O150" s="637"/>
      <c r="P150" s="638"/>
      <c r="Q150" s="591"/>
      <c r="S150" s="578"/>
      <c r="T150" s="578"/>
      <c r="BB150" s="64"/>
    </row>
    <row r="151" spans="1:54" ht="29.25" customHeight="1">
      <c r="A151" s="597" t="s">
        <v>106</v>
      </c>
      <c r="B151" s="672" t="str">
        <f>Leden!$B$11</f>
        <v>Melgers Willy</v>
      </c>
      <c r="C151" s="582" t="s">
        <v>118</v>
      </c>
      <c r="D151" s="586" t="s">
        <v>119</v>
      </c>
      <c r="E151" s="586" t="s">
        <v>119</v>
      </c>
      <c r="F151" s="582" t="s">
        <v>110</v>
      </c>
      <c r="G151" s="586" t="s">
        <v>79</v>
      </c>
      <c r="H151" s="582" t="s">
        <v>112</v>
      </c>
      <c r="I151" s="594" t="s">
        <v>119</v>
      </c>
      <c r="J151" s="595" t="s">
        <v>113</v>
      </c>
      <c r="K151" s="596"/>
      <c r="L151" s="586"/>
      <c r="M151" s="594"/>
      <c r="N151" s="586" t="s">
        <v>114</v>
      </c>
      <c r="O151" s="637"/>
      <c r="P151" s="638"/>
      <c r="Q151" s="591"/>
      <c r="S151" s="578"/>
      <c r="T151" s="578"/>
      <c r="BB151" s="64"/>
    </row>
    <row r="152" spans="1:54" ht="29.25" customHeight="1">
      <c r="A152" s="613">
        <v>45244</v>
      </c>
      <c r="B152" s="661" t="str">
        <f>Leden!B12</f>
        <v>Piepers Arnold</v>
      </c>
      <c r="C152" s="601">
        <v>1</v>
      </c>
      <c r="D152" s="602">
        <f t="shared" ref="D152:D160" si="27">IF(ISBLANK(C152),"",IF(C152=1,$A$150,C152))</f>
        <v>75</v>
      </c>
      <c r="E152" s="601">
        <v>49</v>
      </c>
      <c r="F152" s="601">
        <v>25</v>
      </c>
      <c r="G152" s="641">
        <f t="shared" ref="G152:G160" si="28">IF(ISBLANK(E152),"",E152/F152)</f>
        <v>1.96</v>
      </c>
      <c r="H152" s="601">
        <v>9</v>
      </c>
      <c r="I152" s="604">
        <f t="shared" ref="I152:I160" si="29">IF(ISBLANK(E152),"",E152/D152)</f>
        <v>0.65333333333333332</v>
      </c>
      <c r="J152" s="575">
        <f>IF(ISBLANK(E152),"",VLOOKUP(I152,Tabellen!$F$7:$G$17,2))</f>
        <v>6</v>
      </c>
      <c r="K152" s="618">
        <f>IF(ISBLANK(C152),"",ABS(IF($J$152&gt;J188,"1",0)))</f>
        <v>0</v>
      </c>
      <c r="L152" s="62">
        <f>IF(ISBLANK(C152),"",ABS(IF($J$152&lt;J188,"1",0)))</f>
        <v>1</v>
      </c>
      <c r="M152" s="619">
        <f>IF(ISBLANK(C152),"",ABS(IF($J$152=J188,"1")))</f>
        <v>0</v>
      </c>
      <c r="O152" s="608"/>
      <c r="P152" s="709"/>
      <c r="S152" s="578"/>
      <c r="T152" s="578"/>
      <c r="BB152" s="64"/>
    </row>
    <row r="153" spans="1:54" ht="29.25" customHeight="1">
      <c r="A153" s="613">
        <v>45251</v>
      </c>
      <c r="B153" s="661" t="str">
        <f>Leden!B13</f>
        <v>Jos Stortelder</v>
      </c>
      <c r="C153" s="601">
        <v>1</v>
      </c>
      <c r="D153" s="578">
        <f t="shared" si="27"/>
        <v>75</v>
      </c>
      <c r="E153" s="601">
        <v>73</v>
      </c>
      <c r="F153" s="601">
        <v>19</v>
      </c>
      <c r="G153" s="643">
        <f t="shared" si="28"/>
        <v>3.8421052631578947</v>
      </c>
      <c r="H153" s="616">
        <v>14</v>
      </c>
      <c r="I153" s="611">
        <f t="shared" si="29"/>
        <v>0.97333333333333338</v>
      </c>
      <c r="J153" s="575">
        <f>IF(ISBLANK(E153),"",VLOOKUP(I153,Tabellen!$F$7:$G$17,2))</f>
        <v>9</v>
      </c>
      <c r="K153" s="618">
        <f>IF(ISBLANK(C153),"",ABS(IF($J$153&gt;J208,"1",0)))</f>
        <v>0</v>
      </c>
      <c r="L153" s="62">
        <f>IF(ISBLANK(C153),"",ABS(IF($J$153&lt;J208,"1",0)))</f>
        <v>1</v>
      </c>
      <c r="M153" s="619">
        <f>IF(ISBLANK(C153),"",ABS(IF($J$153=J208,"1")))</f>
        <v>0</v>
      </c>
      <c r="O153" s="615"/>
      <c r="P153" s="710"/>
      <c r="S153" s="578"/>
      <c r="T153" s="578"/>
      <c r="BB153" s="64"/>
    </row>
    <row r="154" spans="1:54" ht="29.25" customHeight="1">
      <c r="A154" s="613"/>
      <c r="B154" s="661" t="str">
        <f>Leden!B14</f>
        <v>Rots Jan</v>
      </c>
      <c r="C154" s="601"/>
      <c r="D154" s="578" t="str">
        <f t="shared" si="27"/>
        <v/>
      </c>
      <c r="E154" s="601"/>
      <c r="F154" s="601"/>
      <c r="G154" s="643" t="str">
        <f t="shared" si="28"/>
        <v/>
      </c>
      <c r="I154" s="611" t="str">
        <f t="shared" si="29"/>
        <v/>
      </c>
      <c r="J154" s="575" t="str">
        <f>IF(ISBLANK(E154),"",VLOOKUP(I154,Tabellen!$F$7:$G$17,2))</f>
        <v/>
      </c>
      <c r="K154" s="618" t="str">
        <f>IF(ISBLANK(C154),"",ABS(IF($J$154&gt;J228,"1",0)))</f>
        <v/>
      </c>
      <c r="L154" s="62" t="str">
        <f>IF(ISBLANK(C154),"",ABS(IF($J$154&lt;J228,"1",0)))</f>
        <v/>
      </c>
      <c r="M154" s="619" t="str">
        <f>IF(ISBLANK(C154),"",ABS(IF($J$154=J228,"1")))</f>
        <v/>
      </c>
      <c r="O154" s="615"/>
      <c r="P154" s="710"/>
      <c r="S154" s="578"/>
      <c r="T154" s="578"/>
      <c r="BB154" s="64"/>
    </row>
    <row r="155" spans="1:54" ht="29.25" customHeight="1">
      <c r="A155" s="613">
        <v>45272</v>
      </c>
      <c r="B155" s="661" t="str">
        <f>Leden!B15</f>
        <v>Rouwhorst Bennie</v>
      </c>
      <c r="C155" s="601">
        <v>1</v>
      </c>
      <c r="D155" s="578">
        <f t="shared" si="27"/>
        <v>75</v>
      </c>
      <c r="E155" s="601">
        <v>75</v>
      </c>
      <c r="F155" s="601">
        <v>23</v>
      </c>
      <c r="G155" s="643">
        <f t="shared" si="28"/>
        <v>3.2608695652173911</v>
      </c>
      <c r="H155" s="616">
        <v>15</v>
      </c>
      <c r="I155" s="611">
        <f t="shared" si="29"/>
        <v>1</v>
      </c>
      <c r="J155" s="575">
        <f>IF(ISBLANK(E155),"",VLOOKUP(I155,Tabellen!$F$7:$G$17,2))</f>
        <v>10</v>
      </c>
      <c r="K155" s="618">
        <f>IF(ISBLANK(C155),"",ABS(IF($J$155&gt;J248,"1",0)))</f>
        <v>1</v>
      </c>
      <c r="L155" s="62">
        <f>IF(ISBLANK(C155),"",ABS(IF($J$155&lt;J248,"1",0)))</f>
        <v>0</v>
      </c>
      <c r="M155" s="619">
        <f>IF(ISBLANK(C155),"",ABS(IF($J$155=J248,"1")))</f>
        <v>0</v>
      </c>
      <c r="O155" s="615"/>
      <c r="P155" s="710"/>
      <c r="S155" s="578"/>
      <c r="T155" s="578"/>
      <c r="BB155" s="64"/>
    </row>
    <row r="156" spans="1:54" ht="29.25" customHeight="1">
      <c r="A156" s="613">
        <v>45237</v>
      </c>
      <c r="B156" s="661" t="str">
        <f>Leden!B16</f>
        <v>Wittenbernds B</v>
      </c>
      <c r="C156" s="601">
        <v>1</v>
      </c>
      <c r="D156" s="578">
        <f t="shared" si="27"/>
        <v>75</v>
      </c>
      <c r="E156" s="601">
        <v>59</v>
      </c>
      <c r="F156" s="601">
        <v>22</v>
      </c>
      <c r="G156" s="643">
        <f t="shared" si="28"/>
        <v>2.6818181818181817</v>
      </c>
      <c r="H156" s="616">
        <v>10</v>
      </c>
      <c r="I156" s="611">
        <f t="shared" si="29"/>
        <v>0.78666666666666663</v>
      </c>
      <c r="J156" s="575">
        <f>IF(ISBLANK(E156),"",VLOOKUP(I156,Tabellen!$F$7:$G$17,2))</f>
        <v>7</v>
      </c>
      <c r="K156" s="618">
        <f>IF(ISBLANK(C156),"",ABS(IF($J$156&gt;J268,"1",0)))</f>
        <v>0</v>
      </c>
      <c r="L156" s="62">
        <f>IF(ISBLANK(C156),"",ABS(IF($J$156&lt;J268,"1",0)))</f>
        <v>1</v>
      </c>
      <c r="M156" s="619">
        <f>IF(ISBLANK(C156),"",ABS(IF($J$156=J268,"1")))</f>
        <v>0</v>
      </c>
      <c r="O156" s="615"/>
      <c r="P156" s="710"/>
      <c r="S156" s="578"/>
      <c r="T156" s="578"/>
      <c r="BB156" s="64"/>
    </row>
    <row r="157" spans="1:54" ht="29.25" customHeight="1">
      <c r="A157" s="613">
        <v>45230</v>
      </c>
      <c r="B157" s="661" t="str">
        <f>Leden!B17</f>
        <v>Spieker Leo</v>
      </c>
      <c r="C157" s="601">
        <v>1</v>
      </c>
      <c r="D157" s="578">
        <f t="shared" si="27"/>
        <v>75</v>
      </c>
      <c r="E157" s="601">
        <v>75</v>
      </c>
      <c r="F157" s="601">
        <v>16</v>
      </c>
      <c r="G157" s="643">
        <f t="shared" si="28"/>
        <v>4.6875</v>
      </c>
      <c r="H157" s="616">
        <v>13</v>
      </c>
      <c r="I157" s="611">
        <f t="shared" si="29"/>
        <v>1</v>
      </c>
      <c r="J157" s="575">
        <f>IF(ISBLANK(E157),"",VLOOKUP(I157,Tabellen!$F$7:$G$17,2))</f>
        <v>10</v>
      </c>
      <c r="K157" s="618">
        <f>IF(ISBLANK(C157),"",ABS(IF($J$157&gt;J288,"1",0)))</f>
        <v>1</v>
      </c>
      <c r="L157" s="62">
        <f>IF(ISBLANK(C157),"",ABS(IF($J$157&lt;J288,"1",0)))</f>
        <v>0</v>
      </c>
      <c r="M157" s="619">
        <f>IF(ISBLANK(C157),"",ABS(IF($J$157=J288,"1")))</f>
        <v>0</v>
      </c>
      <c r="O157" s="615"/>
      <c r="P157" s="710"/>
      <c r="S157" s="578"/>
      <c r="T157" s="578"/>
      <c r="BB157" s="64"/>
    </row>
    <row r="158" spans="1:54" ht="29.25" customHeight="1">
      <c r="A158" s="662">
        <v>45251</v>
      </c>
      <c r="B158" s="661" t="str">
        <f>Leden!B18</f>
        <v>v.Schie Leo</v>
      </c>
      <c r="C158" s="616">
        <v>1</v>
      </c>
      <c r="D158" s="578">
        <f t="shared" si="27"/>
        <v>75</v>
      </c>
      <c r="E158" s="616">
        <v>64</v>
      </c>
      <c r="F158" s="616">
        <v>22</v>
      </c>
      <c r="G158" s="643">
        <f t="shared" si="28"/>
        <v>2.9090909090909092</v>
      </c>
      <c r="H158" s="616">
        <v>12</v>
      </c>
      <c r="I158" s="611">
        <f t="shared" si="29"/>
        <v>0.85333333333333339</v>
      </c>
      <c r="J158" s="575">
        <f>IF(ISBLANK(E158),"",VLOOKUP(I158,Tabellen!$F$7:$G$17,2))</f>
        <v>8</v>
      </c>
      <c r="K158" s="618">
        <f>IF(ISBLANK(C158),"",ABS(IF($J$158&gt;J308,"1",0)))</f>
        <v>0</v>
      </c>
      <c r="L158" s="62">
        <f>IF(ISBLANK(C158),"",ABS(IF($J$158&lt;J308,"1",0)))</f>
        <v>1</v>
      </c>
      <c r="M158" s="619">
        <f>IF(ISBLANK(C158),"",ABS(IF($J$158=J308,"1")))</f>
        <v>0</v>
      </c>
      <c r="O158" s="615"/>
      <c r="S158" s="578"/>
      <c r="T158" s="578"/>
      <c r="BB158" s="64"/>
    </row>
    <row r="159" spans="1:54" ht="29.25" customHeight="1">
      <c r="A159" s="662">
        <v>45265</v>
      </c>
      <c r="B159" s="661" t="str">
        <f>Leden!B19</f>
        <v>Wolterink Harrie</v>
      </c>
      <c r="C159" s="616">
        <v>1</v>
      </c>
      <c r="D159" s="578">
        <f t="shared" si="27"/>
        <v>75</v>
      </c>
      <c r="E159" s="616">
        <v>75</v>
      </c>
      <c r="F159" s="616">
        <v>24</v>
      </c>
      <c r="G159" s="643">
        <f t="shared" si="28"/>
        <v>3.125</v>
      </c>
      <c r="H159" s="616">
        <v>12</v>
      </c>
      <c r="I159" s="611">
        <f t="shared" si="29"/>
        <v>1</v>
      </c>
      <c r="J159" s="575">
        <f>IF(ISBLANK(E159),"",VLOOKUP(I159,Tabellen!$F$7:$G$17,2))</f>
        <v>10</v>
      </c>
      <c r="K159" s="618">
        <f>IF(ISBLANK(C159),"",ABS(IF($J$159&gt;J328,"1",0)))</f>
        <v>1</v>
      </c>
      <c r="L159" s="62">
        <f>IF(ISBLANK(C159),"",ABS(IF($J$159&lt;J328,"1",0)))</f>
        <v>0</v>
      </c>
      <c r="M159" s="619">
        <f>IF(ISBLANK(C159),"",ABS(IF($J$159=J328,"1")))</f>
        <v>0</v>
      </c>
      <c r="O159" s="615"/>
      <c r="S159" s="578"/>
      <c r="T159" s="578"/>
      <c r="BB159" s="64"/>
    </row>
    <row r="160" spans="1:54" ht="29.25" customHeight="1">
      <c r="A160" s="662">
        <v>45244</v>
      </c>
      <c r="B160" s="661" t="str">
        <f>Leden!B20</f>
        <v>Vermue Jack</v>
      </c>
      <c r="C160" s="616">
        <v>1</v>
      </c>
      <c r="D160" s="578">
        <f t="shared" si="27"/>
        <v>75</v>
      </c>
      <c r="E160" s="616">
        <v>75</v>
      </c>
      <c r="F160" s="616">
        <v>21</v>
      </c>
      <c r="G160" s="643">
        <f t="shared" si="28"/>
        <v>3.5714285714285716</v>
      </c>
      <c r="H160" s="616">
        <v>15</v>
      </c>
      <c r="I160" s="611">
        <f t="shared" si="29"/>
        <v>1</v>
      </c>
      <c r="J160" s="575">
        <f>IF(ISBLANK(E160),"",VLOOKUP(I160,Tabellen!$F$7:$G$17,2))</f>
        <v>10</v>
      </c>
      <c r="K160" s="690">
        <f>IF(ISBLANK(C160),"",ABS(IF($J$159&gt;J347,"1",0)))</f>
        <v>1</v>
      </c>
      <c r="L160" s="691">
        <f>IF(ISBLANK(C160),"",ABS(IF($J$159&lt;J347,"1",0)))</f>
        <v>0</v>
      </c>
      <c r="M160" s="692">
        <f>IF(ISBLANK(C160),"",ABS(IF($J$159=J347,"1")))</f>
        <v>0</v>
      </c>
      <c r="N160" s="451"/>
      <c r="O160" s="693"/>
      <c r="S160" s="578"/>
      <c r="T160" s="578"/>
      <c r="BB160" s="64"/>
    </row>
    <row r="161" spans="1:54" ht="29.25" customHeight="1">
      <c r="A161" s="663"/>
      <c r="B161" s="661" t="str">
        <f>Leden!B4</f>
        <v>Slot Guus</v>
      </c>
      <c r="C161" s="578">
        <f>IF(ISBLANK(C11),"",$C$11)</f>
        <v>1</v>
      </c>
      <c r="D161" s="578">
        <f t="shared" ref="D161:D167" si="30">IF(C161=1,$A$150,C161)</f>
        <v>75</v>
      </c>
      <c r="E161" s="616">
        <v>75</v>
      </c>
      <c r="F161" s="578">
        <f>IF(ISBLANK(F11),"",$F$11)</f>
        <v>24</v>
      </c>
      <c r="G161" s="643">
        <f t="shared" ref="G161:G167" si="31">IF(ISBLANK(E161),"",E161/F161)</f>
        <v>3.125</v>
      </c>
      <c r="H161" s="616">
        <v>12</v>
      </c>
      <c r="I161" s="611">
        <f t="shared" ref="I161:I168" si="32">IF(ISBLANK(E161),"",E161/D161)</f>
        <v>1</v>
      </c>
      <c r="J161" s="575">
        <f>IF(ISBLANK(E161),"",VLOOKUP(I161,Tabellen!$F$7:$G$17,2))</f>
        <v>10</v>
      </c>
      <c r="K161" s="618">
        <f>IF(ISBLANK(E161),"",ABS(IF($J$161&gt;J11,"1",0)))</f>
        <v>0</v>
      </c>
      <c r="L161" s="62">
        <f>IF(ISBLANK(E161),"",ABS(IF($J$161&lt;J11,"1",0)))</f>
        <v>0</v>
      </c>
      <c r="M161" s="619">
        <f>IF(ISBLANK(E161),"",ABS(IF($J$161=J11,"1")))</f>
        <v>1</v>
      </c>
      <c r="O161" s="693"/>
      <c r="S161" s="578"/>
      <c r="T161" s="578"/>
      <c r="BB161" s="64"/>
    </row>
    <row r="162" spans="1:54" ht="29.25" customHeight="1">
      <c r="A162" s="663" t="str">
        <f>IF(ISBLANK(A31),"",$A$31)</f>
        <v/>
      </c>
      <c r="B162" s="661" t="str">
        <f>Leden!B5</f>
        <v>Bennie Beerten Z</v>
      </c>
      <c r="C162" s="578" t="str">
        <f>IF(ISBLANK(C31),"",$C$31)</f>
        <v/>
      </c>
      <c r="D162" s="578" t="str">
        <f t="shared" si="30"/>
        <v/>
      </c>
      <c r="F162" s="578" t="str">
        <f>IF(ISBLANK(F31),"",$F$31)</f>
        <v/>
      </c>
      <c r="G162" s="643" t="str">
        <f t="shared" si="31"/>
        <v/>
      </c>
      <c r="I162" s="611" t="str">
        <f t="shared" si="32"/>
        <v/>
      </c>
      <c r="J162" s="575" t="str">
        <f>IF(ISBLANK(E162),"",VLOOKUP(I162,Tabellen!$F$7:$G$17,2))</f>
        <v/>
      </c>
      <c r="K162" s="618" t="str">
        <f>IF(ISBLANK(E162),"",ABS(IF($J$162&gt;J31,"1",0)))</f>
        <v/>
      </c>
      <c r="L162" s="62" t="str">
        <f>IF(ISBLANK(E162),"",ABS(IF($J$162&lt;J31,"1",0)))</f>
        <v/>
      </c>
      <c r="M162" s="619" t="str">
        <f>IF(ISBLANK(E162),"",ABS(IF($J$162=J31,"1")))</f>
        <v/>
      </c>
      <c r="O162" s="693"/>
      <c r="S162" s="578"/>
      <c r="T162" s="578"/>
      <c r="BB162" s="64"/>
    </row>
    <row r="163" spans="1:54" ht="29.25" customHeight="1">
      <c r="A163" s="663" t="str">
        <f>IF(ISBLANK(A51),"",$A$51)</f>
        <v/>
      </c>
      <c r="B163" s="661" t="str">
        <f>Leden!B6</f>
        <v>Cuppers Jan</v>
      </c>
      <c r="C163" s="578" t="str">
        <f>IF(ISBLANK(C51),"",$C$51)</f>
        <v/>
      </c>
      <c r="D163" s="578" t="str">
        <f t="shared" si="30"/>
        <v/>
      </c>
      <c r="F163" s="578" t="str">
        <f>IF(ISBLANK(F51),"",$F$51)</f>
        <v/>
      </c>
      <c r="G163" s="643" t="str">
        <f t="shared" si="31"/>
        <v/>
      </c>
      <c r="I163" s="611" t="str">
        <f t="shared" si="32"/>
        <v/>
      </c>
      <c r="J163" s="575" t="str">
        <f>IF(ISBLANK(E163),"",VLOOKUP(I163,Tabellen!$F$7:$G$17,2))</f>
        <v/>
      </c>
      <c r="K163" s="618" t="str">
        <f>IF(ISBLANK(E163),"",ABS(IF($J$163&gt;J51,"1",0)))</f>
        <v/>
      </c>
      <c r="L163" s="62" t="str">
        <f>IF(ISBLANK(E163),"",ABS(IF($J$163&lt;J51,"1",0)))</f>
        <v/>
      </c>
      <c r="M163" s="619" t="str">
        <f>IF(ISBLANK(E163),"",ABS(IF($J$163=J51,"1")))</f>
        <v/>
      </c>
      <c r="O163" s="693"/>
      <c r="S163" s="578"/>
      <c r="T163" s="578"/>
      <c r="BB163" s="64"/>
    </row>
    <row r="164" spans="1:54" ht="29.25" customHeight="1">
      <c r="A164" s="663">
        <f>IF(ISBLANK(A71),"",$A$71)</f>
        <v>45258</v>
      </c>
      <c r="B164" s="661" t="str">
        <f>Leden!B7</f>
        <v>BouwmeesterJohan</v>
      </c>
      <c r="C164" s="578">
        <f>IF(ISBLANK(C71),"",$C$71)</f>
        <v>1</v>
      </c>
      <c r="D164" s="578">
        <f t="shared" si="30"/>
        <v>75</v>
      </c>
      <c r="E164" s="616">
        <v>75</v>
      </c>
      <c r="F164" s="578">
        <f>IF(ISBLANK(F71),"",$F$71)</f>
        <v>21</v>
      </c>
      <c r="G164" s="643">
        <f t="shared" si="31"/>
        <v>3.5714285714285716</v>
      </c>
      <c r="H164" s="616">
        <v>20</v>
      </c>
      <c r="I164" s="611">
        <f t="shared" si="32"/>
        <v>1</v>
      </c>
      <c r="J164" s="575">
        <f>IF(ISBLANK(E164),"",VLOOKUP(I164,Tabellen!$F$7:$G$17,2))</f>
        <v>10</v>
      </c>
      <c r="K164" s="618">
        <f>IF(ISBLANK(E164),"",ABS(IF($J$164&gt;J71,"1",0)))</f>
        <v>1</v>
      </c>
      <c r="L164" s="62">
        <f>IF(ISBLANK(E164),"",ABS(IF($J$164&lt;J71,"1",0)))</f>
        <v>0</v>
      </c>
      <c r="M164" s="619">
        <f>IF(ISBLANK(E164),"",ABS(IF($J$164=J71,"1")))</f>
        <v>0</v>
      </c>
      <c r="O164" s="693"/>
      <c r="S164" s="62"/>
      <c r="T164" s="62"/>
    </row>
    <row r="165" spans="1:54" ht="29.25" customHeight="1">
      <c r="A165" s="663">
        <f>IF(ISBLANK(A91),"",$A$91)</f>
        <v>45272</v>
      </c>
      <c r="B165" s="661" t="str">
        <f>Leden!B8</f>
        <v>Cattier Theo</v>
      </c>
      <c r="C165" s="578">
        <f>IF(ISBLANK(C91),"",$C$91)</f>
        <v>1</v>
      </c>
      <c r="D165" s="578">
        <f t="shared" si="30"/>
        <v>75</v>
      </c>
      <c r="E165" s="616">
        <v>75</v>
      </c>
      <c r="F165" s="578">
        <f>IF(ISBLANK(F91),"",$F$91)</f>
        <v>23</v>
      </c>
      <c r="G165" s="643">
        <f t="shared" si="31"/>
        <v>3.2608695652173911</v>
      </c>
      <c r="H165" s="616">
        <v>13</v>
      </c>
      <c r="I165" s="611">
        <f t="shared" si="32"/>
        <v>1</v>
      </c>
      <c r="J165" s="575">
        <f>IF(ISBLANK(E165),"",VLOOKUP(I165,Tabellen!$F$7:$G$17,2))</f>
        <v>10</v>
      </c>
      <c r="K165" s="618">
        <f>IF(ISBLANK(E165),"",ABS(IF($J$165&gt;J91,"1",0)))</f>
        <v>1</v>
      </c>
      <c r="L165" s="62">
        <f>IF(ISBLANK(E165),"",ABS(IF($J$165&lt;J91,"1",0)))</f>
        <v>0</v>
      </c>
      <c r="M165" s="619">
        <f>IF(ISBLANK(E165),"",ABS(IF($J$165=J91,"1")))</f>
        <v>0</v>
      </c>
      <c r="O165" s="693"/>
      <c r="P165" s="694"/>
      <c r="Q165" s="591"/>
      <c r="S165" s="62"/>
      <c r="T165" s="62"/>
    </row>
    <row r="166" spans="1:54" ht="29.25" customHeight="1">
      <c r="A166" s="663">
        <f>IF(ISBLANK(A111),"",$A$111)</f>
        <v>45265</v>
      </c>
      <c r="B166" s="661" t="str">
        <f>Leden!B9</f>
        <v>Huinink Jan</v>
      </c>
      <c r="C166" s="578">
        <f>IF(ISBLANK(C111),"",$C$111)</f>
        <v>1</v>
      </c>
      <c r="D166" s="578">
        <f t="shared" si="30"/>
        <v>75</v>
      </c>
      <c r="E166" s="616">
        <v>60</v>
      </c>
      <c r="F166" s="578">
        <f>IF(ISBLANK(F111),"",$F$111)</f>
        <v>24</v>
      </c>
      <c r="G166" s="643">
        <f t="shared" si="31"/>
        <v>2.5</v>
      </c>
      <c r="H166" s="616">
        <v>12</v>
      </c>
      <c r="I166" s="611">
        <f t="shared" si="32"/>
        <v>0.8</v>
      </c>
      <c r="J166" s="575">
        <f>IF(ISBLANK(E166),"",VLOOKUP(I166,Tabellen!$F$7:$G$17,2))</f>
        <v>8</v>
      </c>
      <c r="K166" s="618">
        <f>IF(ISBLANK(E166),"",ABS(IF($J$166&gt;J111,"1",0)))</f>
        <v>0</v>
      </c>
      <c r="L166" s="62">
        <f>IF(ISBLANK(E166),"",ABS(IF($J$166&lt;J111,"1",0)))</f>
        <v>1</v>
      </c>
      <c r="M166" s="619">
        <f>IF(ISBLANK(E166),"",ABS(IF($J$166=J111,"1")))</f>
        <v>0</v>
      </c>
      <c r="P166" s="694"/>
      <c r="Q166" s="591"/>
      <c r="S166" s="62"/>
      <c r="T166" s="62"/>
    </row>
    <row r="167" spans="1:54" ht="29.25" customHeight="1">
      <c r="A167" s="663">
        <f>IF(ISBLANK(A131),"",$A$131)</f>
        <v>45237</v>
      </c>
      <c r="B167" s="661" t="str">
        <f>Leden!B10</f>
        <v>Koppele Theo</v>
      </c>
      <c r="C167" s="578">
        <f>IF(ISBLANK(C131),"",$C$131)</f>
        <v>1</v>
      </c>
      <c r="D167" s="578">
        <f t="shared" si="30"/>
        <v>75</v>
      </c>
      <c r="E167" s="616">
        <v>75</v>
      </c>
      <c r="F167" s="578">
        <f>IF(ISBLANK(F131),"",$F$131)</f>
        <v>23</v>
      </c>
      <c r="G167" s="643">
        <f t="shared" si="31"/>
        <v>3.2608695652173911</v>
      </c>
      <c r="H167" s="616">
        <v>18</v>
      </c>
      <c r="I167" s="611">
        <f t="shared" si="32"/>
        <v>1</v>
      </c>
      <c r="J167" s="575">
        <f>IF(ISBLANK(E167),"",VLOOKUP(I167,Tabellen!$F$7:$G$17,2))</f>
        <v>10</v>
      </c>
      <c r="K167" s="618">
        <f>IF(ISBLANK(E167),"",ABS(IF($J$167&gt;J131,"1",0)))</f>
        <v>1</v>
      </c>
      <c r="L167" s="62">
        <f>IF(ISBLANK(E167),"",ABS(IF($J$167&lt;J131,"1",0)))</f>
        <v>0</v>
      </c>
      <c r="M167" s="619">
        <f>IF(ISBLANK(E167),"",ABS(IF($J$167=J131,"1")))</f>
        <v>0</v>
      </c>
      <c r="Q167" s="591"/>
      <c r="S167" s="62"/>
      <c r="T167" s="62"/>
    </row>
    <row r="168" spans="1:54" ht="29.25" customHeight="1">
      <c r="A168" s="711" t="s">
        <v>115</v>
      </c>
      <c r="B168" s="712">
        <f>Leden!$C$11</f>
        <v>2.65</v>
      </c>
      <c r="C168" s="706">
        <f>SUBTOTAL(9,C152:C167)</f>
        <v>13</v>
      </c>
      <c r="D168" s="706">
        <f>SUBTOTAL(9,D152:D167)</f>
        <v>975</v>
      </c>
      <c r="E168" s="706">
        <f>SUBTOTAL(9,E152:E167)</f>
        <v>905</v>
      </c>
      <c r="F168" s="706">
        <f>SUBTOTAL(9,F152:F167)</f>
        <v>287</v>
      </c>
      <c r="G168" s="713">
        <f>AVERAGE(G152:G167)</f>
        <v>3.2119984763520231</v>
      </c>
      <c r="H168" s="706">
        <f>MAX(H152:H167)</f>
        <v>20</v>
      </c>
      <c r="I168" s="714">
        <f t="shared" si="32"/>
        <v>0.92820512820512824</v>
      </c>
      <c r="J168" s="715">
        <f>SUM(J152:J167)</f>
        <v>118</v>
      </c>
      <c r="K168" s="716">
        <f>SUM(K152:K167)</f>
        <v>7</v>
      </c>
      <c r="L168" s="706">
        <f>SUM(L152:L167)</f>
        <v>5</v>
      </c>
      <c r="M168" s="717">
        <f>SUM(M152:M167)</f>
        <v>1</v>
      </c>
      <c r="N168" s="718">
        <f>IF(ISBLANK(E168),"",VLOOKUP(G168,Tabellen!$D$7:$E$46,2))</f>
        <v>85</v>
      </c>
      <c r="O168" s="629" t="s">
        <v>223</v>
      </c>
      <c r="P168" s="630"/>
      <c r="Q168" s="591"/>
    </row>
    <row r="169" spans="1:54" ht="29.25" customHeight="1">
      <c r="A169" s="697"/>
      <c r="B169" s="698"/>
      <c r="C169" s="699"/>
      <c r="D169" s="698"/>
      <c r="E169" s="698"/>
      <c r="F169" s="698"/>
      <c r="G169" s="698"/>
      <c r="H169" s="698"/>
      <c r="I169" s="698"/>
      <c r="J169" s="700"/>
      <c r="K169" s="698"/>
      <c r="L169" s="698"/>
      <c r="M169" s="698"/>
      <c r="N169" s="701"/>
      <c r="O169" s="698"/>
      <c r="P169" s="702"/>
      <c r="Q169" s="591"/>
    </row>
    <row r="170" spans="1:54" ht="29.25" customHeight="1">
      <c r="A170" s="719" t="s">
        <v>93</v>
      </c>
      <c r="B170" s="583" t="s">
        <v>136</v>
      </c>
      <c r="C170" s="719"/>
      <c r="D170" s="720"/>
      <c r="E170" s="721"/>
      <c r="F170" s="719"/>
      <c r="G170" s="722"/>
      <c r="H170" s="721"/>
      <c r="I170" s="723"/>
      <c r="J170" s="588"/>
      <c r="K170" s="724"/>
      <c r="L170" s="725"/>
      <c r="M170" s="723"/>
      <c r="N170" s="590"/>
      <c r="O170" s="726"/>
      <c r="P170" s="727"/>
      <c r="Q170" s="638"/>
      <c r="S170" s="62"/>
      <c r="T170" s="62"/>
      <c r="BB170" s="64"/>
    </row>
    <row r="171" spans="1:54" ht="29.25" customHeight="1">
      <c r="A171" s="592">
        <f>VLOOKUP(B189,Tabellen!$B$6:$C$46,2)</f>
        <v>62</v>
      </c>
      <c r="B171" s="583" t="s">
        <v>37</v>
      </c>
      <c r="C171" s="582" t="s">
        <v>95</v>
      </c>
      <c r="D171" s="584" t="s">
        <v>117</v>
      </c>
      <c r="E171" s="582" t="s">
        <v>95</v>
      </c>
      <c r="F171" s="582" t="s">
        <v>98</v>
      </c>
      <c r="G171" s="659" t="s">
        <v>99</v>
      </c>
      <c r="H171" s="582" t="s">
        <v>100</v>
      </c>
      <c r="I171" s="594" t="s">
        <v>101</v>
      </c>
      <c r="J171" s="595">
        <v>10</v>
      </c>
      <c r="K171" s="596" t="s">
        <v>102</v>
      </c>
      <c r="L171" s="586" t="s">
        <v>103</v>
      </c>
      <c r="M171" s="594" t="s">
        <v>104</v>
      </c>
      <c r="N171" s="586" t="s">
        <v>105</v>
      </c>
      <c r="O171" s="637"/>
      <c r="P171" s="638"/>
      <c r="Q171" s="638"/>
      <c r="S171" s="578"/>
      <c r="T171" s="578"/>
      <c r="BB171" s="64"/>
    </row>
    <row r="172" spans="1:54" ht="29.25" customHeight="1">
      <c r="A172" s="597" t="s">
        <v>106</v>
      </c>
      <c r="B172" s="672" t="str">
        <f>Leden!$B$12</f>
        <v>Piepers Arnold</v>
      </c>
      <c r="C172" s="582" t="s">
        <v>121</v>
      </c>
      <c r="D172" s="586" t="s">
        <v>119</v>
      </c>
      <c r="E172" s="582" t="s">
        <v>119</v>
      </c>
      <c r="F172" s="582" t="s">
        <v>110</v>
      </c>
      <c r="G172" s="586" t="s">
        <v>79</v>
      </c>
      <c r="H172" s="582" t="s">
        <v>112</v>
      </c>
      <c r="I172" s="594" t="s">
        <v>119</v>
      </c>
      <c r="J172" s="595" t="s">
        <v>113</v>
      </c>
      <c r="K172" s="596"/>
      <c r="L172" s="586"/>
      <c r="M172" s="594"/>
      <c r="N172" s="586" t="s">
        <v>114</v>
      </c>
      <c r="O172" s="637"/>
      <c r="P172" s="638"/>
      <c r="Q172" s="638"/>
      <c r="S172" s="578"/>
      <c r="T172" s="578"/>
      <c r="BB172" s="64"/>
    </row>
    <row r="173" spans="1:54" ht="29.25" customHeight="1">
      <c r="A173" s="662">
        <v>45244</v>
      </c>
      <c r="B173" s="661" t="str">
        <f>Leden!B13</f>
        <v>Jos Stortelder</v>
      </c>
      <c r="C173" s="616">
        <v>1</v>
      </c>
      <c r="D173" s="578">
        <f t="shared" ref="D173:D180" si="33">IF(ISBLANK(C173),"",IF(C173=1,$A$171,C173))</f>
        <v>62</v>
      </c>
      <c r="E173" s="616">
        <v>37</v>
      </c>
      <c r="F173" s="616">
        <v>19</v>
      </c>
      <c r="G173" s="643">
        <f t="shared" ref="G173:G180" si="34">IF(ISBLANK(E173),"",E173/F173)</f>
        <v>1.9473684210526316</v>
      </c>
      <c r="H173" s="616">
        <v>12</v>
      </c>
      <c r="I173" s="611">
        <f t="shared" ref="I173:I180" si="35">IF(ISBLANK(E173),"",E173/D173)</f>
        <v>0.59677419354838712</v>
      </c>
      <c r="J173" s="575">
        <f>IF(ISBLANK(E173),"",VLOOKUP(I173,Tabellen!$F$7:$G$17,2))</f>
        <v>5</v>
      </c>
      <c r="K173" s="618">
        <f>IF(ISBLANK(C173),"",ABS(IF($J$173&gt;J209,"1",0)))</f>
        <v>0</v>
      </c>
      <c r="L173" s="62">
        <f>IF(ISBLANK(C173),"",ABS(IF($J$173&lt;J209,"1",0)))</f>
        <v>1</v>
      </c>
      <c r="M173" s="619">
        <f>IF(ISBLANK(C173),"",ABS(IF($J$173=J209,"1")))</f>
        <v>0</v>
      </c>
      <c r="O173" s="615"/>
      <c r="P173" s="705"/>
      <c r="S173" s="578"/>
      <c r="T173" s="578"/>
      <c r="BB173" s="64"/>
    </row>
    <row r="174" spans="1:54" ht="29.25" customHeight="1">
      <c r="B174" s="661" t="str">
        <f>Leden!B14</f>
        <v>Rots Jan</v>
      </c>
      <c r="D174" s="578" t="str">
        <f t="shared" si="33"/>
        <v/>
      </c>
      <c r="G174" s="643" t="str">
        <f t="shared" si="34"/>
        <v/>
      </c>
      <c r="I174" s="611" t="str">
        <f t="shared" si="35"/>
        <v/>
      </c>
      <c r="J174" s="575" t="str">
        <f>IF(ISBLANK(E174),"",VLOOKUP(I174,Tabellen!$F$7:$G$17,2))</f>
        <v/>
      </c>
      <c r="K174" s="618" t="str">
        <f>IF(ISBLANK(C174),"",ABS(IF($J$174&gt;J229,"1",0)))</f>
        <v/>
      </c>
      <c r="L174" s="62" t="str">
        <f>IF(ISBLANK(C174),"",ABS(IF($J$174&lt;J229,"1",0)))</f>
        <v/>
      </c>
      <c r="M174" s="619" t="str">
        <f>IF(ISBLANK(C174),"",ABS(IF($J$174=J229,"1")))</f>
        <v/>
      </c>
      <c r="O174" s="615"/>
      <c r="P174" s="705"/>
      <c r="S174" s="578"/>
      <c r="T174" s="578"/>
      <c r="BB174" s="64"/>
    </row>
    <row r="175" spans="1:54" ht="29.25" customHeight="1">
      <c r="A175" s="662">
        <v>45258</v>
      </c>
      <c r="B175" s="661" t="str">
        <f>Leden!B15</f>
        <v>Rouwhorst Bennie</v>
      </c>
      <c r="C175" s="616">
        <v>1</v>
      </c>
      <c r="D175" s="578">
        <f t="shared" si="33"/>
        <v>62</v>
      </c>
      <c r="E175" s="616">
        <v>62</v>
      </c>
      <c r="F175" s="616">
        <v>20</v>
      </c>
      <c r="G175" s="643">
        <f t="shared" si="34"/>
        <v>3.1</v>
      </c>
      <c r="H175" s="616">
        <v>10</v>
      </c>
      <c r="I175" s="611">
        <f t="shared" si="35"/>
        <v>1</v>
      </c>
      <c r="J175" s="575">
        <f>IF(ISBLANK(E175),"",VLOOKUP(I175,Tabellen!$F$7:$G$17,2))</f>
        <v>10</v>
      </c>
      <c r="K175" s="618">
        <f>IF(ISBLANK(C175),"",ABS(IF($J$175&gt;J249,"1",0)))</f>
        <v>1</v>
      </c>
      <c r="L175" s="62">
        <f>IF(ISBLANK(C175),"",ABS(IF($J$175&lt;J249,"1",0)))</f>
        <v>0</v>
      </c>
      <c r="M175" s="619">
        <f>IF(ISBLANK(C175),"",ABS(IF($J$175=J249,"1")))</f>
        <v>0</v>
      </c>
      <c r="O175" s="615"/>
      <c r="P175" s="705"/>
      <c r="S175" s="578"/>
      <c r="T175" s="578"/>
      <c r="BB175" s="64"/>
    </row>
    <row r="176" spans="1:54" ht="29.25" customHeight="1">
      <c r="A176" s="662">
        <v>45251</v>
      </c>
      <c r="B176" s="661" t="str">
        <f>Leden!B16</f>
        <v>Wittenbernds B</v>
      </c>
      <c r="C176" s="616">
        <v>1</v>
      </c>
      <c r="D176" s="578">
        <f t="shared" si="33"/>
        <v>62</v>
      </c>
      <c r="E176" s="616">
        <v>56</v>
      </c>
      <c r="F176" s="616">
        <v>27</v>
      </c>
      <c r="G176" s="643">
        <f t="shared" si="34"/>
        <v>2.074074074074074</v>
      </c>
      <c r="H176" s="616">
        <v>5</v>
      </c>
      <c r="I176" s="611">
        <f t="shared" si="35"/>
        <v>0.90322580645161288</v>
      </c>
      <c r="J176" s="575">
        <f>IF(ISBLANK(E176),"",VLOOKUP(I176,Tabellen!$F$7:$G$17,2))</f>
        <v>9</v>
      </c>
      <c r="K176" s="618">
        <f>IF(ISBLANK(C176),"",ABS(IF($J$176&gt;J269,"1",0)))</f>
        <v>0</v>
      </c>
      <c r="L176" s="62">
        <f>IF(ISBLANK(C176),"",ABS(IF($J$176&lt;J269,"1",0)))</f>
        <v>1</v>
      </c>
      <c r="M176" s="619">
        <f>IF(ISBLANK(C176),"",ABS(IF($J$176=J269,"1")))</f>
        <v>0</v>
      </c>
      <c r="O176" s="615"/>
      <c r="P176" s="705"/>
      <c r="S176" s="578"/>
      <c r="T176" s="578"/>
      <c r="BB176" s="64"/>
    </row>
    <row r="177" spans="1:54" ht="29.25" customHeight="1">
      <c r="A177" s="662">
        <v>45265</v>
      </c>
      <c r="B177" s="661" t="str">
        <f>Leden!B17</f>
        <v>Spieker Leo</v>
      </c>
      <c r="C177" s="616">
        <v>1</v>
      </c>
      <c r="D177" s="578">
        <f t="shared" si="33"/>
        <v>62</v>
      </c>
      <c r="E177" s="616">
        <v>62</v>
      </c>
      <c r="F177" s="616">
        <v>19</v>
      </c>
      <c r="G177" s="643">
        <f t="shared" si="34"/>
        <v>3.263157894736842</v>
      </c>
      <c r="H177" s="616">
        <v>8</v>
      </c>
      <c r="I177" s="611">
        <f t="shared" si="35"/>
        <v>1</v>
      </c>
      <c r="J177" s="575">
        <f>IF(ISBLANK(E177),"",VLOOKUP(I177,Tabellen!$F$7:$G$17,2))</f>
        <v>10</v>
      </c>
      <c r="K177" s="618">
        <f>IF(ISBLANK(C177),"",ABS(IF($J$177&gt;J289,"1",0)))</f>
        <v>1</v>
      </c>
      <c r="L177" s="62">
        <f>IF(ISBLANK(C177),"",ABS(IF($J$177&lt;J289,"1",0)))</f>
        <v>0</v>
      </c>
      <c r="M177" s="619">
        <f>IF(ISBLANK(C177),"",ABS(IF($J$177=J289,"1")))</f>
        <v>0</v>
      </c>
      <c r="N177" s="617"/>
      <c r="O177" s="615"/>
      <c r="P177" s="705"/>
      <c r="S177" s="578"/>
      <c r="T177" s="578"/>
      <c r="BB177" s="64"/>
    </row>
    <row r="178" spans="1:54" ht="29.25" customHeight="1">
      <c r="A178" s="662">
        <v>45258</v>
      </c>
      <c r="B178" s="661" t="str">
        <f>Leden!B18</f>
        <v>v.Schie Leo</v>
      </c>
      <c r="C178" s="616">
        <v>1</v>
      </c>
      <c r="D178" s="578">
        <f t="shared" si="33"/>
        <v>62</v>
      </c>
      <c r="E178" s="616">
        <v>62</v>
      </c>
      <c r="F178" s="616">
        <v>31</v>
      </c>
      <c r="G178" s="643">
        <f t="shared" si="34"/>
        <v>2</v>
      </c>
      <c r="H178" s="616">
        <v>8</v>
      </c>
      <c r="I178" s="611">
        <f t="shared" si="35"/>
        <v>1</v>
      </c>
      <c r="J178" s="575">
        <f>IF(ISBLANK(E178),"",VLOOKUP(I178,Tabellen!$F$7:$G$17,2))</f>
        <v>10</v>
      </c>
      <c r="K178" s="618">
        <f>IF(ISBLANK(C178),"",ABS(IF($J$178&gt;J309,"1",0)))</f>
        <v>1</v>
      </c>
      <c r="L178" s="62">
        <f>IF(ISBLANK(C178),"",ABS(IF($J$178&lt;J309,"1",0)))</f>
        <v>0</v>
      </c>
      <c r="M178" s="619">
        <f>IF(ISBLANK(C178),"",ABS(IF($J$178=J309,"1")))</f>
        <v>0</v>
      </c>
      <c r="O178" s="615"/>
      <c r="P178" s="705"/>
      <c r="S178" s="578"/>
      <c r="T178" s="578"/>
      <c r="BB178" s="64"/>
    </row>
    <row r="179" spans="1:54" ht="29.25" customHeight="1">
      <c r="A179" s="662">
        <v>45230</v>
      </c>
      <c r="B179" s="661" t="str">
        <f>Leden!B19</f>
        <v>Wolterink Harrie</v>
      </c>
      <c r="C179" s="616">
        <v>1</v>
      </c>
      <c r="D179" s="578">
        <f t="shared" si="33"/>
        <v>62</v>
      </c>
      <c r="E179" s="616">
        <v>55</v>
      </c>
      <c r="F179" s="616">
        <v>31</v>
      </c>
      <c r="G179" s="643">
        <f t="shared" si="34"/>
        <v>1.7741935483870968</v>
      </c>
      <c r="H179" s="616">
        <v>8</v>
      </c>
      <c r="I179" s="611">
        <f t="shared" si="35"/>
        <v>0.88709677419354838</v>
      </c>
      <c r="J179" s="575">
        <f>IF(ISBLANK(E179),"",VLOOKUP(I179,Tabellen!$F$7:$G$17,2))</f>
        <v>8</v>
      </c>
      <c r="K179" s="618">
        <f>IF(ISBLANK(C179),"",ABS(IF($J$179&gt;J329,"1",0)))</f>
        <v>0</v>
      </c>
      <c r="L179" s="62">
        <f>IF(ISBLANK(C179),"",ABS(IF($J$179&lt;J329,"1",0)))</f>
        <v>1</v>
      </c>
      <c r="M179" s="619">
        <f>IF(ISBLANK(C179),"",ABS(IF($J$179=J329,"1")))</f>
        <v>0</v>
      </c>
      <c r="O179" s="615"/>
      <c r="P179" s="705"/>
      <c r="S179" s="578"/>
      <c r="T179" s="578"/>
      <c r="BB179" s="64"/>
    </row>
    <row r="180" spans="1:54" ht="29.25" customHeight="1">
      <c r="A180" s="662">
        <v>45237</v>
      </c>
      <c r="B180" s="661" t="str">
        <f>Leden!B20</f>
        <v>Vermue Jack</v>
      </c>
      <c r="C180" s="616">
        <v>1</v>
      </c>
      <c r="D180" s="578">
        <f t="shared" si="33"/>
        <v>62</v>
      </c>
      <c r="E180" s="616">
        <v>62</v>
      </c>
      <c r="F180" s="616">
        <v>25</v>
      </c>
      <c r="G180" s="643">
        <f t="shared" si="34"/>
        <v>2.48</v>
      </c>
      <c r="H180" s="616">
        <v>7</v>
      </c>
      <c r="I180" s="611">
        <f t="shared" si="35"/>
        <v>1</v>
      </c>
      <c r="J180" s="575">
        <f>IF(ISBLANK(E180),"",VLOOKUP(I180,Tabellen!$F$7:$G$17,2))</f>
        <v>10</v>
      </c>
      <c r="K180" s="618">
        <f>IF(ISBLANK(C180),"",ABS(IF($J$179&gt;J348,"1",0)))</f>
        <v>0</v>
      </c>
      <c r="L180" s="62">
        <f>IF(ISBLANK(C180),"",ABS(IF($J$179&lt;J348,"1",0)))</f>
        <v>1</v>
      </c>
      <c r="M180" s="619">
        <f>IF(ISBLANK(C180),"",ABS(IF($J$179=J348,"1")))</f>
        <v>0</v>
      </c>
      <c r="O180" s="693"/>
      <c r="P180" s="705"/>
      <c r="S180" s="578"/>
      <c r="T180" s="578"/>
      <c r="BB180" s="64"/>
    </row>
    <row r="181" spans="1:54" ht="29.25" customHeight="1">
      <c r="A181" s="663">
        <f>IF(ISBLANK(A12),"",$A$12)</f>
        <v>45237</v>
      </c>
      <c r="B181" s="661" t="str">
        <f>Leden!B4</f>
        <v>Slot Guus</v>
      </c>
      <c r="C181" s="578">
        <f>IF(ISBLANK(C12),"",$C$12)</f>
        <v>1</v>
      </c>
      <c r="D181" s="578">
        <f>IF(ISBLANK(C181),"",IF(C181=1,$A$171,C181))</f>
        <v>62</v>
      </c>
      <c r="E181" s="616">
        <v>57</v>
      </c>
      <c r="F181" s="578">
        <f>IF(ISBLANK(F12),"",$F$12)</f>
        <v>24</v>
      </c>
      <c r="G181" s="643">
        <f t="shared" ref="G181:G188" si="36">IF(ISBLANK(E181),"",E181/F181)</f>
        <v>2.375</v>
      </c>
      <c r="H181" s="616">
        <v>8</v>
      </c>
      <c r="I181" s="611">
        <f t="shared" ref="I181:I188" si="37">IF(ISBLANK(E181),"",E181/D181)</f>
        <v>0.91935483870967738</v>
      </c>
      <c r="J181" s="575">
        <f>IF(ISBLANK(E181),"",VLOOKUP(I181,Tabellen!$F$7:$G$17,2))</f>
        <v>9</v>
      </c>
      <c r="K181" s="618">
        <f>IF(ISBLANK(E181),"",ABS(IF($J$181&gt;J12,"1",0)))</f>
        <v>0</v>
      </c>
      <c r="L181" s="62">
        <f>IF(ISBLANK(E181),"",ABS(IF($J$181&lt;J12,"1",0)))</f>
        <v>1</v>
      </c>
      <c r="M181" s="619">
        <f>IF(ISBLANK(E181),"",ABS(IF($J$181=J12,"1")))</f>
        <v>0</v>
      </c>
      <c r="O181" s="693"/>
      <c r="S181" s="578"/>
      <c r="T181" s="578"/>
      <c r="BB181" s="64"/>
    </row>
    <row r="182" spans="1:54" ht="29.25" customHeight="1">
      <c r="A182" s="663" t="str">
        <f>IF(ISBLANK(A32),"",$A$32)</f>
        <v/>
      </c>
      <c r="B182" s="661" t="str">
        <f>Leden!B5</f>
        <v>Bennie Beerten Z</v>
      </c>
      <c r="C182" s="578" t="str">
        <f>IF(ISBLANK(C32),"",$C$32)</f>
        <v/>
      </c>
      <c r="D182" s="578" t="str">
        <f>IF(ISBLANK(C182),"",IF(C182=1,$A$171,C182))</f>
        <v/>
      </c>
      <c r="F182" s="578" t="str">
        <f>IF(ISBLANK(F32),"",$F$32)</f>
        <v/>
      </c>
      <c r="G182" s="643" t="str">
        <f t="shared" si="36"/>
        <v/>
      </c>
      <c r="I182" s="611" t="str">
        <f t="shared" si="37"/>
        <v/>
      </c>
      <c r="J182" s="575" t="str">
        <f>IF(ISBLANK(E182),"",VLOOKUP(I182,Tabellen!$F$7:$G$17,2))</f>
        <v/>
      </c>
      <c r="K182" s="618" t="str">
        <f>IF(ISBLANK(E182),"",ABS(IF($J$182&gt;J32,"1",0)))</f>
        <v/>
      </c>
      <c r="L182" s="62" t="str">
        <f>IF(ISBLANK(E182),"",ABS(IF($J$182&lt;J32,"1",0)))</f>
        <v/>
      </c>
      <c r="M182" s="619" t="str">
        <f>IF(ISBLANK(E182),"",ABS(IF($J$182=J32,"1")))</f>
        <v/>
      </c>
      <c r="O182" s="693"/>
      <c r="S182" s="578"/>
      <c r="T182" s="578"/>
      <c r="BB182" s="64"/>
    </row>
    <row r="183" spans="1:54" ht="29.25" customHeight="1">
      <c r="A183" s="663" t="str">
        <f>IF(ISBLANK(A52),"",$A$52)</f>
        <v/>
      </c>
      <c r="B183" s="661" t="str">
        <f>Leden!B6</f>
        <v>Cuppers Jan</v>
      </c>
      <c r="C183" s="578" t="str">
        <f>IF(ISBLANK(C52),"",$C$52)</f>
        <v/>
      </c>
      <c r="D183" s="578" t="str">
        <f>IF(ISBLANK(C183),"",IF(C183=1,$A$171,C183))</f>
        <v/>
      </c>
      <c r="F183" s="578" t="str">
        <f>IF(ISBLANK(F52),"",$F$52)</f>
        <v/>
      </c>
      <c r="G183" s="643" t="str">
        <f t="shared" si="36"/>
        <v/>
      </c>
      <c r="I183" s="611" t="str">
        <f t="shared" si="37"/>
        <v/>
      </c>
      <c r="J183" s="575" t="str">
        <f>IF(ISBLANK(E183),"",VLOOKUP(I183,Tabellen!$F$7:$G$17,2))</f>
        <v/>
      </c>
      <c r="K183" s="618" t="str">
        <f>IF(ISBLANK(E183),"",ABS(IF($J$183&gt;J52,"1",0)))</f>
        <v/>
      </c>
      <c r="L183" s="62" t="str">
        <f>IF(ISBLANK(E183),"",ABS(IF($J$183&lt;J52,"1",0)))</f>
        <v/>
      </c>
      <c r="M183" s="619" t="str">
        <f>IF(ISBLANK(E183),"",ABS(IF($J$183=J52,"1")))</f>
        <v/>
      </c>
      <c r="O183" s="693"/>
      <c r="S183" s="578"/>
      <c r="T183" s="578"/>
      <c r="BB183" s="64"/>
    </row>
    <row r="184" spans="1:54" ht="29.25" customHeight="1">
      <c r="A184" s="663">
        <f>IF(ISBLANK(A72),"",$A$72)</f>
        <v>45251</v>
      </c>
      <c r="B184" s="661" t="str">
        <f>Leden!B7</f>
        <v>BouwmeesterJohan</v>
      </c>
      <c r="C184" s="578">
        <f>IF(ISBLANK(C72),"",$C$72)</f>
        <v>1</v>
      </c>
      <c r="D184" s="578">
        <f>IF(C184=1,$A$171,C184)</f>
        <v>62</v>
      </c>
      <c r="E184" s="616">
        <v>49</v>
      </c>
      <c r="F184" s="578">
        <f>IF(ISBLANK(F72),"",$F$72)</f>
        <v>23</v>
      </c>
      <c r="G184" s="643">
        <f t="shared" si="36"/>
        <v>2.1304347826086958</v>
      </c>
      <c r="H184" s="616">
        <v>8</v>
      </c>
      <c r="I184" s="611">
        <f t="shared" si="37"/>
        <v>0.79032258064516125</v>
      </c>
      <c r="J184" s="575">
        <f>IF(ISBLANK(E184),"",VLOOKUP(I184,Tabellen!$F$7:$G$17,2))</f>
        <v>7</v>
      </c>
      <c r="K184" s="618">
        <f>IF(ISBLANK(E184),"",ABS(IF($J$184&gt;J72,"1",0)))</f>
        <v>0</v>
      </c>
      <c r="L184" s="62">
        <f>IF(ISBLANK(E184),"",ABS(IF($J$184&lt;J72,"1",0)))</f>
        <v>1</v>
      </c>
      <c r="M184" s="619">
        <f>IF(ISBLANK(E184),"",ABS(IF($J$184=J72,"1")))</f>
        <v>0</v>
      </c>
      <c r="O184" s="693"/>
      <c r="S184" s="578"/>
      <c r="T184" s="578"/>
      <c r="BB184" s="64"/>
    </row>
    <row r="185" spans="1:54" ht="29.25" customHeight="1">
      <c r="A185" s="663">
        <f>IF(ISBLANK(A92),"",$A$92)</f>
        <v>45265</v>
      </c>
      <c r="B185" s="661" t="str">
        <f>Leden!B8</f>
        <v>Cattier Theo</v>
      </c>
      <c r="C185" s="578">
        <f>IF(ISBLANK(C92),"",$C$92)</f>
        <v>1</v>
      </c>
      <c r="D185" s="578">
        <f>IF(C185=1,$A$171,C185)</f>
        <v>62</v>
      </c>
      <c r="E185" s="616">
        <v>62</v>
      </c>
      <c r="F185" s="578">
        <f>IF(ISBLANK(F92),"",$F$92)</f>
        <v>44</v>
      </c>
      <c r="G185" s="643">
        <f t="shared" si="36"/>
        <v>1.4090909090909092</v>
      </c>
      <c r="H185" s="616">
        <v>4</v>
      </c>
      <c r="I185" s="611">
        <f t="shared" si="37"/>
        <v>1</v>
      </c>
      <c r="J185" s="575">
        <f>IF(ISBLANK(E185),"",VLOOKUP(I185,Tabellen!$F$7:$G$17,2))</f>
        <v>10</v>
      </c>
      <c r="K185" s="618">
        <f>IF(ISBLANK(E185),"",ABS(IF($J$185&gt;J92,"1",0)))</f>
        <v>1</v>
      </c>
      <c r="L185" s="62">
        <f>IF(ISBLANK(E185),"",ABS(IF($J$185&lt;J92,"1",0)))</f>
        <v>0</v>
      </c>
      <c r="M185" s="619">
        <f>IF(ISBLANK(E185),"",ABS(IF($J$185=J92,"1")))</f>
        <v>0</v>
      </c>
      <c r="O185" s="693"/>
      <c r="S185" s="62"/>
      <c r="T185" s="62"/>
      <c r="BB185" s="64"/>
    </row>
    <row r="186" spans="1:54" ht="29.25" customHeight="1">
      <c r="A186" s="663">
        <f>IF(ISBLANK(A112),"",$A$112)</f>
        <v>45230</v>
      </c>
      <c r="B186" s="661" t="str">
        <f>Leden!B9</f>
        <v>Huinink Jan</v>
      </c>
      <c r="C186" s="578">
        <f>IF(ISBLANK(C112),"",$C$112)</f>
        <v>1</v>
      </c>
      <c r="D186" s="578">
        <f>IF(C186=1,$A$171,C186)</f>
        <v>62</v>
      </c>
      <c r="E186" s="616">
        <v>62</v>
      </c>
      <c r="F186" s="578">
        <f>IF(ISBLANK(F112),"",$F$112)</f>
        <v>20</v>
      </c>
      <c r="G186" s="643">
        <f t="shared" si="36"/>
        <v>3.1</v>
      </c>
      <c r="H186" s="616">
        <v>10</v>
      </c>
      <c r="I186" s="611">
        <f t="shared" si="37"/>
        <v>1</v>
      </c>
      <c r="J186" s="575">
        <f>IF(ISBLANK(E186),"",VLOOKUP(I186,Tabellen!$F$7:$G$17,2))</f>
        <v>10</v>
      </c>
      <c r="K186" s="618">
        <f>IF(ISBLANK(E186),"",ABS(IF($J$186&gt;J112,"1",0)))</f>
        <v>1</v>
      </c>
      <c r="L186" s="62">
        <f>IF(ISBLANK(E186),"",ABS(IF($J$186&lt;J112,"1",0)))</f>
        <v>0</v>
      </c>
      <c r="M186" s="619">
        <f>IF(ISBLANK(E186),"",ABS(IF($J$186=J112,"1")))</f>
        <v>0</v>
      </c>
      <c r="O186" s="693"/>
      <c r="P186" s="694"/>
      <c r="Q186" s="591"/>
      <c r="S186" s="62"/>
      <c r="T186" s="62"/>
      <c r="BB186" s="64"/>
    </row>
    <row r="187" spans="1:54" ht="29.25" customHeight="1">
      <c r="A187" s="663">
        <f>IF(ISBLANK(A132),"",$A$132)</f>
        <v>45209</v>
      </c>
      <c r="B187" s="661" t="str">
        <f>Leden!B10</f>
        <v>Koppele Theo</v>
      </c>
      <c r="C187" s="578">
        <f>IF(ISBLANK(C132),"",$C$132)</f>
        <v>1</v>
      </c>
      <c r="D187" s="578">
        <f>IF(C187=1,$A$171,C187)</f>
        <v>62</v>
      </c>
      <c r="E187" s="572">
        <v>44</v>
      </c>
      <c r="F187" s="578">
        <f>IF(ISBLANK(F132),"",$F$132)</f>
        <v>29</v>
      </c>
      <c r="G187" s="643">
        <f t="shared" si="36"/>
        <v>1.5172413793103448</v>
      </c>
      <c r="H187" s="616">
        <v>8</v>
      </c>
      <c r="I187" s="611">
        <f t="shared" si="37"/>
        <v>0.70967741935483875</v>
      </c>
      <c r="J187" s="575">
        <f>IF(ISBLANK(E187),"",VLOOKUP(I187,Tabellen!$F$7:$G$17,2))</f>
        <v>7</v>
      </c>
      <c r="K187" s="618">
        <f>IF(ISBLANK(E187),"",ABS(IF($J$187&gt;J132,"1",0)))</f>
        <v>0</v>
      </c>
      <c r="L187" s="62">
        <f>IF(ISBLANK(E187),"",ABS(IF($J$187&lt;J132,"1",0)))</f>
        <v>1</v>
      </c>
      <c r="M187" s="619">
        <f>IF(ISBLANK(E187),"",ABS(IF($J$187=J132,"1")))</f>
        <v>0</v>
      </c>
      <c r="O187" s="694"/>
      <c r="P187" s="694"/>
      <c r="Q187" s="591"/>
      <c r="S187" s="62"/>
      <c r="T187" s="62"/>
      <c r="BB187" s="64"/>
    </row>
    <row r="188" spans="1:54" ht="29.25" customHeight="1">
      <c r="A188" s="663">
        <f>IF(ISBLANK(A152),"",$A$152)</f>
        <v>45244</v>
      </c>
      <c r="B188" s="661" t="str">
        <f>Leden!B11</f>
        <v>Melgers Willy</v>
      </c>
      <c r="C188" s="578">
        <f>IF(ISBLANK(C152),"",$C$152)</f>
        <v>1</v>
      </c>
      <c r="D188" s="689">
        <f>IF(C188=1,$A$171,C188)</f>
        <v>62</v>
      </c>
      <c r="E188" s="728">
        <v>62</v>
      </c>
      <c r="F188" s="729">
        <f>IF(ISBLANK(F152),"",$F$152)</f>
        <v>25</v>
      </c>
      <c r="G188" s="643">
        <f t="shared" si="36"/>
        <v>2.48</v>
      </c>
      <c r="H188" s="695">
        <v>9</v>
      </c>
      <c r="I188" s="730">
        <f t="shared" si="37"/>
        <v>1</v>
      </c>
      <c r="J188" s="575">
        <f>IF(ISBLANK(E188),"",VLOOKUP(I188,Tabellen!$F$7:$G$17,2))</f>
        <v>10</v>
      </c>
      <c r="K188" s="618">
        <f>IF(ISBLANK(E188),"",ABS(IF($J$188&gt;J152,"1",0)))</f>
        <v>1</v>
      </c>
      <c r="L188" s="62">
        <f>IF(ISBLANK(E188),"",ABS(IF($J$188&lt;J152,"1",0)))</f>
        <v>0</v>
      </c>
      <c r="M188" s="619">
        <f>IF(ISBLANK(E188),"",ABS(IF($J$188=J152,"1")))</f>
        <v>0</v>
      </c>
      <c r="Q188" s="591"/>
      <c r="S188" s="62"/>
      <c r="T188" s="62"/>
      <c r="BB188" s="64"/>
    </row>
    <row r="189" spans="1:54" ht="29.25" customHeight="1">
      <c r="A189" s="711" t="s">
        <v>115</v>
      </c>
      <c r="B189" s="712">
        <f>Leden!$C$12</f>
        <v>1.9</v>
      </c>
      <c r="C189" s="706">
        <f>SUBTOTAL(9,C173:C188)</f>
        <v>13</v>
      </c>
      <c r="D189" s="706">
        <f>SUBTOTAL(9,D173:D188)</f>
        <v>806</v>
      </c>
      <c r="E189" s="706">
        <f>SUBTOTAL(9,E173:E188)</f>
        <v>732</v>
      </c>
      <c r="F189" s="706">
        <f>SUBTOTAL(9,F173:F188)</f>
        <v>337</v>
      </c>
      <c r="G189" s="713">
        <f>E189/F189</f>
        <v>2.172106824925816</v>
      </c>
      <c r="H189" s="706">
        <f>MAX(H173:H188)</f>
        <v>12</v>
      </c>
      <c r="I189" s="731">
        <f>AVERAGE(I173:I188)</f>
        <v>0.90818858560794036</v>
      </c>
      <c r="J189" s="715">
        <f>SUM(J173:J188)</f>
        <v>115</v>
      </c>
      <c r="K189" s="732">
        <f>SUM(K173:K188)</f>
        <v>6</v>
      </c>
      <c r="L189" s="733">
        <f>SUM(L173:L188)</f>
        <v>7</v>
      </c>
      <c r="M189" s="734">
        <f>SUM(M173:M188)</f>
        <v>0</v>
      </c>
      <c r="N189" s="718">
        <f>IF(ISBLANK(E189),"",VLOOKUP(G189,Tabellen!$D$7:$E$46,2))</f>
        <v>65</v>
      </c>
      <c r="O189" s="629" t="s">
        <v>223</v>
      </c>
      <c r="P189" s="630"/>
      <c r="Q189" s="591"/>
      <c r="BB189" s="64"/>
    </row>
    <row r="190" spans="1:54" ht="29.25" customHeight="1">
      <c r="A190" s="631"/>
      <c r="B190" s="632"/>
      <c r="C190" s="633"/>
      <c r="D190" s="632"/>
      <c r="E190" s="632"/>
      <c r="F190" s="632"/>
      <c r="G190" s="632"/>
      <c r="H190" s="632"/>
      <c r="I190" s="632"/>
      <c r="J190" s="634"/>
      <c r="K190" s="632"/>
      <c r="L190" s="632"/>
      <c r="M190" s="632"/>
      <c r="N190" s="635"/>
      <c r="O190" s="632"/>
      <c r="P190" s="636"/>
      <c r="Q190" s="591"/>
    </row>
    <row r="191" spans="1:54" ht="29.25" customHeight="1">
      <c r="A191" s="582" t="s">
        <v>93</v>
      </c>
      <c r="B191" s="583" t="s">
        <v>136</v>
      </c>
      <c r="C191" s="582"/>
      <c r="D191" s="584"/>
      <c r="E191" s="585"/>
      <c r="F191" s="1187"/>
      <c r="G191" s="1187"/>
      <c r="H191" s="585"/>
      <c r="I191" s="587"/>
      <c r="J191" s="588"/>
      <c r="K191" s="589"/>
      <c r="L191" s="590"/>
      <c r="M191" s="587"/>
      <c r="N191" s="590"/>
      <c r="O191" s="637"/>
      <c r="P191" s="638"/>
      <c r="Q191" s="591"/>
    </row>
    <row r="192" spans="1:54" ht="29.25" customHeight="1">
      <c r="A192" s="592">
        <f>VLOOKUP(B210,Tabellen!$B$6:$C$46,2)</f>
        <v>120</v>
      </c>
      <c r="B192" s="583" t="s">
        <v>37</v>
      </c>
      <c r="C192" s="582" t="s">
        <v>95</v>
      </c>
      <c r="D192" s="584" t="s">
        <v>117</v>
      </c>
      <c r="E192" s="582" t="s">
        <v>95</v>
      </c>
      <c r="F192" s="582" t="s">
        <v>98</v>
      </c>
      <c r="G192" s="659" t="s">
        <v>99</v>
      </c>
      <c r="H192" s="582" t="s">
        <v>100</v>
      </c>
      <c r="I192" s="594" t="s">
        <v>101</v>
      </c>
      <c r="J192" s="595">
        <v>10</v>
      </c>
      <c r="K192" s="596" t="s">
        <v>102</v>
      </c>
      <c r="L192" s="586" t="s">
        <v>103</v>
      </c>
      <c r="M192" s="594" t="s">
        <v>104</v>
      </c>
      <c r="N192" s="586" t="s">
        <v>105</v>
      </c>
      <c r="O192" s="637"/>
      <c r="P192" s="638"/>
      <c r="Q192" s="591"/>
    </row>
    <row r="193" spans="1:17" ht="29.25" customHeight="1">
      <c r="A193" s="597" t="s">
        <v>106</v>
      </c>
      <c r="B193" s="672" t="str">
        <f>Leden!$B$13</f>
        <v>Jos Stortelder</v>
      </c>
      <c r="C193" s="582" t="s">
        <v>118</v>
      </c>
      <c r="D193" s="586" t="s">
        <v>119</v>
      </c>
      <c r="E193" s="586" t="s">
        <v>119</v>
      </c>
      <c r="F193" s="582" t="s">
        <v>110</v>
      </c>
      <c r="G193" s="586" t="s">
        <v>79</v>
      </c>
      <c r="H193" s="582" t="s">
        <v>112</v>
      </c>
      <c r="I193" s="594" t="s">
        <v>119</v>
      </c>
      <c r="J193" s="595" t="s">
        <v>113</v>
      </c>
      <c r="K193" s="596"/>
      <c r="L193" s="586"/>
      <c r="M193" s="594"/>
      <c r="N193" s="586" t="s">
        <v>114</v>
      </c>
      <c r="O193" s="637"/>
      <c r="P193" s="638"/>
      <c r="Q193" s="591"/>
    </row>
    <row r="194" spans="1:17" ht="29.25" customHeight="1">
      <c r="A194" s="613"/>
      <c r="B194" s="661" t="str">
        <f>Leden!B14</f>
        <v>Rots Jan</v>
      </c>
      <c r="C194" s="601"/>
      <c r="D194" s="602" t="str">
        <f t="shared" ref="D194:D200" si="38">IF(ISBLANK(C194),"",IF(C194=1,$A$192,C194))</f>
        <v/>
      </c>
      <c r="E194" s="601"/>
      <c r="F194" s="601"/>
      <c r="G194" s="641" t="str">
        <f t="shared" ref="G194:G200" si="39">IF(ISBLANK(E194),"",E194/F194)</f>
        <v/>
      </c>
      <c r="H194" s="601"/>
      <c r="I194" s="604" t="str">
        <f t="shared" ref="I194:I200" si="40">IF(ISBLANK(E194),"",E194/D194)</f>
        <v/>
      </c>
      <c r="J194" s="575" t="str">
        <f>IF(ISBLANK(E194),"",VLOOKUP(I194,Tabellen!$F$7:$G$17,2))</f>
        <v/>
      </c>
      <c r="K194" s="605" t="str">
        <f>IF(ISBLANK(C194),"",ABS(IF($J$194&gt;J230,"1",0)))</f>
        <v/>
      </c>
      <c r="L194" s="606" t="str">
        <f>IF(ISBLANK(C194),"",ABS(IF($J$194&lt;J230,"1",0)))</f>
        <v/>
      </c>
      <c r="M194" s="607" t="str">
        <f>IF(ISBLANK(C194),"",ABS(IF($J$194=J230,"1")))</f>
        <v/>
      </c>
      <c r="O194" s="674"/>
      <c r="P194" s="709"/>
    </row>
    <row r="195" spans="1:17" ht="29.25" customHeight="1">
      <c r="A195" s="613">
        <v>45265</v>
      </c>
      <c r="B195" s="661" t="str">
        <f>Leden!B15</f>
        <v>Rouwhorst Bennie</v>
      </c>
      <c r="C195" s="601">
        <v>1</v>
      </c>
      <c r="D195" s="578">
        <f t="shared" si="38"/>
        <v>120</v>
      </c>
      <c r="E195" s="601">
        <v>94</v>
      </c>
      <c r="F195" s="601">
        <v>21</v>
      </c>
      <c r="G195" s="643">
        <f t="shared" si="39"/>
        <v>4.4761904761904763</v>
      </c>
      <c r="H195" s="616">
        <v>21</v>
      </c>
      <c r="I195" s="611">
        <f t="shared" si="40"/>
        <v>0.78333333333333333</v>
      </c>
      <c r="J195" s="575">
        <f>IF(ISBLANK(E195),"",VLOOKUP(I195,Tabellen!$F$7:$G$17,2))</f>
        <v>7</v>
      </c>
      <c r="K195" s="618">
        <f>IF(ISBLANK(C195),"",ABS(IF($J$195&gt;J250,"1",0)))</f>
        <v>0</v>
      </c>
      <c r="L195" s="62">
        <f>IF(ISBLANK(C195),"",ABS(IF($J$195&lt;J250,"1",0)))</f>
        <v>1</v>
      </c>
      <c r="M195" s="619">
        <f>IF(ISBLANK(C195),"",ABS(IF($J$195=J250,"1")))</f>
        <v>0</v>
      </c>
      <c r="O195" s="615"/>
      <c r="P195" s="710"/>
    </row>
    <row r="196" spans="1:17" ht="29.25" customHeight="1">
      <c r="A196" s="613">
        <v>45265</v>
      </c>
      <c r="B196" s="661" t="str">
        <f>Leden!B16</f>
        <v>Wittenbernds B</v>
      </c>
      <c r="C196" s="601">
        <v>1</v>
      </c>
      <c r="D196" s="578">
        <f t="shared" si="38"/>
        <v>120</v>
      </c>
      <c r="E196" s="601">
        <v>120</v>
      </c>
      <c r="F196" s="601">
        <v>28</v>
      </c>
      <c r="G196" s="643">
        <f t="shared" si="39"/>
        <v>4.2857142857142856</v>
      </c>
      <c r="H196" s="616">
        <v>17</v>
      </c>
      <c r="I196" s="611">
        <f t="shared" si="40"/>
        <v>1</v>
      </c>
      <c r="J196" s="575">
        <f>IF(ISBLANK(E196),"",VLOOKUP(I196,Tabellen!$F$7:$G$17,2))</f>
        <v>10</v>
      </c>
      <c r="K196" s="618">
        <f>IF(ISBLANK(C196),"",ABS(IF($J$196&gt;J270,"1",0)))</f>
        <v>1</v>
      </c>
      <c r="L196" s="62">
        <f>IF(ISBLANK(C196),"",ABS(IF($J$196&lt;J270,"1",0)))</f>
        <v>0</v>
      </c>
      <c r="M196" s="619">
        <f>IF(ISBLANK(C196),"",ABS(IF($J$196=J270,"1")))</f>
        <v>0</v>
      </c>
      <c r="O196" s="615"/>
      <c r="P196" s="710"/>
    </row>
    <row r="197" spans="1:17" ht="29.25" customHeight="1">
      <c r="A197" s="613">
        <v>45209</v>
      </c>
      <c r="B197" s="661" t="str">
        <f>Leden!B17</f>
        <v>Spieker Leo</v>
      </c>
      <c r="C197" s="601">
        <v>1</v>
      </c>
      <c r="D197" s="578">
        <f t="shared" si="38"/>
        <v>120</v>
      </c>
      <c r="E197" s="601">
        <v>120</v>
      </c>
      <c r="F197" s="601">
        <v>22</v>
      </c>
      <c r="G197" s="643">
        <f t="shared" si="39"/>
        <v>5.4545454545454541</v>
      </c>
      <c r="H197" s="616">
        <v>17</v>
      </c>
      <c r="I197" s="611">
        <f t="shared" si="40"/>
        <v>1</v>
      </c>
      <c r="J197" s="575">
        <f>IF(ISBLANK(E197),"",VLOOKUP(I197,Tabellen!$F$7:$G$17,2))</f>
        <v>10</v>
      </c>
      <c r="K197" s="618">
        <f>IF(ISBLANK(C197),"",ABS(IF($J$197&gt;J290,"1",0)))</f>
        <v>1</v>
      </c>
      <c r="L197" s="62">
        <f>IF(ISBLANK(C197),"",ABS(IF($J$197&lt;J290,"1",0)))</f>
        <v>0</v>
      </c>
      <c r="M197" s="619">
        <f>IF(ISBLANK(C197),"",ABS(IF($J$197=J290,"1")))</f>
        <v>0</v>
      </c>
      <c r="O197" s="615"/>
      <c r="P197" s="710"/>
    </row>
    <row r="198" spans="1:17" ht="29.25" customHeight="1">
      <c r="A198" s="662">
        <v>45223</v>
      </c>
      <c r="B198" s="661" t="str">
        <f>Leden!B18</f>
        <v>v.Schie Leo</v>
      </c>
      <c r="C198" s="616">
        <v>1</v>
      </c>
      <c r="D198" s="578">
        <f t="shared" si="38"/>
        <v>120</v>
      </c>
      <c r="E198" s="616">
        <v>77</v>
      </c>
      <c r="F198" s="616">
        <v>26</v>
      </c>
      <c r="G198" s="643">
        <f t="shared" si="39"/>
        <v>2.9615384615384617</v>
      </c>
      <c r="H198" s="616">
        <v>13</v>
      </c>
      <c r="I198" s="611">
        <f t="shared" si="40"/>
        <v>0.64166666666666672</v>
      </c>
      <c r="J198" s="575">
        <f>IF(ISBLANK(E198),"",VLOOKUP(I198,Tabellen!$F$7:$G$17,2))</f>
        <v>6</v>
      </c>
      <c r="K198" s="618">
        <f>IF(ISBLANK(C198),"",ABS(IF($J$198&gt;J310,"1",0)))</f>
        <v>0</v>
      </c>
      <c r="L198" s="62">
        <f>IF(ISBLANK(C198),"",ABS(IF($J$198&lt;J310,"1",0)))</f>
        <v>1</v>
      </c>
      <c r="M198" s="619">
        <f>IF(ISBLANK(C198),"",ABS(IF($J$198=J310,"1")))</f>
        <v>0</v>
      </c>
      <c r="O198" s="615"/>
    </row>
    <row r="199" spans="1:17" ht="29.25" customHeight="1">
      <c r="A199" s="662" t="s">
        <v>237</v>
      </c>
      <c r="B199" s="661" t="str">
        <f>Leden!B19</f>
        <v>Wolterink Harrie</v>
      </c>
      <c r="C199" s="616">
        <v>1</v>
      </c>
      <c r="D199" s="578">
        <f t="shared" si="38"/>
        <v>120</v>
      </c>
      <c r="E199" s="616">
        <v>120</v>
      </c>
      <c r="F199" s="616">
        <v>21</v>
      </c>
      <c r="G199" s="643">
        <f t="shared" si="39"/>
        <v>5.7142857142857144</v>
      </c>
      <c r="I199" s="611">
        <f t="shared" si="40"/>
        <v>1</v>
      </c>
      <c r="J199" s="575">
        <f>IF(ISBLANK(E199),"",VLOOKUP(I199,Tabellen!$F$7:$G$17,2))</f>
        <v>10</v>
      </c>
      <c r="K199" s="618">
        <f>IF(ISBLANK(C199),"",ABS(IF($J$199&gt;J330,"1",0)))</f>
        <v>1</v>
      </c>
      <c r="L199" s="62">
        <f>IF(ISBLANK(C199),"",ABS(IF($J$199&lt;J330,"1",0)))</f>
        <v>0</v>
      </c>
      <c r="M199" s="619">
        <f>IF(ISBLANK(C199),"",ABS(IF($J$199=J330,"1")))</f>
        <v>0</v>
      </c>
      <c r="O199" s="615"/>
    </row>
    <row r="200" spans="1:17" ht="29.25" customHeight="1">
      <c r="A200" s="662">
        <v>45230</v>
      </c>
      <c r="B200" s="661" t="str">
        <f>Leden!B20</f>
        <v>Vermue Jack</v>
      </c>
      <c r="C200" s="616">
        <v>1</v>
      </c>
      <c r="D200" s="578">
        <f t="shared" si="38"/>
        <v>120</v>
      </c>
      <c r="E200" s="616">
        <v>120</v>
      </c>
      <c r="F200" s="616">
        <v>23</v>
      </c>
      <c r="G200" s="643">
        <f t="shared" si="39"/>
        <v>5.2173913043478262</v>
      </c>
      <c r="H200" s="616">
        <v>27</v>
      </c>
      <c r="I200" s="611">
        <f t="shared" si="40"/>
        <v>1</v>
      </c>
      <c r="J200" s="575">
        <f>IF(ISBLANK(E200),"",VLOOKUP(I200,Tabellen!$F$7:$G$17,2))</f>
        <v>10</v>
      </c>
      <c r="K200" s="618">
        <f>IF(ISBLANK(C200),"",ABS(IF($J$199&gt;J349,"1",0)))</f>
        <v>1</v>
      </c>
      <c r="L200" s="62">
        <f>IF(ISBLANK(C200),"",ABS(IF($J$199&lt;J349,"1",0)))</f>
        <v>0</v>
      </c>
      <c r="M200" s="619">
        <f>IF(ISBLANK(C200),"",ABS(IF($J$199=J349,"1")))</f>
        <v>0</v>
      </c>
      <c r="O200" s="693"/>
    </row>
    <row r="201" spans="1:17" ht="29.25" customHeight="1">
      <c r="A201" s="663">
        <f>IF(ISBLANK(A13),"",$A$13)</f>
        <v>45244</v>
      </c>
      <c r="B201" s="661" t="str">
        <f>Leden!B4</f>
        <v>Slot Guus</v>
      </c>
      <c r="C201" s="578">
        <f>IF(ISBLANK(C13),"",$C$13)</f>
        <v>1</v>
      </c>
      <c r="D201" s="578">
        <f t="shared" ref="D201:D209" si="41">IF(C201=1,$A$192,C201)</f>
        <v>120</v>
      </c>
      <c r="E201" s="616">
        <v>89</v>
      </c>
      <c r="F201" s="578">
        <f>IF(ISBLANK(F13),"",$F$13)</f>
        <v>25</v>
      </c>
      <c r="G201" s="643">
        <f t="shared" ref="G201:G209" si="42">IF(ISBLANK(E201),"",E201/F201)</f>
        <v>3.56</v>
      </c>
      <c r="H201" s="616">
        <v>16</v>
      </c>
      <c r="I201" s="611">
        <f t="shared" ref="I201:I209" si="43">IF(ISBLANK(E201),"",E201/D201)</f>
        <v>0.7416666666666667</v>
      </c>
      <c r="J201" s="575">
        <f>IF(ISBLANK(E201),"",VLOOKUP(I201,Tabellen!$F$7:$G$17,2))</f>
        <v>7</v>
      </c>
      <c r="K201" s="618">
        <f>IF(ISBLANK(E201),"",ABS(IF($J$201&gt;J13,"1",0)))</f>
        <v>0</v>
      </c>
      <c r="L201" s="62">
        <f>IF(ISBLANK(E201),"",ABS(IF($J$201&lt;J13,"1",0)))</f>
        <v>1</v>
      </c>
      <c r="M201" s="619">
        <f>IF(ISBLANK(E201),"",ABS(IF($J$201=J13,"1")))</f>
        <v>0</v>
      </c>
      <c r="O201" s="693"/>
    </row>
    <row r="202" spans="1:17" ht="29.25" customHeight="1">
      <c r="A202" s="663" t="str">
        <f>IF(ISBLANK(A33),"",$A$33)</f>
        <v/>
      </c>
      <c r="B202" s="661" t="str">
        <f>Leden!B5</f>
        <v>Bennie Beerten Z</v>
      </c>
      <c r="C202" s="578" t="str">
        <f>IF(ISBLANK(C33),"",$C$33)</f>
        <v/>
      </c>
      <c r="D202" s="578" t="str">
        <f t="shared" si="41"/>
        <v/>
      </c>
      <c r="F202" s="578" t="str">
        <f>IF(ISBLANK(F33),"",$F$33)</f>
        <v/>
      </c>
      <c r="G202" s="643" t="str">
        <f t="shared" si="42"/>
        <v/>
      </c>
      <c r="I202" s="611" t="str">
        <f t="shared" si="43"/>
        <v/>
      </c>
      <c r="J202" s="575" t="str">
        <f>IF(ISBLANK(E202),"",VLOOKUP(I202,Tabellen!$F$7:$G$17,2))</f>
        <v/>
      </c>
      <c r="K202" s="618" t="str">
        <f>IF(ISBLANK(E202),"",ABS(IF($J$202&gt;J33,"1",0)))</f>
        <v/>
      </c>
      <c r="L202" s="62" t="str">
        <f>IF(ISBLANK(E202),"",ABS(IF($J$202&lt;J33,"1",0)))</f>
        <v/>
      </c>
      <c r="M202" s="619" t="str">
        <f>IF(ISBLANK(E202),"",ABS(IF($J$202=J33,"1")))</f>
        <v/>
      </c>
      <c r="O202" s="693"/>
    </row>
    <row r="203" spans="1:17" ht="29.25" customHeight="1">
      <c r="A203" s="663" t="str">
        <f>IF(ISBLANK(A53),"",$A$53)</f>
        <v/>
      </c>
      <c r="B203" s="661" t="str">
        <f>Leden!B6</f>
        <v>Cuppers Jan</v>
      </c>
      <c r="C203" s="578" t="str">
        <f>IF(ISBLANK(C53),"",$C$53)</f>
        <v/>
      </c>
      <c r="D203" s="578" t="str">
        <f t="shared" si="41"/>
        <v/>
      </c>
      <c r="F203" s="578" t="str">
        <f>IF(ISBLANK(F53),"",$F$53)</f>
        <v/>
      </c>
      <c r="G203" s="643" t="str">
        <f t="shared" si="42"/>
        <v/>
      </c>
      <c r="I203" s="611" t="str">
        <f t="shared" si="43"/>
        <v/>
      </c>
      <c r="J203" s="575" t="str">
        <f>IF(ISBLANK(E203),"",VLOOKUP(I203,Tabellen!$F$7:$G$17,2))</f>
        <v/>
      </c>
      <c r="K203" s="618" t="str">
        <f>IF(ISBLANK(E203),"",ABS(IF($J$203&gt;J53,"1",0)))</f>
        <v/>
      </c>
      <c r="L203" s="62" t="str">
        <f>IF(ISBLANK(E203),"",ABS(IF($J$203&lt;J53,"1",0)))</f>
        <v/>
      </c>
      <c r="M203" s="619" t="str">
        <f>IF(ISBLANK(E203),"",ABS(IF($J$203=J53,"1")))</f>
        <v/>
      </c>
      <c r="O203" s="693"/>
    </row>
    <row r="204" spans="1:17" ht="29.25" customHeight="1">
      <c r="A204" s="663">
        <f>IF(ISBLANK(A73),"",$A$73)</f>
        <v>45237</v>
      </c>
      <c r="B204" s="661" t="str">
        <f>Leden!B7</f>
        <v>BouwmeesterJohan</v>
      </c>
      <c r="C204" s="578">
        <f>IF(ISBLANK(C73),"",$C$73)</f>
        <v>1</v>
      </c>
      <c r="D204" s="578">
        <f t="shared" si="41"/>
        <v>120</v>
      </c>
      <c r="E204" s="616">
        <v>120</v>
      </c>
      <c r="F204" s="578">
        <f>IF(ISBLANK(F73),"",$F$73)</f>
        <v>23</v>
      </c>
      <c r="G204" s="643">
        <f t="shared" si="42"/>
        <v>5.2173913043478262</v>
      </c>
      <c r="H204" s="616">
        <v>16</v>
      </c>
      <c r="I204" s="611">
        <f t="shared" si="43"/>
        <v>1</v>
      </c>
      <c r="J204" s="575">
        <f>IF(ISBLANK(E204),"",VLOOKUP(I204,Tabellen!$F$7:$G$17,2))</f>
        <v>10</v>
      </c>
      <c r="K204" s="618">
        <f>IF(ISBLANK(E204),"",ABS(IF($J$204&gt;J73,"1",0)))</f>
        <v>1</v>
      </c>
      <c r="L204" s="62">
        <f>IF(ISBLANK(E204),"",ABS(IF($J$204&lt;J73,"1",0)))</f>
        <v>0</v>
      </c>
      <c r="M204" s="619">
        <f>IF(ISBLANK(E204),"",ABS(IF($J$204=J73,"1")))</f>
        <v>0</v>
      </c>
      <c r="O204" s="693"/>
    </row>
    <row r="205" spans="1:17" ht="29.25" customHeight="1">
      <c r="A205" s="663">
        <f>IF(ISBLANK(A93),"",$A$93)</f>
        <v>45258</v>
      </c>
      <c r="B205" s="661" t="str">
        <f>Leden!B8</f>
        <v>Cattier Theo</v>
      </c>
      <c r="C205" s="578">
        <f>IF(ISBLANK(C93),"",$C$93)</f>
        <v>1</v>
      </c>
      <c r="D205" s="578">
        <f t="shared" si="41"/>
        <v>120</v>
      </c>
      <c r="E205" s="616">
        <v>120</v>
      </c>
      <c r="F205" s="578">
        <f>IF(ISBLANK(F93),"",$F$93)</f>
        <v>22</v>
      </c>
      <c r="G205" s="643">
        <f t="shared" si="42"/>
        <v>5.4545454545454541</v>
      </c>
      <c r="H205" s="616">
        <v>34</v>
      </c>
      <c r="I205" s="611">
        <f t="shared" si="43"/>
        <v>1</v>
      </c>
      <c r="J205" s="575">
        <f>IF(ISBLANK(E205),"",VLOOKUP(I205,Tabellen!$F$7:$G$17,2))</f>
        <v>10</v>
      </c>
      <c r="K205" s="618">
        <f>IF(ISBLANK(E205),"",ABS(IF($J$205&gt;J93,"1",0)))</f>
        <v>1</v>
      </c>
      <c r="L205" s="62">
        <f>IF(ISBLANK(E205),"",ABS(IF($J$205&lt;J93,"1",0)))</f>
        <v>0</v>
      </c>
      <c r="M205" s="619">
        <f>IF(ISBLANK(E205),"",ABS(IF($J$205=J93,"1")))</f>
        <v>0</v>
      </c>
      <c r="O205" s="693"/>
    </row>
    <row r="206" spans="1:17" ht="29.25" customHeight="1">
      <c r="A206" s="663">
        <f>IF(ISBLANK(A113),"",$A$113)</f>
        <v>45258</v>
      </c>
      <c r="B206" s="661" t="str">
        <f>Leden!B9</f>
        <v>Huinink Jan</v>
      </c>
      <c r="C206" s="578">
        <f>IF(ISBLANK(C113),"",$C$113)</f>
        <v>1</v>
      </c>
      <c r="D206" s="578">
        <f t="shared" si="41"/>
        <v>120</v>
      </c>
      <c r="E206" s="616">
        <v>90</v>
      </c>
      <c r="F206" s="578">
        <f>IF(ISBLANK(F113),"",$F$113)</f>
        <v>28</v>
      </c>
      <c r="G206" s="643">
        <f t="shared" si="42"/>
        <v>3.2142857142857144</v>
      </c>
      <c r="H206" s="616">
        <v>16</v>
      </c>
      <c r="I206" s="611">
        <f t="shared" si="43"/>
        <v>0.75</v>
      </c>
      <c r="J206" s="575">
        <f>IF(ISBLANK(E206),"",VLOOKUP(I206,Tabellen!$F$7:$G$17,2))</f>
        <v>7</v>
      </c>
      <c r="K206" s="618">
        <f>IF(ISBLANK(E206),"",ABS(IF($J$206&gt;J113,"1",0)))</f>
        <v>0</v>
      </c>
      <c r="L206" s="62">
        <f>IF(ISBLANK(E206),"",ABS(IF($J$206&lt;J113,"1",0)))</f>
        <v>1</v>
      </c>
      <c r="M206" s="619">
        <f>IF(ISBLANK(E206),"",ABS(IF($J$206=J113,"1")))</f>
        <v>0</v>
      </c>
      <c r="O206" s="693"/>
    </row>
    <row r="207" spans="1:17" ht="29.25" customHeight="1">
      <c r="A207" s="663">
        <f>IF(ISBLANK(A133),"",$A$133)</f>
        <v>45237</v>
      </c>
      <c r="B207" s="661" t="str">
        <f>Leden!B10</f>
        <v>Koppele Theo</v>
      </c>
      <c r="C207" s="578">
        <f>IF(ISBLANK(C133),"",$C$133)</f>
        <v>1</v>
      </c>
      <c r="D207" s="578">
        <f t="shared" si="41"/>
        <v>120</v>
      </c>
      <c r="E207" s="616">
        <v>120</v>
      </c>
      <c r="F207" s="578">
        <f>IF(ISBLANK(F133),"",$F$133)</f>
        <v>23</v>
      </c>
      <c r="G207" s="643">
        <f t="shared" si="42"/>
        <v>5.2173913043478262</v>
      </c>
      <c r="H207" s="616">
        <v>23</v>
      </c>
      <c r="I207" s="611">
        <f t="shared" si="43"/>
        <v>1</v>
      </c>
      <c r="J207" s="575">
        <f>IF(ISBLANK(E207),"",VLOOKUP(I207,Tabellen!$F$7:$G$17,2))</f>
        <v>10</v>
      </c>
      <c r="K207" s="618">
        <f>IF(ISBLANK(E207),"",ABS(IF($J$207&gt;J133,"1",0)))</f>
        <v>1</v>
      </c>
      <c r="L207" s="62">
        <f>IF(ISBLANK(E207),"",ABS(IF($J$207&lt;J133,"1",0)))</f>
        <v>0</v>
      </c>
      <c r="M207" s="619">
        <f>IF(ISBLANK(E207),"",ABS(IF($J$207=J133,"1")))</f>
        <v>0</v>
      </c>
      <c r="O207" s="693"/>
      <c r="P207" s="694"/>
      <c r="Q207" s="591"/>
    </row>
    <row r="208" spans="1:17" ht="29.25" customHeight="1">
      <c r="A208" s="663">
        <f>IF(ISBLANK(A153),"",$A$153)</f>
        <v>45251</v>
      </c>
      <c r="B208" s="661" t="str">
        <f>Leden!B11</f>
        <v>Melgers Willy</v>
      </c>
      <c r="C208" s="578">
        <f>IF(ISBLANK(C153),"",$C$153)</f>
        <v>1</v>
      </c>
      <c r="D208" s="578">
        <f t="shared" si="41"/>
        <v>120</v>
      </c>
      <c r="E208" s="616">
        <v>120</v>
      </c>
      <c r="F208" s="578">
        <f>IF(ISBLANK(F153),"",$F$153)</f>
        <v>19</v>
      </c>
      <c r="G208" s="643">
        <f t="shared" si="42"/>
        <v>6.3157894736842106</v>
      </c>
      <c r="H208" s="616">
        <v>30</v>
      </c>
      <c r="I208" s="611">
        <f t="shared" si="43"/>
        <v>1</v>
      </c>
      <c r="J208" s="575">
        <f>IF(ISBLANK(E208),"",VLOOKUP(I208,Tabellen!$F$7:$G$17,2))</f>
        <v>10</v>
      </c>
      <c r="K208" s="618">
        <f>IF(ISBLANK(E208),"",ABS(IF($J$208&gt;J162,"1",0)))</f>
        <v>0</v>
      </c>
      <c r="L208" s="62">
        <f>IF(ISBLANK(E208),"",ABS(IF($J$208&lt;J162,"1",0)))</f>
        <v>1</v>
      </c>
      <c r="M208" s="619">
        <f>IF(ISBLANK(E208),"",ABS(IF($J$208=J162,"1")))</f>
        <v>0</v>
      </c>
      <c r="P208" s="694"/>
      <c r="Q208" s="591"/>
    </row>
    <row r="209" spans="1:17" ht="29.25" customHeight="1">
      <c r="A209" s="663">
        <f>IF(ISBLANK(A173),"",$A$173)</f>
        <v>45244</v>
      </c>
      <c r="B209" s="661" t="str">
        <f>Leden!B12</f>
        <v>Piepers Arnold</v>
      </c>
      <c r="C209" s="578">
        <f>IF(ISBLANK(C173),"",$C$173)</f>
        <v>1</v>
      </c>
      <c r="D209" s="578">
        <f t="shared" si="41"/>
        <v>120</v>
      </c>
      <c r="E209" s="616">
        <v>120</v>
      </c>
      <c r="F209" s="578">
        <f>IF(ISBLANK(F173),"",$F$173)</f>
        <v>19</v>
      </c>
      <c r="G209" s="643">
        <f t="shared" si="42"/>
        <v>6.3157894736842106</v>
      </c>
      <c r="H209" s="616">
        <v>53</v>
      </c>
      <c r="I209" s="611">
        <f t="shared" si="43"/>
        <v>1</v>
      </c>
      <c r="J209" s="575">
        <f>IF(ISBLANK(E209),"",VLOOKUP(I209,Tabellen!$F$7:$G$17,2))</f>
        <v>10</v>
      </c>
      <c r="K209" s="618">
        <f>IF(ISBLANK(E209),"",ABS(IF($J$209&gt;J173,"1",0)))</f>
        <v>1</v>
      </c>
      <c r="L209" s="62">
        <f>IF(ISBLANK(E209),"",ABS(IF($J$209&lt;J173,"1",0)))</f>
        <v>0</v>
      </c>
      <c r="M209" s="619">
        <f>IF(ISBLANK(E209),"",ABS(IF($J$209=J173,"1")))</f>
        <v>0</v>
      </c>
      <c r="Q209" s="591"/>
    </row>
    <row r="210" spans="1:17" ht="29.25" customHeight="1">
      <c r="A210" s="735"/>
      <c r="B210" s="736">
        <f>Leden!$F$13</f>
        <v>4.5</v>
      </c>
      <c r="C210" s="706">
        <f>SUBTOTAL(9,C194:C209)</f>
        <v>13</v>
      </c>
      <c r="D210" s="706">
        <f>SUBTOTAL(9,D194:D209)</f>
        <v>1560</v>
      </c>
      <c r="E210" s="706">
        <f>SUBTOTAL(9,E194:E209)</f>
        <v>1430</v>
      </c>
      <c r="F210" s="706">
        <f>SUM(F194:F209)</f>
        <v>300</v>
      </c>
      <c r="G210" s="713">
        <f>E210/F210</f>
        <v>4.7666666666666666</v>
      </c>
      <c r="H210" s="706">
        <f>MAX(H194:H209)</f>
        <v>53</v>
      </c>
      <c r="I210" s="731">
        <f>AVERAGE(I194:I209)</f>
        <v>0.91666666666666663</v>
      </c>
      <c r="J210" s="715">
        <f>SUM(J194:J209)</f>
        <v>117</v>
      </c>
      <c r="K210" s="732">
        <f>SUM(K194:K209)</f>
        <v>8</v>
      </c>
      <c r="L210" s="733">
        <f>SUM(L194:L209)</f>
        <v>5</v>
      </c>
      <c r="M210" s="734">
        <f>SUM(M194:M209)</f>
        <v>0</v>
      </c>
      <c r="N210" s="718">
        <f>IF(ISBLANK(E210),"",VLOOKUP(G210,Tabellen!$D$7:$E$46,2))</f>
        <v>120</v>
      </c>
      <c r="O210" s="629" t="s">
        <v>223</v>
      </c>
      <c r="P210" s="630"/>
      <c r="Q210" s="591"/>
    </row>
    <row r="211" spans="1:17" ht="29.25" customHeight="1">
      <c r="A211" s="697"/>
      <c r="B211" s="698"/>
      <c r="C211" s="699"/>
      <c r="D211" s="698"/>
      <c r="E211" s="698"/>
      <c r="F211" s="698"/>
      <c r="G211" s="698"/>
      <c r="H211" s="698"/>
      <c r="I211" s="698"/>
      <c r="J211" s="700"/>
      <c r="K211" s="698"/>
      <c r="L211" s="698"/>
      <c r="M211" s="698"/>
      <c r="N211" s="701"/>
      <c r="O211" s="698"/>
      <c r="P211" s="702"/>
      <c r="Q211" s="591"/>
    </row>
    <row r="212" spans="1:17" ht="29.25" customHeight="1">
      <c r="A212" s="582" t="s">
        <v>93</v>
      </c>
      <c r="B212" s="583" t="s">
        <v>136</v>
      </c>
      <c r="C212" s="582"/>
      <c r="D212" s="584"/>
      <c r="E212" s="585"/>
      <c r="F212" s="582"/>
      <c r="G212" s="586"/>
      <c r="H212" s="585"/>
      <c r="I212" s="587"/>
      <c r="J212" s="588"/>
      <c r="K212" s="589"/>
      <c r="L212" s="590"/>
      <c r="M212" s="587"/>
      <c r="N212" s="590"/>
      <c r="O212" s="637"/>
      <c r="P212" s="638"/>
      <c r="Q212" s="591"/>
    </row>
    <row r="213" spans="1:17" ht="29.25" customHeight="1">
      <c r="A213" s="592">
        <f>VLOOKUP(B231,Tabellen!B7:C46,2)</f>
        <v>50</v>
      </c>
      <c r="B213" s="583" t="s">
        <v>37</v>
      </c>
      <c r="C213" s="582" t="s">
        <v>95</v>
      </c>
      <c r="D213" s="584" t="s">
        <v>117</v>
      </c>
      <c r="E213" s="582" t="s">
        <v>95</v>
      </c>
      <c r="F213" s="582" t="s">
        <v>98</v>
      </c>
      <c r="G213" s="659" t="s">
        <v>99</v>
      </c>
      <c r="H213" s="582" t="s">
        <v>100</v>
      </c>
      <c r="I213" s="594" t="s">
        <v>101</v>
      </c>
      <c r="J213" s="595">
        <v>10</v>
      </c>
      <c r="K213" s="596" t="s">
        <v>102</v>
      </c>
      <c r="L213" s="586" t="s">
        <v>103</v>
      </c>
      <c r="M213" s="594" t="s">
        <v>104</v>
      </c>
      <c r="N213" s="586" t="s">
        <v>105</v>
      </c>
      <c r="O213" s="637"/>
      <c r="P213" s="638"/>
      <c r="Q213" s="591"/>
    </row>
    <row r="214" spans="1:17" ht="29.25" customHeight="1">
      <c r="A214" s="597" t="s">
        <v>106</v>
      </c>
      <c r="B214" s="672" t="str">
        <f>Leden!$B$14</f>
        <v>Rots Jan</v>
      </c>
      <c r="C214" s="582" t="s">
        <v>107</v>
      </c>
      <c r="D214" s="586" t="s">
        <v>119</v>
      </c>
      <c r="E214" s="586" t="s">
        <v>119</v>
      </c>
      <c r="F214" s="582" t="s">
        <v>110</v>
      </c>
      <c r="G214" s="586" t="s">
        <v>79</v>
      </c>
      <c r="H214" s="582" t="s">
        <v>112</v>
      </c>
      <c r="I214" s="594" t="s">
        <v>119</v>
      </c>
      <c r="J214" s="595" t="s">
        <v>113</v>
      </c>
      <c r="K214" s="596"/>
      <c r="L214" s="586"/>
      <c r="M214" s="594"/>
      <c r="N214" s="586" t="s">
        <v>114</v>
      </c>
      <c r="O214" s="637"/>
      <c r="P214" s="638"/>
      <c r="Q214" s="591"/>
    </row>
    <row r="215" spans="1:17" ht="29.25" customHeight="1">
      <c r="A215" s="613"/>
      <c r="B215" s="661" t="str">
        <f>Leden!B15</f>
        <v>Rouwhorst Bennie</v>
      </c>
      <c r="C215" s="601"/>
      <c r="D215" s="602" t="str">
        <f>IF(ISBLANK(C215),"",IF(C215=1,$A$213,C215))</f>
        <v/>
      </c>
      <c r="E215" s="601"/>
      <c r="F215" s="601"/>
      <c r="G215" s="641" t="str">
        <f>IF(ISBLANK(E215),"",E215/F215)</f>
        <v/>
      </c>
      <c r="H215" s="601"/>
      <c r="I215" s="604" t="str">
        <f>IF(ISBLANK(E215),"",E215/D215)</f>
        <v/>
      </c>
      <c r="J215" s="575" t="str">
        <f>IF(ISBLANK(E215),"",VLOOKUP(I215,Tabellen!$F$7:$G$17,2))</f>
        <v/>
      </c>
      <c r="K215" s="605" t="str">
        <f>IF(ISBLANK(C215),"",ABS(IF($J$215&gt;J251,"1",0)))</f>
        <v/>
      </c>
      <c r="L215" s="606" t="str">
        <f>IF(ISBLANK(C215),"",ABS(IF($J$215&lt;J251,"1",0)))</f>
        <v/>
      </c>
      <c r="M215" s="607" t="str">
        <f>IF(ISBLANK(C215),"",ABS(IF($J$215=J251,"1")))</f>
        <v/>
      </c>
      <c r="O215" s="674"/>
      <c r="P215" s="704"/>
    </row>
    <row r="216" spans="1:17" ht="29.25" customHeight="1">
      <c r="A216" s="613"/>
      <c r="B216" s="661" t="str">
        <f>Leden!B16</f>
        <v>Wittenbernds B</v>
      </c>
      <c r="D216" s="578" t="str">
        <f>IF(ISBLANK(C216),"",IF(C216=1,$A$213,C216))</f>
        <v/>
      </c>
      <c r="E216" s="601"/>
      <c r="F216" s="601"/>
      <c r="G216" s="643" t="str">
        <f>IF(ISBLANK(E216),"",E216/F216)</f>
        <v/>
      </c>
      <c r="I216" s="611" t="str">
        <f>IF(ISBLANK(E216),"",E216/D216)</f>
        <v/>
      </c>
      <c r="J216" s="575" t="str">
        <f>IF(ISBLANK(E216),"",VLOOKUP(I216,Tabellen!$F$7:$G$17,2))</f>
        <v/>
      </c>
      <c r="K216" s="618" t="str">
        <f>IF(ISBLANK(C216),"",ABS(IF($J$216&gt;J271,"1",0)))</f>
        <v/>
      </c>
      <c r="L216" s="62" t="str">
        <f>IF(ISBLANK(C216),"",ABS(IF($J$216&lt;J271,"1",0)))</f>
        <v/>
      </c>
      <c r="M216" s="619" t="str">
        <f>IF(ISBLANK(C216),"",ABS(IF($J$216=J271,"1")))</f>
        <v/>
      </c>
      <c r="O216" s="615"/>
      <c r="P216" s="705"/>
    </row>
    <row r="217" spans="1:17" ht="29.25" customHeight="1">
      <c r="A217" s="613"/>
      <c r="B217" s="661" t="str">
        <f>Leden!B17</f>
        <v>Spieker Leo</v>
      </c>
      <c r="D217" s="578" t="str">
        <f>IF(ISBLANK(C217),"",IF(C217=1,$A$213,C217))</f>
        <v/>
      </c>
      <c r="E217" s="601"/>
      <c r="F217" s="601"/>
      <c r="G217" s="643" t="str">
        <f>IF(ISBLANK(E217),"",E217/F217)</f>
        <v/>
      </c>
      <c r="I217" s="611" t="str">
        <f>IF(ISBLANK(E217),"",E217/D217)</f>
        <v/>
      </c>
      <c r="J217" s="575" t="str">
        <f>IF(ISBLANK(E217),"",VLOOKUP(I217,Tabellen!$F$7:$G$17,2))</f>
        <v/>
      </c>
      <c r="K217" s="618" t="str">
        <f>IF(ISBLANK(C217),"",ABS(IF($J$217&gt;J291,"1",0)))</f>
        <v/>
      </c>
      <c r="L217" s="62" t="str">
        <f>IF(ISBLANK(C217),"",ABS(IF($J$217&lt;J291,"1",0)))</f>
        <v/>
      </c>
      <c r="M217" s="619" t="str">
        <f>IF(ISBLANK(C217),"",ABS(IF($J$217=J291,"1")))</f>
        <v/>
      </c>
      <c r="O217" s="615"/>
      <c r="P217" s="705"/>
    </row>
    <row r="218" spans="1:17" ht="29.25" customHeight="1">
      <c r="B218" s="661" t="str">
        <f>Leden!B18</f>
        <v>v.Schie Leo</v>
      </c>
      <c r="D218" s="578" t="str">
        <f>IF(ISBLANK(C218),"",IF(C218=1,$A$213,C218))</f>
        <v/>
      </c>
      <c r="G218" s="643" t="str">
        <f>IF(ISBLANK(E218),"",E218/F218)</f>
        <v/>
      </c>
      <c r="I218" s="611" t="str">
        <f>IF(ISBLANK(E218),"",E218/D218)</f>
        <v/>
      </c>
      <c r="J218" s="575" t="str">
        <f>IF(ISBLANK(E218),"",VLOOKUP(I218,Tabellen!$F$7:$G$17,2))</f>
        <v/>
      </c>
      <c r="K218" s="618" t="str">
        <f>IF(ISBLANK(C218),"",ABS(IF($J$218&gt;J311,"1",0)))</f>
        <v/>
      </c>
      <c r="L218" s="62" t="str">
        <f>IF(ISBLANK(C218),"",ABS(IF($J$218&lt;J311,"1",0)))</f>
        <v/>
      </c>
      <c r="M218" s="619" t="str">
        <f>IF(ISBLANK(C218),"",ABS(IF($J$218=J311,"1")))</f>
        <v/>
      </c>
      <c r="O218" s="615"/>
    </row>
    <row r="219" spans="1:17" ht="29.25" customHeight="1">
      <c r="B219" s="661" t="str">
        <f>Leden!B19</f>
        <v>Wolterink Harrie</v>
      </c>
      <c r="D219" s="578" t="str">
        <f>IF(ISBLANK(C219),"",IF(C219=1,$A$213,C219))</f>
        <v/>
      </c>
      <c r="G219" s="643" t="str">
        <f>IF(ISBLANK(E219),"",E219/F219)</f>
        <v/>
      </c>
      <c r="I219" s="611" t="str">
        <f>IF(ISBLANK(E219),"",E219/D219)</f>
        <v/>
      </c>
      <c r="J219" s="575" t="str">
        <f>IF(ISBLANK(E219),"",VLOOKUP(I219,Tabellen!$F$7:$G$17,2))</f>
        <v/>
      </c>
      <c r="K219" s="618" t="str">
        <f>IF(ISBLANK(C219),"",ABS(IF($J$219&gt;J331,"1",0)))</f>
        <v/>
      </c>
      <c r="L219" s="62" t="str">
        <f>IF(ISBLANK(C219),"",ABS(IF($J$219&lt;J331,"1",0)))</f>
        <v/>
      </c>
      <c r="M219" s="619" t="str">
        <f>IF(ISBLANK(C219),"",ABS(IF($J$219=J331,"1")))</f>
        <v/>
      </c>
      <c r="O219" s="615"/>
    </row>
    <row r="220" spans="1:17" ht="29.25" customHeight="1">
      <c r="B220" s="661" t="str">
        <f>Leden!B20</f>
        <v>Vermue Jack</v>
      </c>
      <c r="K220" s="690" t="str">
        <f>IF(ISBLANK(C220),"",ABS(IF($J$220&gt;J350,"1",0)))</f>
        <v/>
      </c>
      <c r="L220" s="691" t="str">
        <f>IF(ISBLANK(C220),"",ABS(IF($J$220&lt;J350,"1",0)))</f>
        <v/>
      </c>
      <c r="M220" s="692" t="str">
        <f>IF(ISBLANK(C220),"",ABS(IF($J$220=J350,"1")))</f>
        <v/>
      </c>
      <c r="N220" s="451"/>
      <c r="O220" s="693"/>
    </row>
    <row r="221" spans="1:17" ht="29.25" customHeight="1">
      <c r="A221" s="663" t="str">
        <f>IF(ISBLANK(A14),"",$A$14)</f>
        <v/>
      </c>
      <c r="B221" s="661" t="str">
        <f>Leden!B4</f>
        <v>Slot Guus</v>
      </c>
      <c r="C221" s="578" t="str">
        <f>IF(ISBLANK(C14),"",$C$14)</f>
        <v/>
      </c>
      <c r="D221" s="578" t="str">
        <f t="shared" ref="D221:D230" si="44">IF(C221=1,$A$213,C221)</f>
        <v/>
      </c>
      <c r="F221" s="578" t="str">
        <f>IF(ISBLANK(F14),"",$F14)</f>
        <v/>
      </c>
      <c r="G221" s="643" t="str">
        <f t="shared" ref="G221:G230" si="45">IF(ISBLANK(E221),"",E221/F221)</f>
        <v/>
      </c>
      <c r="I221" s="611" t="str">
        <f t="shared" ref="I221:I230" si="46">IF(ISBLANK(E221),"",E221/D221)</f>
        <v/>
      </c>
      <c r="J221" s="575" t="str">
        <f>IF(ISBLANK(E221),"",VLOOKUP(I221,Tabellen!$F$7:$G$17,2))</f>
        <v/>
      </c>
      <c r="K221" s="618" t="str">
        <f>IF(ISBLANK(E221),"",ABS(IF($J$221&gt;J14,"1",0)))</f>
        <v/>
      </c>
      <c r="L221" s="62" t="str">
        <f>IF(ISBLANK(E221),"",ABS(IF($J$221&lt;J14,"1",0)))</f>
        <v/>
      </c>
      <c r="M221" s="619" t="str">
        <f>IF(ISBLANK(E221),"",ABS(IF($J$221=J14,"1")))</f>
        <v/>
      </c>
      <c r="O221" s="693"/>
    </row>
    <row r="222" spans="1:17" ht="29.25" customHeight="1">
      <c r="A222" s="663" t="str">
        <f>IF(ISBLANK(A34),"",$A$34)</f>
        <v/>
      </c>
      <c r="B222" s="661" t="str">
        <f>Leden!B5</f>
        <v>Bennie Beerten Z</v>
      </c>
      <c r="C222" s="578" t="str">
        <f>IF(ISBLANK(C34),"",$C$34)</f>
        <v/>
      </c>
      <c r="D222" s="578" t="str">
        <f t="shared" si="44"/>
        <v/>
      </c>
      <c r="F222" s="578" t="str">
        <f>IF(ISBLANK(F34),"",$F34)</f>
        <v/>
      </c>
      <c r="G222" s="643" t="str">
        <f t="shared" si="45"/>
        <v/>
      </c>
      <c r="I222" s="611" t="str">
        <f t="shared" si="46"/>
        <v/>
      </c>
      <c r="J222" s="575" t="str">
        <f>IF(ISBLANK(E222),"",VLOOKUP(I222,Tabellen!$F$7:$G$17,2))</f>
        <v/>
      </c>
      <c r="K222" s="618" t="str">
        <f>IF(ISBLANK(E222),"",ABS(IF($J$222&gt;J34,"1",0)))</f>
        <v/>
      </c>
      <c r="L222" s="62" t="str">
        <f>IF(ISBLANK(E222),"",ABS(IF($J$222&lt;J34,"1",0)))</f>
        <v/>
      </c>
      <c r="M222" s="619" t="str">
        <f>IF(ISBLANK(E222),"",ABS(IF($J$222=J34,"1")))</f>
        <v/>
      </c>
      <c r="O222" s="693"/>
    </row>
    <row r="223" spans="1:17" ht="29.25" customHeight="1">
      <c r="A223" s="663" t="str">
        <f>IF(ISBLANK(A54),"",$A$54)</f>
        <v/>
      </c>
      <c r="B223" s="661" t="str">
        <f>Leden!B6</f>
        <v>Cuppers Jan</v>
      </c>
      <c r="C223" s="578" t="str">
        <f>IF(ISBLANK(C54),"",$C$54)</f>
        <v/>
      </c>
      <c r="D223" s="578" t="str">
        <f t="shared" si="44"/>
        <v/>
      </c>
      <c r="F223" s="578" t="str">
        <f>IF(ISBLANK(A54),"",$A54)</f>
        <v/>
      </c>
      <c r="G223" s="643" t="str">
        <f t="shared" si="45"/>
        <v/>
      </c>
      <c r="I223" s="611" t="str">
        <f t="shared" si="46"/>
        <v/>
      </c>
      <c r="J223" s="575" t="str">
        <f>IF(ISBLANK(E223),"",VLOOKUP(I223,Tabellen!$F$7:$G$17,2))</f>
        <v/>
      </c>
      <c r="K223" s="618" t="str">
        <f>IF(ISBLANK(E223),"",ABS(IF($J$223&gt;J54,"1",0)))</f>
        <v/>
      </c>
      <c r="L223" s="62" t="str">
        <f>IF(ISBLANK(E223),"",ABS(IF($J$223&lt;J54,"1",0)))</f>
        <v/>
      </c>
      <c r="M223" s="619" t="str">
        <f>IF(ISBLANK(E223),"",ABS(IF($J$223=J54,"1")))</f>
        <v/>
      </c>
      <c r="O223" s="693"/>
    </row>
    <row r="224" spans="1:17" ht="29.25" customHeight="1">
      <c r="A224" s="663" t="str">
        <f>IF(ISBLANK(A74),"",$A$74)</f>
        <v/>
      </c>
      <c r="B224" s="661" t="str">
        <f>Leden!B7</f>
        <v>BouwmeesterJohan</v>
      </c>
      <c r="C224" s="578" t="str">
        <f>IF(ISBLANK(C74),"",$C$74)</f>
        <v/>
      </c>
      <c r="D224" s="578" t="str">
        <f t="shared" si="44"/>
        <v/>
      </c>
      <c r="F224" s="578" t="str">
        <f>IF(ISBLANK(F74),"",$F$74)</f>
        <v/>
      </c>
      <c r="G224" s="643" t="str">
        <f t="shared" si="45"/>
        <v/>
      </c>
      <c r="I224" s="611" t="str">
        <f t="shared" si="46"/>
        <v/>
      </c>
      <c r="J224" s="575" t="str">
        <f>IF(ISBLANK(E224),"",VLOOKUP(I224,Tabellen!$F$7:$G$17,2))</f>
        <v/>
      </c>
      <c r="K224" s="618" t="str">
        <f>IF(ISBLANK(E224),"",ABS(IF($J$224&gt;J74,"1",0)))</f>
        <v/>
      </c>
      <c r="L224" s="62" t="str">
        <f>IF(ISBLANK(E224),"",ABS(IF($J$224&lt;J74,"1",0)))</f>
        <v/>
      </c>
      <c r="M224" s="619" t="str">
        <f>IF(ISBLANK(E224),"",ABS(IF($J$224=J74,"1")))</f>
        <v/>
      </c>
      <c r="O224" s="693"/>
    </row>
    <row r="225" spans="1:17" ht="29.25" customHeight="1">
      <c r="A225" s="663" t="str">
        <f>IF(ISBLANK(A94),"",$A$94)</f>
        <v/>
      </c>
      <c r="B225" s="661" t="str">
        <f>Leden!B8</f>
        <v>Cattier Theo</v>
      </c>
      <c r="C225" s="578" t="str">
        <f>IF(ISBLANK(C94),"",$C$94)</f>
        <v/>
      </c>
      <c r="D225" s="578" t="str">
        <f t="shared" si="44"/>
        <v/>
      </c>
      <c r="F225" s="578" t="str">
        <f>IF(ISBLANK(F94),"",$F$94)</f>
        <v/>
      </c>
      <c r="G225" s="643" t="str">
        <f t="shared" si="45"/>
        <v/>
      </c>
      <c r="I225" s="611" t="str">
        <f t="shared" si="46"/>
        <v/>
      </c>
      <c r="J225" s="575" t="str">
        <f>IF(ISBLANK(E225),"",VLOOKUP(I225,Tabellen!$F$7:$G$17,2))</f>
        <v/>
      </c>
      <c r="K225" s="618" t="str">
        <f>IF(ISBLANK(E225),"",ABS(IF($J$225&gt;J94,"1",0)))</f>
        <v/>
      </c>
      <c r="L225" s="62" t="str">
        <f>IF(ISBLANK(E225),"",ABS(IF($J$225&lt;J94,"1",0)))</f>
        <v/>
      </c>
      <c r="M225" s="619" t="str">
        <f>IF(ISBLANK(E225),"",ABS(IF($J$225=J94,"1")))</f>
        <v/>
      </c>
      <c r="O225" s="693"/>
    </row>
    <row r="226" spans="1:17" ht="29.25" customHeight="1">
      <c r="A226" s="663" t="str">
        <f>IF(ISBLANK(A114),"",$A$114)</f>
        <v/>
      </c>
      <c r="B226" s="661" t="str">
        <f>Leden!B9</f>
        <v>Huinink Jan</v>
      </c>
      <c r="C226" s="578" t="str">
        <f>IF(ISBLANK(C114),"",$C$114)</f>
        <v/>
      </c>
      <c r="D226" s="578" t="str">
        <f t="shared" si="44"/>
        <v/>
      </c>
      <c r="F226" s="578" t="str">
        <f>IF(ISBLANK(F114),"",$F$114)</f>
        <v/>
      </c>
      <c r="G226" s="643" t="str">
        <f t="shared" si="45"/>
        <v/>
      </c>
      <c r="I226" s="611" t="str">
        <f t="shared" si="46"/>
        <v/>
      </c>
      <c r="J226" s="575" t="str">
        <f>IF(ISBLANK(E226),"",VLOOKUP(I226,Tabellen!$F$7:$G$17,2))</f>
        <v/>
      </c>
      <c r="K226" s="618" t="str">
        <f>IF(ISBLANK(E226),"",ABS(IF($J$226&gt;J114,"1",0)))</f>
        <v/>
      </c>
      <c r="L226" s="62" t="str">
        <f>IF(ISBLANK(E226),"",ABS(IF($J$226&lt;J114,"1",0)))</f>
        <v/>
      </c>
      <c r="M226" s="619" t="str">
        <f>IF(ISBLANK(E226),"",ABS(IF($J$226=J114,"1")))</f>
        <v/>
      </c>
      <c r="O226" s="693"/>
    </row>
    <row r="227" spans="1:17" ht="29.25" customHeight="1">
      <c r="A227" s="663" t="str">
        <f>IF(ISBLANK(A134),"",$A$134)</f>
        <v/>
      </c>
      <c r="B227" s="661" t="str">
        <f>Leden!B10</f>
        <v>Koppele Theo</v>
      </c>
      <c r="C227" s="578" t="str">
        <f>IF(ISBLANK(C134),"",$C$134)</f>
        <v/>
      </c>
      <c r="D227" s="578" t="str">
        <f t="shared" si="44"/>
        <v/>
      </c>
      <c r="F227" s="578" t="str">
        <f>IF(ISBLANK(F134),"",$F$134)</f>
        <v/>
      </c>
      <c r="G227" s="643" t="str">
        <f t="shared" si="45"/>
        <v/>
      </c>
      <c r="I227" s="611" t="str">
        <f t="shared" si="46"/>
        <v/>
      </c>
      <c r="J227" s="575" t="str">
        <f>IF(ISBLANK(E227),"",VLOOKUP(I227,Tabellen!$F$7:$G$17,2))</f>
        <v/>
      </c>
      <c r="K227" s="618" t="str">
        <f>IF(ISBLANK(E227),"",ABS(IF($J$227&gt;J134,"1",0)))</f>
        <v/>
      </c>
      <c r="L227" s="62" t="str">
        <f>IF(ISBLANK(E227),"",ABS(IF($J$227&lt;J134,"1",0)))</f>
        <v/>
      </c>
      <c r="M227" s="619" t="str">
        <f>IF(ISBLANK(E227),"",ABS(IF($J$227=J134,"1")))</f>
        <v/>
      </c>
      <c r="O227" s="693"/>
    </row>
    <row r="228" spans="1:17" ht="29.25" customHeight="1">
      <c r="A228" s="663" t="str">
        <f>IF(ISBLANK(A154),"",$A$154)</f>
        <v/>
      </c>
      <c r="B228" s="661" t="str">
        <f>Leden!B11</f>
        <v>Melgers Willy</v>
      </c>
      <c r="C228" s="578" t="str">
        <f>IF(ISBLANK(C154),"",$C$154)</f>
        <v/>
      </c>
      <c r="D228" s="578" t="str">
        <f t="shared" si="44"/>
        <v/>
      </c>
      <c r="F228" s="578" t="str">
        <f>IF(ISBLANK(F154),"",$F$154)</f>
        <v/>
      </c>
      <c r="G228" s="643" t="str">
        <f t="shared" si="45"/>
        <v/>
      </c>
      <c r="I228" s="611" t="str">
        <f t="shared" si="46"/>
        <v/>
      </c>
      <c r="J228" s="575" t="str">
        <f>IF(ISBLANK(E228),"",VLOOKUP(I228,Tabellen!$F$7:$G$17,2))</f>
        <v/>
      </c>
      <c r="K228" s="618" t="str">
        <f>IF(ISBLANK(E228),"",ABS(IF($J$228&gt;J154,"1",0)))</f>
        <v/>
      </c>
      <c r="L228" s="62" t="str">
        <f>IF(ISBLANK(E228),"",ABS(IF($J$228&lt;J154,"1",0)))</f>
        <v/>
      </c>
      <c r="M228" s="619" t="str">
        <f>IF(ISBLANK(E228),"",ABS(IF($J$228=J154,"1")))</f>
        <v/>
      </c>
      <c r="O228" s="693"/>
      <c r="P228" s="694"/>
      <c r="Q228" s="591"/>
    </row>
    <row r="229" spans="1:17" ht="29.25" customHeight="1">
      <c r="A229" s="663" t="str">
        <f>IF(ISBLANK(A174),"",$A$174)</f>
        <v/>
      </c>
      <c r="B229" s="661" t="str">
        <f>Leden!B12</f>
        <v>Piepers Arnold</v>
      </c>
      <c r="C229" s="578" t="str">
        <f>IF(ISBLANK(C174),"",$C$174)</f>
        <v/>
      </c>
      <c r="D229" s="578" t="str">
        <f t="shared" si="44"/>
        <v/>
      </c>
      <c r="F229" s="578" t="str">
        <f>IF(ISBLANK(F174),"",$F$174)</f>
        <v/>
      </c>
      <c r="G229" s="643" t="str">
        <f t="shared" si="45"/>
        <v/>
      </c>
      <c r="I229" s="611" t="str">
        <f t="shared" si="46"/>
        <v/>
      </c>
      <c r="J229" s="575" t="str">
        <f>IF(ISBLANK(E229),"",VLOOKUP(I229,Tabellen!$F$7:$G$17,2))</f>
        <v/>
      </c>
      <c r="K229" s="618" t="str">
        <f>IF(ISBLANK(E229),"",ABS(IF($J$229&gt;J174,"1",0)))</f>
        <v/>
      </c>
      <c r="L229" s="62" t="str">
        <f>IF(ISBLANK(E229),"",ABS(IF($J$229&lt;J174,"1",0)))</f>
        <v/>
      </c>
      <c r="M229" s="619" t="str">
        <f>IF(ISBLANK(E229),"",ABS(IF($J$229=J174,"1")))</f>
        <v/>
      </c>
      <c r="P229" s="694"/>
      <c r="Q229" s="591"/>
    </row>
    <row r="230" spans="1:17" ht="29.25" customHeight="1">
      <c r="A230" s="663" t="str">
        <f>IF(ISBLANK(A194),"",$A$194)</f>
        <v/>
      </c>
      <c r="B230" s="661" t="str">
        <f>Leden!B13</f>
        <v>Jos Stortelder</v>
      </c>
      <c r="C230" s="578" t="str">
        <f>IF(ISBLANK(C194),"",$C$194)</f>
        <v/>
      </c>
      <c r="D230" s="578" t="str">
        <f t="shared" si="44"/>
        <v/>
      </c>
      <c r="F230" s="578" t="str">
        <f>IF(ISBLANK(F194),"",$F$194)</f>
        <v/>
      </c>
      <c r="G230" s="643" t="str">
        <f t="shared" si="45"/>
        <v/>
      </c>
      <c r="I230" s="611" t="str">
        <f t="shared" si="46"/>
        <v/>
      </c>
      <c r="J230" s="575" t="str">
        <f>IF(ISBLANK(E230),"",VLOOKUP(I230,Tabellen!$F$7:$G$17,2))</f>
        <v/>
      </c>
      <c r="K230" s="618" t="str">
        <f>IF(ISBLANK(E230),"",ABS(IF($J$230&gt;J194,"1",0)))</f>
        <v/>
      </c>
      <c r="L230" s="62" t="str">
        <f>IF(ISBLANK(E230),"",ABS(IF($J$230&lt;J194,"1",0)))</f>
        <v/>
      </c>
      <c r="M230" s="619" t="str">
        <f>IF(ISBLANK(E230),"",ABS(IF($J$230=J194,"1")))</f>
        <v/>
      </c>
      <c r="P230" s="630"/>
      <c r="Q230" s="591"/>
    </row>
    <row r="231" spans="1:17" ht="29.25" customHeight="1">
      <c r="A231" s="711" t="s">
        <v>115</v>
      </c>
      <c r="B231" s="712">
        <f>Leden!$C$14</f>
        <v>1.55</v>
      </c>
      <c r="C231" s="706">
        <f>SUBTOTAL(9,C215:C230)</f>
        <v>0</v>
      </c>
      <c r="D231" s="706">
        <f>SUBTOTAL(9,D215:D230)</f>
        <v>0</v>
      </c>
      <c r="E231" s="706">
        <f>SUBTOTAL(9,E215:E230)</f>
        <v>0</v>
      </c>
      <c r="F231" s="706">
        <f>SUM(F215:F230)</f>
        <v>0</v>
      </c>
      <c r="G231" s="713" t="e">
        <f>E231/F231</f>
        <v>#DIV/0!</v>
      </c>
      <c r="H231" s="706">
        <f>MAX(H215:H230)</f>
        <v>0</v>
      </c>
      <c r="I231" s="731" t="e">
        <f>AVERAGE(I215:I230)</f>
        <v>#DIV/0!</v>
      </c>
      <c r="J231" s="715">
        <f>SUM(J215:J230)</f>
        <v>0</v>
      </c>
      <c r="K231" s="732">
        <f>SUM(K215:K230)</f>
        <v>0</v>
      </c>
      <c r="L231" s="733">
        <f>SUM(L215:L230)</f>
        <v>0</v>
      </c>
      <c r="M231" s="734">
        <f>SUM(M215:M230)</f>
        <v>0</v>
      </c>
      <c r="N231" s="718" t="e">
        <f>IF(ISBLANK(E231),"",VLOOKUP(G231,Tabellen!$D$7:$E$46,2))</f>
        <v>#DIV/0!</v>
      </c>
      <c r="O231" s="629" t="s">
        <v>223</v>
      </c>
      <c r="P231" s="696"/>
      <c r="Q231" s="591"/>
    </row>
    <row r="232" spans="1:17" ht="29.25" customHeight="1">
      <c r="A232" s="697"/>
      <c r="B232" s="698"/>
      <c r="C232" s="699"/>
      <c r="D232" s="698"/>
      <c r="E232" s="698"/>
      <c r="F232" s="698"/>
      <c r="G232" s="698"/>
      <c r="H232" s="698"/>
      <c r="I232" s="698"/>
      <c r="J232" s="700"/>
      <c r="K232" s="698"/>
      <c r="L232" s="698"/>
      <c r="M232" s="698"/>
      <c r="N232" s="701"/>
      <c r="O232" s="698"/>
      <c r="P232" s="702"/>
      <c r="Q232" s="591"/>
    </row>
    <row r="233" spans="1:17" ht="29.25" customHeight="1">
      <c r="A233" s="582" t="s">
        <v>93</v>
      </c>
      <c r="B233" s="583" t="s">
        <v>136</v>
      </c>
      <c r="C233" s="582"/>
      <c r="D233" s="584"/>
      <c r="E233" s="585"/>
      <c r="F233" s="582"/>
      <c r="G233" s="586"/>
      <c r="H233" s="585"/>
      <c r="I233" s="587"/>
      <c r="J233" s="588"/>
      <c r="K233" s="589"/>
      <c r="L233" s="590"/>
      <c r="M233" s="587"/>
      <c r="N233" s="590"/>
      <c r="O233" s="637"/>
      <c r="P233" s="638"/>
      <c r="Q233" s="591"/>
    </row>
    <row r="234" spans="1:17" ht="29.25" customHeight="1">
      <c r="A234" s="592">
        <f>VLOOKUP(B252,Tabellen!B7:C46,2)</f>
        <v>56</v>
      </c>
      <c r="B234" s="583" t="s">
        <v>37</v>
      </c>
      <c r="C234" s="582" t="s">
        <v>95</v>
      </c>
      <c r="D234" s="584" t="s">
        <v>117</v>
      </c>
      <c r="E234" s="582" t="s">
        <v>95</v>
      </c>
      <c r="F234" s="582" t="s">
        <v>98</v>
      </c>
      <c r="G234" s="659" t="s">
        <v>99</v>
      </c>
      <c r="H234" s="582" t="s">
        <v>100</v>
      </c>
      <c r="I234" s="594" t="s">
        <v>101</v>
      </c>
      <c r="J234" s="595">
        <v>10</v>
      </c>
      <c r="K234" s="596" t="s">
        <v>102</v>
      </c>
      <c r="L234" s="586" t="s">
        <v>103</v>
      </c>
      <c r="M234" s="594" t="s">
        <v>104</v>
      </c>
      <c r="N234" s="586" t="s">
        <v>105</v>
      </c>
      <c r="O234" s="637"/>
      <c r="P234" s="638"/>
      <c r="Q234" s="591"/>
    </row>
    <row r="235" spans="1:17" ht="29.25" customHeight="1">
      <c r="A235" s="597" t="s">
        <v>106</v>
      </c>
      <c r="B235" s="672" t="str">
        <f>Leden!$B$15</f>
        <v>Rouwhorst Bennie</v>
      </c>
      <c r="C235" s="582" t="s">
        <v>122</v>
      </c>
      <c r="D235" s="586" t="s">
        <v>119</v>
      </c>
      <c r="E235" s="582" t="s">
        <v>119</v>
      </c>
      <c r="F235" s="582" t="s">
        <v>110</v>
      </c>
      <c r="G235" s="586" t="s">
        <v>79</v>
      </c>
      <c r="H235" s="582" t="s">
        <v>112</v>
      </c>
      <c r="I235" s="594" t="s">
        <v>119</v>
      </c>
      <c r="J235" s="595" t="s">
        <v>113</v>
      </c>
      <c r="K235" s="596"/>
      <c r="L235" s="586"/>
      <c r="M235" s="594"/>
      <c r="N235" s="586" t="s">
        <v>114</v>
      </c>
      <c r="O235" s="637"/>
      <c r="P235" s="638"/>
      <c r="Q235" s="591"/>
    </row>
    <row r="236" spans="1:17" ht="29.25" customHeight="1">
      <c r="A236" s="613">
        <v>45272</v>
      </c>
      <c r="B236" s="661" t="str">
        <f>Leden!B16</f>
        <v>Wittenbernds B</v>
      </c>
      <c r="C236" s="601">
        <v>1</v>
      </c>
      <c r="D236" s="602">
        <f>IF(ISBLANK(C236),"",IF(C236=1,$A$234,C236))</f>
        <v>56</v>
      </c>
      <c r="E236" s="601">
        <v>42</v>
      </c>
      <c r="F236" s="601">
        <v>29</v>
      </c>
      <c r="G236" s="641">
        <f>IF(ISBLANK(E236),"",E236/F236)</f>
        <v>1.4482758620689655</v>
      </c>
      <c r="H236" s="601">
        <v>9</v>
      </c>
      <c r="I236" s="604">
        <f>IF(ISBLANK(E236),"",E236/D236)</f>
        <v>0.75</v>
      </c>
      <c r="J236" s="575">
        <f>IF(ISBLANK(E236),"",VLOOKUP(I236,Tabellen!$F$7:$G$17,2))</f>
        <v>7</v>
      </c>
      <c r="K236" s="605">
        <f>IF(ISBLANK(C236),"",ABS(IF($J$236&gt;J272,"1",0)))</f>
        <v>0</v>
      </c>
      <c r="L236" s="606">
        <f>IF(ISBLANK(C236),"",ABS(IF($J$236&lt;J272,"1",0)))</f>
        <v>1</v>
      </c>
      <c r="M236" s="607">
        <f>IF(ISBLANK(C236),"",ABS(IF($J$236=J272,"1")))</f>
        <v>0</v>
      </c>
      <c r="O236" s="615"/>
      <c r="P236" s="709"/>
    </row>
    <row r="237" spans="1:17" ht="29.25" customHeight="1">
      <c r="A237" s="613">
        <v>45272</v>
      </c>
      <c r="B237" s="661" t="str">
        <f>Leden!B17</f>
        <v>Spieker Leo</v>
      </c>
      <c r="C237" s="616">
        <v>1</v>
      </c>
      <c r="D237" s="578">
        <f>IF(ISBLANK(C237),"",IF(C237=1,$A$234,C237))</f>
        <v>56</v>
      </c>
      <c r="E237" s="616">
        <v>48</v>
      </c>
      <c r="F237" s="616">
        <v>20</v>
      </c>
      <c r="G237" s="643">
        <f>IF(ISBLANK(E237),"",E237/F237)</f>
        <v>2.4</v>
      </c>
      <c r="H237" s="616">
        <v>8</v>
      </c>
      <c r="I237" s="611">
        <f>IF(ISBLANK(E237),"",E237/D237)</f>
        <v>0.8571428571428571</v>
      </c>
      <c r="J237" s="575">
        <f>IF(ISBLANK(E237),"",VLOOKUP(I237,Tabellen!$F$7:$G$17,2))</f>
        <v>8</v>
      </c>
      <c r="K237" s="618">
        <f>IF(ISBLANK(C237),"",ABS(IF($J$237&gt;J292,"1",0)))</f>
        <v>0</v>
      </c>
      <c r="L237" s="62">
        <f>IF(ISBLANK(C237),"",ABS(IF($J$237&lt;J292,"1",0)))</f>
        <v>1</v>
      </c>
      <c r="M237" s="619">
        <f>IF(ISBLANK(C237),"",ABS(IF($J$237=J292,"1")))</f>
        <v>0</v>
      </c>
      <c r="O237" s="615"/>
      <c r="P237" s="710"/>
    </row>
    <row r="238" spans="1:17" ht="29.25" customHeight="1">
      <c r="A238" s="662">
        <v>45237</v>
      </c>
      <c r="B238" s="661" t="str">
        <f>Leden!B18</f>
        <v>v.Schie Leo</v>
      </c>
      <c r="C238" s="616">
        <v>1</v>
      </c>
      <c r="D238" s="578">
        <f>IF(ISBLANK(C238),"",IF(C238=1,$A$234,C238))</f>
        <v>56</v>
      </c>
      <c r="E238" s="616">
        <v>55</v>
      </c>
      <c r="F238" s="616">
        <v>35</v>
      </c>
      <c r="G238" s="643">
        <f>IF(ISBLANK(E238),"",E238/F238)</f>
        <v>1.5714285714285714</v>
      </c>
      <c r="H238" s="616">
        <v>6</v>
      </c>
      <c r="I238" s="611">
        <f>IF(ISBLANK(E238),"",E238/D238)</f>
        <v>0.9821428571428571</v>
      </c>
      <c r="J238" s="575">
        <f>IF(ISBLANK(E238),"",VLOOKUP(I238,Tabellen!$F$7:$G$17,2))</f>
        <v>9</v>
      </c>
      <c r="K238" s="618">
        <f>IF(ISBLANK(C238),"",ABS(IF($J$238&gt;J312,"1",0)))</f>
        <v>0</v>
      </c>
      <c r="L238" s="62">
        <f>IF(ISBLANK(C238),"",ABS(IF($J$238&lt;J312,"1",0)))</f>
        <v>1</v>
      </c>
      <c r="M238" s="619">
        <f>IF(ISBLANK(C238),"",ABS(IF($J$238=J312,"1")))</f>
        <v>0</v>
      </c>
      <c r="O238" s="615"/>
    </row>
    <row r="239" spans="1:17" ht="29.25" customHeight="1">
      <c r="A239" s="662">
        <v>45258</v>
      </c>
      <c r="B239" s="661" t="str">
        <f>Leden!B19</f>
        <v>Wolterink Harrie</v>
      </c>
      <c r="C239" s="616">
        <v>1</v>
      </c>
      <c r="D239" s="578">
        <f>IF(ISBLANK(C240),"",IF(C240=1,$A$234,C240))</f>
        <v>56</v>
      </c>
      <c r="E239" s="616">
        <v>39</v>
      </c>
      <c r="F239" s="616">
        <v>33</v>
      </c>
      <c r="G239" s="643">
        <f>IF(ISBLANK(E239),"",E239/F240)</f>
        <v>2.7857142857142856</v>
      </c>
      <c r="H239" s="616">
        <v>7</v>
      </c>
      <c r="I239" s="611">
        <f>IF(ISBLANK(E239),"",E239/D239)</f>
        <v>0.6964285714285714</v>
      </c>
      <c r="J239" s="575">
        <f>IF(ISBLANK(E239),"",VLOOKUP(I239,Tabellen!$F$7:$G$17,2))</f>
        <v>6</v>
      </c>
      <c r="K239" s="618">
        <f>IF(ISBLANK(C239),"",ABS(IF($J$239&gt;J332,"1",0)))</f>
        <v>0</v>
      </c>
      <c r="L239" s="62">
        <f>IF(ISBLANK(C239),"",ABS(IF($J$239&lt;J332,"1",0)))</f>
        <v>1</v>
      </c>
      <c r="M239" s="619">
        <f>IF(ISBLANK(C239),"",ABS(IF($J$239=J332,"1")))</f>
        <v>0</v>
      </c>
      <c r="N239" s="737"/>
      <c r="O239" s="615"/>
    </row>
    <row r="240" spans="1:17" ht="29.25" customHeight="1">
      <c r="A240" s="662">
        <v>45265</v>
      </c>
      <c r="B240" s="661" t="str">
        <f>Leden!B20</f>
        <v>Vermue Jack</v>
      </c>
      <c r="C240" s="616">
        <v>1</v>
      </c>
      <c r="D240" s="578">
        <f>IF(ISBLANK(C240),"",IF(C240=1,$A$234,C240))</f>
        <v>56</v>
      </c>
      <c r="E240" s="616">
        <v>56</v>
      </c>
      <c r="F240" s="616">
        <v>14</v>
      </c>
      <c r="G240" s="643">
        <f>IF(ISBLANK(E240),"",E240/F240)</f>
        <v>4</v>
      </c>
      <c r="H240" s="616">
        <v>13</v>
      </c>
      <c r="I240" s="611">
        <f>IF(ISBLANK(E240),"",E240/D240)</f>
        <v>1</v>
      </c>
      <c r="K240" s="690">
        <f>IF(ISBLANK(C240),"",ABS(IF($J$239&gt;J351,"1",0)))</f>
        <v>0</v>
      </c>
      <c r="L240" s="691">
        <f>IF(ISBLANK(C240),"",ABS(IF($J$239&lt;J351,"1",0)))</f>
        <v>1</v>
      </c>
      <c r="M240" s="692">
        <f>IF(ISBLANK(C240),"",ABS(IF($J$239=J351,"1")))</f>
        <v>0</v>
      </c>
      <c r="N240" s="737"/>
      <c r="O240" s="693"/>
    </row>
    <row r="241" spans="1:20" ht="29.25" customHeight="1">
      <c r="A241" s="663">
        <f>IF(ISBLANK(A15),"",$A$15)</f>
        <v>45251</v>
      </c>
      <c r="B241" s="661" t="str">
        <f>Leden!B4</f>
        <v>Slot Guus</v>
      </c>
      <c r="C241" s="578">
        <f>IF(ISBLANK(C15),"",$C$15)</f>
        <v>1</v>
      </c>
      <c r="D241" s="578">
        <f>IF(ISBLANK(C241),"",IF(C241=1,$A$234,C241))</f>
        <v>56</v>
      </c>
      <c r="E241" s="616">
        <v>27</v>
      </c>
      <c r="F241" s="578">
        <f>IF(ISBLANK(F15),"",$F$15)</f>
        <v>19</v>
      </c>
      <c r="G241" s="643">
        <f t="shared" ref="G241:G251" si="47">IF(ISBLANK(E241),"",E241/F241)</f>
        <v>1.4210526315789473</v>
      </c>
      <c r="H241" s="616">
        <v>8</v>
      </c>
      <c r="I241" s="611">
        <f t="shared" ref="I241:I251" si="48">IF(ISBLANK(E241),"",E241/D241)</f>
        <v>0.48214285714285715</v>
      </c>
      <c r="J241" s="575">
        <f>IF(ISBLANK(E241),"",VLOOKUP(I241,Tabellen!$F$7:$G$17,2))</f>
        <v>4</v>
      </c>
      <c r="K241" s="618">
        <f>IF(ISBLANK(E241),"",ABS(IF($J$241&gt;J15,"1",0)))</f>
        <v>0</v>
      </c>
      <c r="L241" s="62">
        <f>IF(ISBLANK(E241),"",ABS(IF($J$241&lt;J15,"1",0)))</f>
        <v>1</v>
      </c>
      <c r="M241" s="619">
        <f>IF(ISBLANK(E241),"",ABS(IF($J$241=J15,"1")))</f>
        <v>0</v>
      </c>
      <c r="O241" s="693"/>
    </row>
    <row r="242" spans="1:20" ht="29.25" customHeight="1">
      <c r="A242" s="663" t="str">
        <f>IF(ISBLANK(A35),"",$A$35)</f>
        <v/>
      </c>
      <c r="B242" s="661" t="str">
        <f>Leden!B5</f>
        <v>Bennie Beerten Z</v>
      </c>
      <c r="C242" s="578" t="str">
        <f>IF(ISBLANK(C35),"",$C$35)</f>
        <v/>
      </c>
      <c r="D242" s="578" t="str">
        <f t="shared" ref="D242:D251" si="49">IF(C242=1,$A$234,C242)</f>
        <v/>
      </c>
      <c r="F242" s="578" t="str">
        <f>IF(ISBLANK(F35),"",$F$35)</f>
        <v/>
      </c>
      <c r="G242" s="643" t="str">
        <f t="shared" si="47"/>
        <v/>
      </c>
      <c r="I242" s="611" t="str">
        <f t="shared" si="48"/>
        <v/>
      </c>
      <c r="J242" s="575" t="str">
        <f>IF(ISBLANK(E242),"",VLOOKUP(I242,Tabellen!$F$7:$G$17,2))</f>
        <v/>
      </c>
      <c r="K242" s="618" t="str">
        <f>IF(ISBLANK(E242),"",ABS(IF($J$242&gt;J35,"1",0)))</f>
        <v/>
      </c>
      <c r="L242" s="62" t="str">
        <f>IF(ISBLANK(E242),"",ABS(IF($J$242&lt;J35,"1",0)))</f>
        <v/>
      </c>
      <c r="M242" s="619" t="str">
        <f>IF(ISBLANK(E242),"",ABS(IF($J$242=J35,"1")))</f>
        <v/>
      </c>
      <c r="O242" s="693"/>
    </row>
    <row r="243" spans="1:20" ht="29.25" customHeight="1">
      <c r="A243" s="663" t="str">
        <f>IF(ISBLANK(A55),"",$A$55)</f>
        <v/>
      </c>
      <c r="B243" s="661" t="str">
        <f>Leden!B6</f>
        <v>Cuppers Jan</v>
      </c>
      <c r="C243" s="578" t="str">
        <f>IF(ISBLANK(C55),"",$C$55)</f>
        <v/>
      </c>
      <c r="D243" s="578" t="str">
        <f t="shared" si="49"/>
        <v/>
      </c>
      <c r="F243" s="578" t="str">
        <f>IF(ISBLANK(F55),"",$F$55)</f>
        <v/>
      </c>
      <c r="G243" s="643" t="str">
        <f t="shared" si="47"/>
        <v/>
      </c>
      <c r="I243" s="611" t="str">
        <f t="shared" si="48"/>
        <v/>
      </c>
      <c r="J243" s="575" t="str">
        <f>IF(ISBLANK(E243),"",VLOOKUP(I243,Tabellen!$F$7:$G$17,2))</f>
        <v/>
      </c>
      <c r="K243" s="618" t="str">
        <f>IF(ISBLANK(E243),"",ABS(IF($J$243&gt;J55,"1",0)))</f>
        <v/>
      </c>
      <c r="L243" s="62" t="str">
        <f>IF(ISBLANK(E243),"",ABS(IF($J$243&lt;J55,"1",0)))</f>
        <v/>
      </c>
      <c r="M243" s="619" t="str">
        <f>IF(ISBLANK(E243),"",ABS(IF($J$243=J55,"1")))</f>
        <v/>
      </c>
      <c r="O243" s="693"/>
    </row>
    <row r="244" spans="1:20" ht="29.25" customHeight="1">
      <c r="A244" s="663">
        <f>IF(ISBLANK(A75),"",$A$75)</f>
        <v>45230</v>
      </c>
      <c r="B244" s="661" t="str">
        <f>Leden!B7</f>
        <v>BouwmeesterJohan</v>
      </c>
      <c r="C244" s="578">
        <f>IF(ISBLANK(C75),"",$C$75)</f>
        <v>1</v>
      </c>
      <c r="D244" s="578">
        <f t="shared" si="49"/>
        <v>56</v>
      </c>
      <c r="E244" s="616">
        <v>56</v>
      </c>
      <c r="F244" s="578">
        <f>IF(ISBLANK(F75),"",$F$75)</f>
        <v>33</v>
      </c>
      <c r="G244" s="643">
        <f t="shared" si="47"/>
        <v>1.696969696969697</v>
      </c>
      <c r="H244" s="616">
        <v>8</v>
      </c>
      <c r="I244" s="611">
        <f t="shared" si="48"/>
        <v>1</v>
      </c>
      <c r="J244" s="575">
        <f>IF(ISBLANK(E244),"",VLOOKUP(I244,Tabellen!$F$7:$G$17,2))</f>
        <v>10</v>
      </c>
      <c r="K244" s="618">
        <f>IF(ISBLANK(E244),"",ABS(IF($J$244&gt;J75,"1",0)))</f>
        <v>1</v>
      </c>
      <c r="L244" s="62">
        <f>IF(ISBLANK(E244),"",ABS(IF($J$244&lt;J75,"1",0)))</f>
        <v>0</v>
      </c>
      <c r="M244" s="619">
        <f>IF(ISBLANK(E244),"",ABS(IF($J$244=J75,"1")))</f>
        <v>0</v>
      </c>
      <c r="O244" s="693"/>
    </row>
    <row r="245" spans="1:20" ht="29.25" customHeight="1">
      <c r="A245" s="663">
        <f>IF(ISBLANK(A95),"",$A$95)</f>
        <v>45237</v>
      </c>
      <c r="B245" s="661" t="str">
        <f>Leden!B8</f>
        <v>Cattier Theo</v>
      </c>
      <c r="C245" s="578">
        <f>IF(ISBLANK(C95),"",$C$95)</f>
        <v>1</v>
      </c>
      <c r="D245" s="578">
        <f t="shared" si="49"/>
        <v>56</v>
      </c>
      <c r="E245" s="616">
        <v>56</v>
      </c>
      <c r="F245" s="578">
        <f>IF(ISBLANK(F95),"",$F$95)</f>
        <v>45</v>
      </c>
      <c r="G245" s="643">
        <f t="shared" si="47"/>
        <v>1.2444444444444445</v>
      </c>
      <c r="H245" s="616">
        <v>10</v>
      </c>
      <c r="I245" s="611">
        <f t="shared" si="48"/>
        <v>1</v>
      </c>
      <c r="J245" s="575">
        <f>IF(ISBLANK(E245),"",VLOOKUP(I245,Tabellen!$F$7:$G$17,2))</f>
        <v>10</v>
      </c>
      <c r="K245" s="618">
        <f>IF(ISBLANK(E245),"",ABS(IF($J$245&gt;J95,"1",0)))</f>
        <v>1</v>
      </c>
      <c r="L245" s="62">
        <f>IF(ISBLANK(E245),"",ABS(IF($J$245&lt;J95,"1",0)))</f>
        <v>0</v>
      </c>
      <c r="M245" s="619">
        <f>IF(ISBLANK(E245),"",ABS(IF($J$245=J95,"1")))</f>
        <v>0</v>
      </c>
      <c r="O245" s="693"/>
    </row>
    <row r="246" spans="1:20" ht="29.25" customHeight="1">
      <c r="A246" s="663">
        <f>IF(ISBLANK(A115),"",$A$115)</f>
        <v>45230</v>
      </c>
      <c r="B246" s="661" t="str">
        <f>Leden!B9</f>
        <v>Huinink Jan</v>
      </c>
      <c r="C246" s="578">
        <f>IF(ISBLANK(C115),"",$C$115)</f>
        <v>1</v>
      </c>
      <c r="D246" s="578">
        <f t="shared" si="49"/>
        <v>56</v>
      </c>
      <c r="E246" s="616">
        <v>56</v>
      </c>
      <c r="F246" s="578">
        <f>IF(ISBLANK(F115),"",$F$115)</f>
        <v>27</v>
      </c>
      <c r="G246" s="643">
        <f t="shared" si="47"/>
        <v>2.074074074074074</v>
      </c>
      <c r="H246" s="616">
        <v>11</v>
      </c>
      <c r="I246" s="611">
        <f t="shared" si="48"/>
        <v>1</v>
      </c>
      <c r="J246" s="575">
        <f>IF(ISBLANK(E246),"",VLOOKUP(I246,Tabellen!$F$7:$G$17,2))</f>
        <v>10</v>
      </c>
      <c r="K246" s="618">
        <f>IF(ISBLANK(E246),"",ABS(IF($J$246&gt;J115,"1",0)))</f>
        <v>1</v>
      </c>
      <c r="L246" s="62">
        <f>IF(ISBLANK(E246),"",ABS(IF($J$246&lt;J115,"1",0)))</f>
        <v>0</v>
      </c>
      <c r="M246" s="619">
        <f>IF(ISBLANK(E246),"",ABS(IF($J$246=J115,"1")))</f>
        <v>0</v>
      </c>
      <c r="O246" s="693"/>
    </row>
    <row r="247" spans="1:20" ht="29.25" customHeight="1">
      <c r="A247" s="663">
        <f>IF(ISBLANK(A135),"",$A$135)</f>
        <v>45223</v>
      </c>
      <c r="B247" s="661" t="str">
        <f>Leden!B10</f>
        <v>Koppele Theo</v>
      </c>
      <c r="C247" s="578">
        <f>IF(ISBLANK(C135),"",$C$135)</f>
        <v>1</v>
      </c>
      <c r="D247" s="578">
        <f t="shared" si="49"/>
        <v>56</v>
      </c>
      <c r="E247" s="616">
        <v>56</v>
      </c>
      <c r="F247" s="578">
        <f>IF(ISBLANK(F135),"",$F$135)</f>
        <v>33</v>
      </c>
      <c r="G247" s="643">
        <f t="shared" si="47"/>
        <v>1.696969696969697</v>
      </c>
      <c r="H247" s="616">
        <v>8</v>
      </c>
      <c r="I247" s="611">
        <f t="shared" si="48"/>
        <v>1</v>
      </c>
      <c r="J247" s="575">
        <f>IF(ISBLANK(E247),"",VLOOKUP(I247,Tabellen!$F$7:$G$17,2))</f>
        <v>10</v>
      </c>
      <c r="K247" s="618">
        <f>IF(ISBLANK(E247),"",ABS(IF($J$247&gt;J135,"1",0)))</f>
        <v>1</v>
      </c>
      <c r="L247" s="62">
        <f>IF(ISBLANK(E247),"",ABS(IF($J$247&lt;J135,"1",0)))</f>
        <v>0</v>
      </c>
      <c r="M247" s="619">
        <f>IF(ISBLANK(E247),"",ABS(IF($J$247=J135,"1")))</f>
        <v>0</v>
      </c>
      <c r="N247" s="617"/>
      <c r="O247" s="693"/>
    </row>
    <row r="248" spans="1:20" ht="29.25" customHeight="1">
      <c r="A248" s="663">
        <f>IF(ISBLANK(A155),"",$A$155)</f>
        <v>45272</v>
      </c>
      <c r="B248" s="661" t="str">
        <f>Leden!B11</f>
        <v>Melgers Willy</v>
      </c>
      <c r="C248" s="578">
        <f>IF(ISBLANK(C155),"",$C$155)</f>
        <v>1</v>
      </c>
      <c r="D248" s="578">
        <f t="shared" si="49"/>
        <v>56</v>
      </c>
      <c r="E248" s="616">
        <v>45</v>
      </c>
      <c r="F248" s="578">
        <f>IF(ISBLANK(F155),"",$F$155)</f>
        <v>23</v>
      </c>
      <c r="G248" s="643">
        <f t="shared" si="47"/>
        <v>1.9565217391304348</v>
      </c>
      <c r="H248" s="616">
        <v>9</v>
      </c>
      <c r="I248" s="611">
        <f t="shared" si="48"/>
        <v>0.8035714285714286</v>
      </c>
      <c r="J248" s="575">
        <f>IF(ISBLANK(E248),"",VLOOKUP(I248,Tabellen!$F$7:$G$17,2))</f>
        <v>8</v>
      </c>
      <c r="K248" s="618">
        <f>IF(ISBLANK(E248),"",ABS(IF($J$248&gt;J155,"1",0)))</f>
        <v>0</v>
      </c>
      <c r="L248" s="62">
        <f>IF(ISBLANK(E248),"",ABS(IF($J$248&lt;J155,"1",0)))</f>
        <v>1</v>
      </c>
      <c r="M248" s="619">
        <f>IF(ISBLANK(E248),"",ABS(IF($J$248=J155,"1")))</f>
        <v>0</v>
      </c>
      <c r="O248" s="693"/>
    </row>
    <row r="249" spans="1:20" ht="29.25" customHeight="1">
      <c r="A249" s="663">
        <f>IF(ISBLANK(A175),"",$A$175)</f>
        <v>45258</v>
      </c>
      <c r="B249" s="661" t="str">
        <f>Leden!B12</f>
        <v>Piepers Arnold</v>
      </c>
      <c r="C249" s="578">
        <f>IF(ISBLANK(C175),"",$C$175)</f>
        <v>1</v>
      </c>
      <c r="D249" s="578">
        <f t="shared" si="49"/>
        <v>56</v>
      </c>
      <c r="E249" s="616">
        <v>52</v>
      </c>
      <c r="F249" s="578">
        <f>IF(ISBLANK(F175),"",$F$175)</f>
        <v>20</v>
      </c>
      <c r="G249" s="643">
        <f t="shared" si="47"/>
        <v>2.6</v>
      </c>
      <c r="H249" s="616">
        <v>10</v>
      </c>
      <c r="I249" s="611">
        <f t="shared" si="48"/>
        <v>0.9285714285714286</v>
      </c>
      <c r="J249" s="575">
        <f>IF(ISBLANK(E249),"",VLOOKUP(I249,Tabellen!$F$7:$G$17,2))</f>
        <v>9</v>
      </c>
      <c r="K249" s="618">
        <f>IF(ISBLANK(E249),"",ABS(IF($J$249&gt;J175,"1",0)))</f>
        <v>0</v>
      </c>
      <c r="L249" s="62">
        <f>IF(ISBLANK(E249),"",ABS(IF($J$249&lt;J175,"1",0)))</f>
        <v>1</v>
      </c>
      <c r="M249" s="619">
        <f>IF(ISBLANK(E249),"",ABS(IF($J$249=J175,"1")))</f>
        <v>0</v>
      </c>
      <c r="O249" s="693"/>
      <c r="P249" s="694"/>
      <c r="Q249" s="591"/>
    </row>
    <row r="250" spans="1:20" ht="29.25" customHeight="1">
      <c r="A250" s="663">
        <f>IF(ISBLANK(A195),"",$A$195)</f>
        <v>45265</v>
      </c>
      <c r="B250" s="661" t="str">
        <f>Leden!B13</f>
        <v>Jos Stortelder</v>
      </c>
      <c r="C250" s="578">
        <f>IF(ISBLANK(C195),"",$C$195)</f>
        <v>1</v>
      </c>
      <c r="D250" s="578">
        <f t="shared" si="49"/>
        <v>56</v>
      </c>
      <c r="E250" s="616">
        <v>56</v>
      </c>
      <c r="F250" s="578">
        <f>IF(ISBLANK(F195),"",$F$195)</f>
        <v>21</v>
      </c>
      <c r="G250" s="643">
        <f t="shared" si="47"/>
        <v>2.6666666666666665</v>
      </c>
      <c r="H250" s="616">
        <v>13</v>
      </c>
      <c r="I250" s="611">
        <f t="shared" si="48"/>
        <v>1</v>
      </c>
      <c r="J250" s="575">
        <f>IF(ISBLANK(E250),"",VLOOKUP(I250,Tabellen!$F$7:$G$17,2))</f>
        <v>10</v>
      </c>
      <c r="K250" s="618">
        <f>IF(ISBLANK(E250),"",ABS(IF($J$250&gt;J195,"1",0)))</f>
        <v>1</v>
      </c>
      <c r="L250" s="62">
        <f>IF(ISBLANK(E250),"",ABS(IF($J$250&lt;J195,"1",0)))</f>
        <v>0</v>
      </c>
      <c r="M250" s="619">
        <f>IF(ISBLANK(E250),"",ABS(IF($J$250=195,"1")))</f>
        <v>0</v>
      </c>
      <c r="P250" s="694"/>
      <c r="Q250" s="591"/>
    </row>
    <row r="251" spans="1:20" ht="29.25" customHeight="1">
      <c r="A251" s="663" t="str">
        <f>IF(ISBLANK(A215),"",$A$215)</f>
        <v/>
      </c>
      <c r="B251" s="661" t="str">
        <f>Leden!B14</f>
        <v>Rots Jan</v>
      </c>
      <c r="C251" s="578" t="str">
        <f>IF(ISBLANK(C215),"",$C$215)</f>
        <v/>
      </c>
      <c r="D251" s="578" t="str">
        <f t="shared" si="49"/>
        <v/>
      </c>
      <c r="F251" s="578" t="str">
        <f>IF(ISBLANK(F215),"",$F$215)</f>
        <v/>
      </c>
      <c r="G251" s="643" t="str">
        <f t="shared" si="47"/>
        <v/>
      </c>
      <c r="I251" s="611" t="str">
        <f t="shared" si="48"/>
        <v/>
      </c>
      <c r="J251" s="575" t="str">
        <f>IF(ISBLANK(E251),"",VLOOKUP(I251,Tabellen!$F$7:$G$17,2))</f>
        <v/>
      </c>
      <c r="K251" s="618" t="str">
        <f>IF(ISBLANK(E251),"",ABS(IF($J$251&gt;J215,"1",0)))</f>
        <v/>
      </c>
      <c r="L251" s="62" t="str">
        <f>IF(ISBLANK(E251),"",ABS(IF($J$251&lt;J215,"1",0)))</f>
        <v/>
      </c>
      <c r="M251" s="619" t="str">
        <f>IF(ISBLANK(E251),"",ABS(IF($J$251=J215,"1")))</f>
        <v/>
      </c>
      <c r="Q251" s="591"/>
    </row>
    <row r="252" spans="1:20" ht="29.25" customHeight="1">
      <c r="A252" s="711" t="s">
        <v>115</v>
      </c>
      <c r="B252" s="712">
        <f>Leden!$C$15</f>
        <v>1.76</v>
      </c>
      <c r="C252" s="706">
        <f>SUBTOTAL(9,C236:C251)</f>
        <v>13</v>
      </c>
      <c r="D252" s="706">
        <f>SUBTOTAL(9,D236:D251)</f>
        <v>728</v>
      </c>
      <c r="E252" s="706">
        <f>SUBTOTAL(9,E236:E251)</f>
        <v>644</v>
      </c>
      <c r="F252" s="706">
        <f>SUBTOTAL(9,F236:F251)</f>
        <v>352</v>
      </c>
      <c r="G252" s="713">
        <f>E252/F252</f>
        <v>1.8295454545454546</v>
      </c>
      <c r="H252" s="706">
        <f>MAX(H236:H251)</f>
        <v>13</v>
      </c>
      <c r="I252" s="731">
        <f>AVERAGE(I236:I251)</f>
        <v>0.88461538461538458</v>
      </c>
      <c r="J252" s="715">
        <f>SUM(J236:J251)</f>
        <v>101</v>
      </c>
      <c r="K252" s="732">
        <f>SUM(K236:K251)</f>
        <v>5</v>
      </c>
      <c r="L252" s="733">
        <f>SUM(L236:L251)</f>
        <v>8</v>
      </c>
      <c r="M252" s="734">
        <f>SUM(M236:M251)</f>
        <v>0</v>
      </c>
      <c r="N252" s="718">
        <f>IF(ISBLANK(E252),"",VLOOKUP(G252,Tabellen!$D$7:$E$46,2))</f>
        <v>59</v>
      </c>
      <c r="O252" s="629" t="s">
        <v>223</v>
      </c>
      <c r="P252" s="630"/>
      <c r="Q252" s="591"/>
    </row>
    <row r="253" spans="1:20" ht="29.25" customHeight="1">
      <c r="A253" s="1189"/>
      <c r="B253" s="1189"/>
      <c r="C253" s="739"/>
      <c r="D253" s="740"/>
      <c r="E253" s="739"/>
      <c r="F253" s="739"/>
      <c r="G253" s="740"/>
      <c r="H253" s="739"/>
      <c r="I253" s="741"/>
      <c r="J253" s="742"/>
      <c r="K253" s="743"/>
      <c r="L253" s="744"/>
      <c r="M253" s="741"/>
      <c r="N253" s="745"/>
      <c r="O253" s="746"/>
      <c r="P253" s="740"/>
    </row>
    <row r="254" spans="1:20" ht="29.25" customHeight="1">
      <c r="A254" s="582" t="s">
        <v>93</v>
      </c>
      <c r="B254" s="583" t="s">
        <v>136</v>
      </c>
      <c r="C254" s="582"/>
      <c r="D254" s="584"/>
      <c r="E254" s="585"/>
      <c r="F254" s="582"/>
      <c r="G254" s="586"/>
      <c r="H254" s="585"/>
      <c r="I254" s="587"/>
      <c r="J254" s="588"/>
      <c r="K254" s="589"/>
      <c r="L254" s="590"/>
      <c r="M254" s="587"/>
      <c r="N254" s="590"/>
      <c r="O254" s="637"/>
      <c r="P254" s="638"/>
      <c r="Q254" s="591"/>
    </row>
    <row r="255" spans="1:20" ht="29.25" customHeight="1">
      <c r="A255" s="592">
        <f>VLOOKUP(B273,Tabellen!B7:C46,2)</f>
        <v>50</v>
      </c>
      <c r="B255" s="583" t="s">
        <v>37</v>
      </c>
      <c r="C255" s="747" t="s">
        <v>95</v>
      </c>
      <c r="D255" s="748" t="s">
        <v>117</v>
      </c>
      <c r="E255" s="747" t="s">
        <v>95</v>
      </c>
      <c r="F255" s="747" t="s">
        <v>98</v>
      </c>
      <c r="G255" s="749" t="s">
        <v>99</v>
      </c>
      <c r="H255" s="747" t="s">
        <v>100</v>
      </c>
      <c r="I255" s="750" t="s">
        <v>101</v>
      </c>
      <c r="J255" s="751">
        <v>10</v>
      </c>
      <c r="K255" s="596" t="s">
        <v>102</v>
      </c>
      <c r="L255" s="586" t="s">
        <v>103</v>
      </c>
      <c r="M255" s="594" t="s">
        <v>104</v>
      </c>
      <c r="N255" s="752" t="s">
        <v>105</v>
      </c>
      <c r="O255" s="753"/>
      <c r="P255" s="754"/>
      <c r="Q255" s="591"/>
      <c r="R255" s="755"/>
      <c r="S255" s="755"/>
      <c r="T255" s="755"/>
    </row>
    <row r="256" spans="1:20" ht="29.25" customHeight="1">
      <c r="A256" s="597" t="s">
        <v>106</v>
      </c>
      <c r="B256" s="672" t="str">
        <f>Leden!$B$16</f>
        <v>Wittenbernds B</v>
      </c>
      <c r="C256" s="747" t="s">
        <v>107</v>
      </c>
      <c r="D256" s="752" t="s">
        <v>119</v>
      </c>
      <c r="E256" s="586" t="s">
        <v>119</v>
      </c>
      <c r="F256" s="747" t="s">
        <v>110</v>
      </c>
      <c r="G256" s="752" t="s">
        <v>79</v>
      </c>
      <c r="H256" s="747" t="s">
        <v>112</v>
      </c>
      <c r="I256" s="750" t="s">
        <v>120</v>
      </c>
      <c r="J256" s="751" t="s">
        <v>113</v>
      </c>
      <c r="K256" s="756"/>
      <c r="L256" s="752"/>
      <c r="M256" s="750"/>
      <c r="N256" s="752" t="s">
        <v>114</v>
      </c>
      <c r="O256" s="753"/>
      <c r="P256" s="754"/>
      <c r="Q256" s="591"/>
      <c r="R256" s="755"/>
      <c r="S256" s="755"/>
      <c r="T256" s="755"/>
    </row>
    <row r="257" spans="1:16" ht="29.25" customHeight="1">
      <c r="A257" s="613">
        <v>45272</v>
      </c>
      <c r="B257" s="661" t="str">
        <f>Leden!B17</f>
        <v>Spieker Leo</v>
      </c>
      <c r="C257" s="601">
        <v>1</v>
      </c>
      <c r="D257" s="602">
        <f>IF(ISBLANK(C257),"",IF(C257=1,$A$255,C257))</f>
        <v>50</v>
      </c>
      <c r="E257" s="601">
        <v>50</v>
      </c>
      <c r="F257" s="601">
        <v>27</v>
      </c>
      <c r="G257" s="641">
        <f>IF(ISBLANK(E257),"",E257/F257)</f>
        <v>1.8518518518518519</v>
      </c>
      <c r="H257" s="601">
        <v>11</v>
      </c>
      <c r="I257" s="604">
        <f>IF(ISBLANK(E257),"",E257/D257)</f>
        <v>1</v>
      </c>
      <c r="J257" s="575">
        <f>IF(ISBLANK(E257),"",VLOOKUP(I257,Tabellen!$F$7:$G$17,2))</f>
        <v>10</v>
      </c>
      <c r="K257" s="605">
        <f>IF(ISBLANK(C257),"",ABS(IF($J$257&gt;J293,"1",0)))</f>
        <v>1</v>
      </c>
      <c r="L257" s="606">
        <f>IF(ISBLANK(C257),"",ABS(IF($J$257&lt;J293,"1",0)))</f>
        <v>0</v>
      </c>
      <c r="M257" s="607">
        <f>IF(ISBLANK(C257),"",ABS(IF($J$257=J293,"1")))</f>
        <v>0</v>
      </c>
      <c r="O257" s="674"/>
      <c r="P257" s="709"/>
    </row>
    <row r="258" spans="1:16" ht="29.25" customHeight="1">
      <c r="A258" s="662">
        <v>45237</v>
      </c>
      <c r="B258" s="661" t="str">
        <f>Leden!B18</f>
        <v>v.Schie Leo</v>
      </c>
      <c r="C258" s="616">
        <v>1</v>
      </c>
      <c r="D258" s="602">
        <f>IF(ISBLANK(C258),"",IF(C258=1,$A$255,C258))</f>
        <v>50</v>
      </c>
      <c r="E258" s="616">
        <v>34</v>
      </c>
      <c r="F258" s="616">
        <v>32</v>
      </c>
      <c r="G258" s="641">
        <f>IF(ISBLANK(E258),"",E258/F258)</f>
        <v>1.0625</v>
      </c>
      <c r="H258" s="616">
        <v>4</v>
      </c>
      <c r="I258" s="604">
        <f>IF(ISBLANK(E258),"",E258/D258)</f>
        <v>0.68</v>
      </c>
      <c r="J258" s="575">
        <f>IF(ISBLANK(E258),"",VLOOKUP(I258,Tabellen!$F$7:$G$17,2))</f>
        <v>6</v>
      </c>
      <c r="K258" s="605">
        <f>IF(ISBLANK(C258),"",ABS(IF($J$258&gt;J313,"1",0)))</f>
        <v>0</v>
      </c>
      <c r="L258" s="606">
        <f>IF(ISBLANK(C258),"",ABS(IF($J$258&lt;J313,"1",0)))</f>
        <v>1</v>
      </c>
      <c r="M258" s="607">
        <f>IF(ISBLANK(C258),"",ABS(IF($J$258=J313,"1")))</f>
        <v>0</v>
      </c>
      <c r="O258" s="674"/>
    </row>
    <row r="259" spans="1:16" ht="29.25" customHeight="1">
      <c r="A259" s="662">
        <v>45259</v>
      </c>
      <c r="B259" s="661" t="str">
        <f>Leden!B19</f>
        <v>Wolterink Harrie</v>
      </c>
      <c r="C259" s="616">
        <v>1</v>
      </c>
      <c r="D259" s="602">
        <f>IF(ISBLANK(C259),"",IF(C259=1,$A$255,C259))</f>
        <v>50</v>
      </c>
      <c r="E259" s="616">
        <v>50</v>
      </c>
      <c r="F259" s="616">
        <v>17</v>
      </c>
      <c r="G259" s="641">
        <f>IF(ISBLANK(E259),"",E259/F259)</f>
        <v>2.9411764705882355</v>
      </c>
      <c r="H259" s="616">
        <v>7</v>
      </c>
      <c r="I259" s="604">
        <f>IF(ISBLANK(E259),"",E259/D259)</f>
        <v>1</v>
      </c>
      <c r="J259" s="575">
        <f>IF(ISBLANK(E259),"",VLOOKUP(I259,Tabellen!$F$7:$G$17,2))</f>
        <v>10</v>
      </c>
      <c r="K259" s="605">
        <f>IF(ISBLANK(C259),"",ABS(IF($J$259&gt;J333,"1",0)))</f>
        <v>1</v>
      </c>
      <c r="L259" s="606">
        <f>IF(ISBLANK(C259),"",ABS(IF($J$259&lt;J333,"1",0)))</f>
        <v>0</v>
      </c>
      <c r="M259" s="607">
        <f>IF(ISBLANK(C259),"",ABS(IF($J$259=J333,"1")))</f>
        <v>0</v>
      </c>
      <c r="O259" s="674"/>
      <c r="P259" s="705"/>
    </row>
    <row r="260" spans="1:16" ht="29.25" customHeight="1">
      <c r="A260" s="662">
        <v>45230</v>
      </c>
      <c r="B260" s="661" t="str">
        <f>Leden!B20</f>
        <v>Vermue Jack</v>
      </c>
      <c r="C260" s="616">
        <v>1</v>
      </c>
      <c r="D260" s="602">
        <f>IF(ISBLANK(C260),"",IF(C260=1,$A$255,C260))</f>
        <v>50</v>
      </c>
      <c r="E260" s="616">
        <v>50</v>
      </c>
      <c r="F260" s="616">
        <v>24</v>
      </c>
      <c r="G260" s="641">
        <f>IF(ISBLANK(E260),"",E260/F260)</f>
        <v>2.0833333333333335</v>
      </c>
      <c r="H260" s="616">
        <v>9</v>
      </c>
      <c r="I260" s="604">
        <f>IF(ISBLANK(E260),"",E260/D260)</f>
        <v>1</v>
      </c>
      <c r="J260" s="575">
        <f>IF(ISBLANK(E260),"",VLOOKUP(I260,Tabellen!$F$7:$G$17,2))</f>
        <v>10</v>
      </c>
      <c r="K260" s="757">
        <f>IF(ISBLANK(C260),"",ABS(IF($J$259&gt;J352,"1",0)))</f>
        <v>1</v>
      </c>
      <c r="L260" s="758">
        <f>IF(ISBLANK(C260),"",ABS(IF($J$259&lt;J352,"1",0)))</f>
        <v>0</v>
      </c>
      <c r="M260" s="759">
        <f>IF(ISBLANK(C260),"",ABS(IF($J$259=J352,"1")))</f>
        <v>0</v>
      </c>
      <c r="N260" s="451"/>
      <c r="O260" s="615"/>
      <c r="P260" s="705"/>
    </row>
    <row r="261" spans="1:16" ht="29.25" customHeight="1">
      <c r="A261" s="663">
        <f>IF(ISBLANK(A16),"",$A$16)</f>
        <v>45265</v>
      </c>
      <c r="B261" s="661" t="str">
        <f>Leden!B4</f>
        <v>Slot Guus</v>
      </c>
      <c r="C261" s="578">
        <f>IF(ISBLANK(C16),"",$C$16)</f>
        <v>1</v>
      </c>
      <c r="D261" s="578">
        <f>IF(C261=1,$A$255,C261)</f>
        <v>50</v>
      </c>
      <c r="E261" s="616">
        <v>43</v>
      </c>
      <c r="F261" s="578">
        <f>IF(ISBLANK(F16),"",$F$16)</f>
        <v>24</v>
      </c>
      <c r="G261" s="641">
        <f t="shared" ref="G261:G273" si="50">IF(ISBLANK(E261),"",E261/F261)</f>
        <v>1.7916666666666667</v>
      </c>
      <c r="H261" s="616">
        <v>8</v>
      </c>
      <c r="I261" s="611">
        <f t="shared" ref="I261:I272" si="51">IF(ISBLANK(E261),"",E261/D261)</f>
        <v>0.86</v>
      </c>
      <c r="J261" s="575">
        <f>IF(ISBLANK(E261),"",VLOOKUP(I261,Tabellen!$F$7:$G$17,2))</f>
        <v>8</v>
      </c>
      <c r="K261" s="618">
        <f>IF(ISBLANK(E261),"",ABS(IF($J$261&gt;J16,"1",0)))</f>
        <v>0</v>
      </c>
      <c r="L261" s="62">
        <f>IF(ISBLANK(E261),"",ABS(IF($J$261&lt;J16,"1",0)))</f>
        <v>1</v>
      </c>
      <c r="M261" s="619">
        <f>IF(ISBLANK(E261),"",ABS(IF($J$261=J16,"1")))</f>
        <v>0</v>
      </c>
      <c r="O261" s="615"/>
      <c r="P261" s="705"/>
    </row>
    <row r="262" spans="1:16" ht="29.25" customHeight="1">
      <c r="A262" s="663" t="str">
        <f>IF(ISBLANK(A36),"",$A$36)</f>
        <v/>
      </c>
      <c r="B262" s="661" t="str">
        <f>Leden!B5</f>
        <v>Bennie Beerten Z</v>
      </c>
      <c r="C262" s="578" t="str">
        <f>IF(ISBLANK(C36),"",$C$36)</f>
        <v/>
      </c>
      <c r="D262" s="578" t="str">
        <f>IF(C262=1,$A$255,C262)</f>
        <v/>
      </c>
      <c r="F262" s="578" t="str">
        <f>IF(ISBLANK(F36),"",$F$36)</f>
        <v/>
      </c>
      <c r="G262" s="643" t="str">
        <f t="shared" si="50"/>
        <v/>
      </c>
      <c r="I262" s="611" t="str">
        <f t="shared" si="51"/>
        <v/>
      </c>
      <c r="J262" s="575" t="str">
        <f>IF(ISBLANK(E262),"",VLOOKUP(I262,Tabellen!$F$7:$G$17,2))</f>
        <v/>
      </c>
      <c r="K262" s="618" t="str">
        <f>IF(ISBLANK(E262),"",ABS(IF($J$262&gt;J36,"1",0)))</f>
        <v/>
      </c>
      <c r="L262" s="62" t="str">
        <f>IF(ISBLANK(E262),"",ABS(IF($J$262&lt;J36,"1",0)))</f>
        <v/>
      </c>
      <c r="M262" s="619" t="str">
        <f>IF(ISBLANK(E262),"",ABS(IF($J$262=J36,"1")))</f>
        <v/>
      </c>
      <c r="O262" s="615"/>
    </row>
    <row r="263" spans="1:16" ht="29.25" customHeight="1">
      <c r="A263" s="663" t="str">
        <f>IF(ISBLANK(A56),"",$A$56)</f>
        <v/>
      </c>
      <c r="B263" s="661" t="str">
        <f>Leden!B6</f>
        <v>Cuppers Jan</v>
      </c>
      <c r="C263" s="578" t="str">
        <f>IF(ISBLANK(C56),"",$C$56)</f>
        <v/>
      </c>
      <c r="D263" s="578" t="str">
        <f>IF(ISBLANK(C263),"",IF(C263=1,$A$255,C263))</f>
        <v/>
      </c>
      <c r="F263" s="578" t="str">
        <f>IF(ISBLANK(F56),"",$F$56)</f>
        <v/>
      </c>
      <c r="G263" s="643" t="str">
        <f t="shared" si="50"/>
        <v/>
      </c>
      <c r="I263" s="611" t="str">
        <f t="shared" si="51"/>
        <v/>
      </c>
      <c r="J263" s="575" t="str">
        <f>IF(ISBLANK(E263),"",VLOOKUP(I263,Tabellen!$F$7:$G$17,2))</f>
        <v/>
      </c>
      <c r="K263" s="618" t="str">
        <f>IF(ISBLANK(E263),"",ABS(IF($J$263&gt;J56,"1",0)))</f>
        <v/>
      </c>
      <c r="L263" s="62" t="str">
        <f>IF(ISBLANK(E263),"",ABS(IF($J$263&lt;J56,"1",0)))</f>
        <v/>
      </c>
      <c r="M263" s="619" t="str">
        <f>IF(ISBLANK(E263),"",ABS(IF($J$263=J56,"1")))</f>
        <v/>
      </c>
      <c r="O263" s="615"/>
    </row>
    <row r="264" spans="1:16" ht="29.25" customHeight="1">
      <c r="A264" s="663">
        <f>IF(ISBLANK(A76),"",$A$76)</f>
        <v>45223</v>
      </c>
      <c r="B264" s="661" t="str">
        <f>Leden!B7</f>
        <v>BouwmeesterJohan</v>
      </c>
      <c r="C264" s="578">
        <f>IF(ISBLANK(C76),"",$C$76)</f>
        <v>1</v>
      </c>
      <c r="D264" s="578">
        <f>IF(ISBLANK(C264),"",IF(C264=1,$A$255,C264))</f>
        <v>50</v>
      </c>
      <c r="E264" s="616">
        <v>27</v>
      </c>
      <c r="F264" s="578">
        <f>IF(ISBLANK(F76),"",$F$76)</f>
        <v>14</v>
      </c>
      <c r="G264" s="687">
        <f t="shared" si="50"/>
        <v>1.9285714285714286</v>
      </c>
      <c r="H264" s="616">
        <v>7</v>
      </c>
      <c r="I264" s="707">
        <f t="shared" si="51"/>
        <v>0.54</v>
      </c>
      <c r="J264" s="575">
        <f>IF(ISBLANK(E264),"",VLOOKUP(I264,Tabellen!$F$7:$G$17,2))</f>
        <v>5</v>
      </c>
      <c r="K264" s="618">
        <f>IF(ISBLANK(E264),"",ABS(IF($J$264&gt;J76,"1",0)))</f>
        <v>0</v>
      </c>
      <c r="L264" s="62">
        <f>IF(ISBLANK(E264),"",ABS(IF($J$264&lt;J76,"1",0)))</f>
        <v>1</v>
      </c>
      <c r="M264" s="619">
        <f>IF(ISBLANK(E264),"",ABS(IF($J$264=J76,"1")))</f>
        <v>0</v>
      </c>
      <c r="O264" s="693"/>
    </row>
    <row r="265" spans="1:16" ht="29.25" customHeight="1">
      <c r="A265" s="663">
        <f>IF(ISBLANK(A96),"",$A$96)</f>
        <v>45230</v>
      </c>
      <c r="B265" s="661" t="str">
        <f>Leden!B8</f>
        <v>Cattier Theo</v>
      </c>
      <c r="C265" s="578">
        <f>IF(ISBLANK(C96),"",$C$96)</f>
        <v>1</v>
      </c>
      <c r="D265" s="578">
        <f>IF(ISBLANK(C265),"",IF(C265=1,$A$255,C265))</f>
        <v>50</v>
      </c>
      <c r="E265" s="616">
        <v>50</v>
      </c>
      <c r="F265" s="578">
        <f>IF(ISBLANK(F96),"",$F$96)</f>
        <v>34</v>
      </c>
      <c r="G265" s="687">
        <f t="shared" si="50"/>
        <v>1.4705882352941178</v>
      </c>
      <c r="H265" s="616">
        <v>5</v>
      </c>
      <c r="I265" s="707">
        <f t="shared" si="51"/>
        <v>1</v>
      </c>
      <c r="J265" s="575">
        <f>IF(ISBLANK(E265),"",VLOOKUP(I265,Tabellen!$F$7:$G$17,2))</f>
        <v>10</v>
      </c>
      <c r="K265" s="618">
        <f>IF(ISBLANK(E265),"",ABS(IF($J$265&gt;J96,"1",0)))</f>
        <v>1</v>
      </c>
      <c r="L265" s="62">
        <f>IF(ISBLANK(E265),"",ABS(IF($J$265&lt;J96,"1",0)))</f>
        <v>0</v>
      </c>
      <c r="M265" s="619">
        <f>IF(ISBLANK(E265),"",ABS(IF($J$265=J96,"1")))</f>
        <v>0</v>
      </c>
      <c r="O265" s="693"/>
    </row>
    <row r="266" spans="1:16" ht="29.25" customHeight="1">
      <c r="A266" s="663">
        <f>IF(ISBLANK(A116),"",$A$116)</f>
        <v>45258</v>
      </c>
      <c r="B266" s="661" t="str">
        <f>Leden!B9</f>
        <v>Huinink Jan</v>
      </c>
      <c r="C266" s="578">
        <f>IF(ISBLANK(C116),"",$C$116)</f>
        <v>1</v>
      </c>
      <c r="D266" s="578">
        <f t="shared" ref="D266:D272" si="52">IF(C266=1,$A$255,C266)</f>
        <v>50</v>
      </c>
      <c r="E266" s="616">
        <v>50</v>
      </c>
      <c r="F266" s="578">
        <f>IF(ISBLANK(F116),"",$F$116)</f>
        <v>38</v>
      </c>
      <c r="G266" s="643">
        <f t="shared" si="50"/>
        <v>1.3157894736842106</v>
      </c>
      <c r="H266" s="616">
        <v>5</v>
      </c>
      <c r="I266" s="611">
        <f t="shared" si="51"/>
        <v>1</v>
      </c>
      <c r="J266" s="575">
        <f>IF(ISBLANK(E266),"",VLOOKUP(I266,Tabellen!$F$7:$G$17,2))</f>
        <v>10</v>
      </c>
      <c r="K266" s="618">
        <f>IF(ISBLANK(E266),"",ABS(IF($J$266&gt;J116,"1",0)))</f>
        <v>1</v>
      </c>
      <c r="L266" s="62">
        <f>IF(ISBLANK(E266),"",ABS(IF($J$266&lt;J116,"1",0)))</f>
        <v>0</v>
      </c>
      <c r="M266" s="619">
        <f>IF(ISBLANK(E266),"",ABS(IF($J$266=J116,"1")))</f>
        <v>0</v>
      </c>
      <c r="O266" s="693"/>
    </row>
    <row r="267" spans="1:16" ht="29.25" customHeight="1">
      <c r="A267" s="663">
        <f>IF(ISBLANK(A136),"",$A$136)</f>
        <v>45223</v>
      </c>
      <c r="B267" s="661" t="str">
        <f>Leden!B10</f>
        <v>Koppele Theo</v>
      </c>
      <c r="C267" s="578">
        <f>IF(ISBLANK(C136),"",$C$136)</f>
        <v>1</v>
      </c>
      <c r="D267" s="578">
        <f t="shared" si="52"/>
        <v>50</v>
      </c>
      <c r="E267" s="616">
        <v>50</v>
      </c>
      <c r="F267" s="578">
        <f>IF(ISBLANK(F136),"",$F$136)</f>
        <v>26</v>
      </c>
      <c r="G267" s="643">
        <f t="shared" si="50"/>
        <v>1.9230769230769231</v>
      </c>
      <c r="H267" s="616">
        <v>9</v>
      </c>
      <c r="I267" s="611">
        <f t="shared" si="51"/>
        <v>1</v>
      </c>
      <c r="J267" s="575">
        <f>IF(ISBLANK(E267),"",VLOOKUP(I267,Tabellen!$F$7:$G$17,2))</f>
        <v>10</v>
      </c>
      <c r="K267" s="618">
        <f>IF(ISBLANK(E267),"",ABS(IF($J$267&gt;J136,"1",0)))</f>
        <v>1</v>
      </c>
      <c r="L267" s="62">
        <f>IF(ISBLANK(E267),"",ABS(IF($J$267&lt;J136,"1",0)))</f>
        <v>0</v>
      </c>
      <c r="M267" s="619">
        <f>IF(ISBLANK(E267),"",ABS(IF($J$267=J136,"1")))</f>
        <v>0</v>
      </c>
      <c r="O267" s="693"/>
    </row>
    <row r="268" spans="1:16" ht="29.25" customHeight="1">
      <c r="A268" s="663">
        <f>IF(ISBLANK(A156),"",$A$156)</f>
        <v>45237</v>
      </c>
      <c r="B268" s="661" t="str">
        <f>Leden!B11</f>
        <v>Melgers Willy</v>
      </c>
      <c r="C268" s="578">
        <f>IF(ISBLANK(C156),"",$C$156)</f>
        <v>1</v>
      </c>
      <c r="D268" s="578">
        <f t="shared" si="52"/>
        <v>50</v>
      </c>
      <c r="E268" s="616">
        <v>50</v>
      </c>
      <c r="F268" s="578">
        <f>IF(ISBLANK(F156),"",$F$156)</f>
        <v>22</v>
      </c>
      <c r="G268" s="643">
        <f t="shared" si="50"/>
        <v>2.2727272727272729</v>
      </c>
      <c r="H268" s="616">
        <v>10</v>
      </c>
      <c r="I268" s="611">
        <f t="shared" si="51"/>
        <v>1</v>
      </c>
      <c r="J268" s="575">
        <f>IF(ISBLANK(E268),"",VLOOKUP(I268,Tabellen!$F$7:$G$17,2))</f>
        <v>10</v>
      </c>
      <c r="K268" s="618">
        <f>IF(ISBLANK(E268),"",ABS(IF($J$268&gt;J156,"1",0)))</f>
        <v>1</v>
      </c>
      <c r="L268" s="62">
        <f>IF(ISBLANK(E268),"",ABS(IF($J$268&lt;J156,"1",0)))</f>
        <v>0</v>
      </c>
      <c r="M268" s="619">
        <f>IF(ISBLANK(E268),"",ABS(IF($J$268=J156,"1")))</f>
        <v>0</v>
      </c>
      <c r="O268" s="693"/>
    </row>
    <row r="269" spans="1:16" ht="29.25" customHeight="1">
      <c r="A269" s="663">
        <f>IF(ISBLANK(A176),"",$A$176)</f>
        <v>45251</v>
      </c>
      <c r="B269" s="661" t="str">
        <f>Leden!B12</f>
        <v>Piepers Arnold</v>
      </c>
      <c r="C269" s="578">
        <f>IF(ISBLANK(C176),"",$C$176)</f>
        <v>1</v>
      </c>
      <c r="D269" s="578">
        <f t="shared" si="52"/>
        <v>50</v>
      </c>
      <c r="E269" s="616">
        <v>50</v>
      </c>
      <c r="F269" s="578">
        <f>IF(ISBLANK(F176),"",$F$176)</f>
        <v>27</v>
      </c>
      <c r="G269" s="643">
        <f t="shared" si="50"/>
        <v>1.8518518518518519</v>
      </c>
      <c r="H269" s="616">
        <v>11</v>
      </c>
      <c r="I269" s="611">
        <f t="shared" si="51"/>
        <v>1</v>
      </c>
      <c r="J269" s="575">
        <f>IF(ISBLANK(E269),"",VLOOKUP(I269,Tabellen!$F$7:$G$17,2))</f>
        <v>10</v>
      </c>
      <c r="K269" s="618">
        <f>IF(ISBLANK(E269),"",ABS(IF($J$269&gt;J176,"1",0)))</f>
        <v>1</v>
      </c>
      <c r="L269" s="62">
        <f>IF(ISBLANK(E269),"",ABS(IF($J$269&lt;J176,"1",0)))</f>
        <v>0</v>
      </c>
      <c r="M269" s="619">
        <f>IF(ISBLANK(E269),"",ABS(IF($J$269=J176,"1")))</f>
        <v>0</v>
      </c>
      <c r="O269" s="693"/>
    </row>
    <row r="270" spans="1:16" ht="29.25" customHeight="1">
      <c r="A270" s="663">
        <f>IF(ISBLANK(A196),"",$A$196)</f>
        <v>45265</v>
      </c>
      <c r="B270" s="661" t="str">
        <f>Leden!B13</f>
        <v>Jos Stortelder</v>
      </c>
      <c r="C270" s="578">
        <f>IF(ISBLANK(C196),"",$C$196)</f>
        <v>1</v>
      </c>
      <c r="D270" s="578">
        <f t="shared" si="52"/>
        <v>50</v>
      </c>
      <c r="E270" s="616">
        <v>39</v>
      </c>
      <c r="F270" s="578">
        <f>IF(ISBLANK(F196),"",$F$196)</f>
        <v>28</v>
      </c>
      <c r="G270" s="643">
        <f t="shared" si="50"/>
        <v>1.3928571428571428</v>
      </c>
      <c r="H270" s="616">
        <v>5</v>
      </c>
      <c r="I270" s="611">
        <f t="shared" si="51"/>
        <v>0.78</v>
      </c>
      <c r="J270" s="575">
        <f>IF(ISBLANK(E270),"",VLOOKUP(I270,Tabellen!$F$7:$G$17,2))</f>
        <v>7</v>
      </c>
      <c r="K270" s="618">
        <f>IF(ISBLANK(E270),"",ABS(IF($J$270&gt;J196,"1",0)))</f>
        <v>0</v>
      </c>
      <c r="L270" s="62">
        <f>IF(ISBLANK(E270),"",ABS(IF($J$270&lt;J196,"1",0)))</f>
        <v>1</v>
      </c>
      <c r="M270" s="619">
        <f>IF(ISBLANK(E270),"",ABS(IF($J$270=J196,"1")))</f>
        <v>0</v>
      </c>
      <c r="O270" s="693"/>
    </row>
    <row r="271" spans="1:16" ht="29.25" customHeight="1">
      <c r="A271" s="663" t="str">
        <f>IF(ISBLANK(A216),"",$A$216)</f>
        <v/>
      </c>
      <c r="B271" s="661" t="str">
        <f>Leden!B14</f>
        <v>Rots Jan</v>
      </c>
      <c r="C271" s="578" t="str">
        <f>IF(ISBLANK(C216),"",$C$216)</f>
        <v/>
      </c>
      <c r="D271" s="578" t="str">
        <f t="shared" si="52"/>
        <v/>
      </c>
      <c r="F271" s="578" t="str">
        <f>IF(ISBLANK(F216),"",$F$216)</f>
        <v/>
      </c>
      <c r="G271" s="643" t="str">
        <f t="shared" si="50"/>
        <v/>
      </c>
      <c r="I271" s="611" t="str">
        <f t="shared" si="51"/>
        <v/>
      </c>
      <c r="J271" s="575" t="str">
        <f>IF(ISBLANK(E271),"",VLOOKUP(I271,Tabellen!$F$7:$G$17,2))</f>
        <v/>
      </c>
      <c r="K271" s="618" t="str">
        <f>IF(ISBLANK(E271),"",ABS(IF($J$271&gt;J216,"1",0)))</f>
        <v/>
      </c>
      <c r="L271" s="62" t="str">
        <f>IF(ISBLANK(E271),"",ABS(IF($J$271&lt;J216,"1",0)))</f>
        <v/>
      </c>
      <c r="M271" s="619" t="str">
        <f>IF(ISBLANK(E271),"",ABS(IF($J$271=J216,"1")))</f>
        <v/>
      </c>
      <c r="O271" s="693"/>
    </row>
    <row r="272" spans="1:16" ht="29.25" customHeight="1">
      <c r="A272" s="663">
        <f>IF(ISBLANK(A236),"",$A$236)</f>
        <v>45272</v>
      </c>
      <c r="B272" s="661" t="str">
        <f>Leden!B15</f>
        <v>Rouwhorst Bennie</v>
      </c>
      <c r="C272" s="578">
        <f>IF(ISBLANK(C236),"",$C$236)</f>
        <v>1</v>
      </c>
      <c r="D272" s="578">
        <f t="shared" si="52"/>
        <v>50</v>
      </c>
      <c r="E272" s="616">
        <v>50</v>
      </c>
      <c r="F272" s="578">
        <f>IF(ISBLANK(F236),"",$F$236)</f>
        <v>29</v>
      </c>
      <c r="G272" s="643">
        <f t="shared" si="50"/>
        <v>1.7241379310344827</v>
      </c>
      <c r="H272" s="616">
        <v>6</v>
      </c>
      <c r="I272" s="611">
        <f t="shared" si="51"/>
        <v>1</v>
      </c>
      <c r="J272" s="575">
        <f>IF(ISBLANK(E272),"",VLOOKUP(I272,Tabellen!$F$7:$G$17,2))</f>
        <v>10</v>
      </c>
      <c r="K272" s="618">
        <f>IF(ISBLANK(E272),"",ABS(IF($J$272&gt;J236,"1",0)))</f>
        <v>1</v>
      </c>
      <c r="L272" s="62">
        <f>IF(ISBLANK(E272),"",ABS(IF($J$272&lt;J236,"1",0)))</f>
        <v>0</v>
      </c>
      <c r="M272" s="619">
        <f>IF(ISBLANK(E272),"",ABS(IF($J$272=J236,"1")))</f>
        <v>0</v>
      </c>
    </row>
    <row r="273" spans="1:17" ht="29.25" customHeight="1">
      <c r="A273" s="711" t="s">
        <v>115</v>
      </c>
      <c r="B273" s="712">
        <f>Leden!$C$16</f>
        <v>1.55</v>
      </c>
      <c r="C273" s="706">
        <f>SUM(C257:C272)</f>
        <v>13</v>
      </c>
      <c r="D273" s="706">
        <f>SUM(D257:D272)</f>
        <v>650</v>
      </c>
      <c r="E273" s="706">
        <f>SUBTOTAL(9,E257:E272)</f>
        <v>593</v>
      </c>
      <c r="F273" s="706">
        <f>SUBTOTAL(9,F257:F272)</f>
        <v>342</v>
      </c>
      <c r="G273" s="713">
        <f t="shared" si="50"/>
        <v>1.7339181286549707</v>
      </c>
      <c r="H273" s="706">
        <f>MAX(H257:H272)</f>
        <v>11</v>
      </c>
      <c r="I273" s="731">
        <f>AVERAGE(I257:I272)</f>
        <v>0.91230769230769226</v>
      </c>
      <c r="J273" s="715">
        <f>SUM(J257:J272)</f>
        <v>116</v>
      </c>
      <c r="K273" s="732">
        <f>SUM(K257:K272)</f>
        <v>9</v>
      </c>
      <c r="L273" s="733">
        <f>SUM(L257:L272)</f>
        <v>4</v>
      </c>
      <c r="M273" s="734">
        <f>SUM(M257:M272)</f>
        <v>0</v>
      </c>
      <c r="N273" s="718">
        <f>IF(ISBLANK(E273),"",VLOOKUP(G273,Tabellen!$D$7:$E$46,2))</f>
        <v>56</v>
      </c>
      <c r="O273" s="629" t="s">
        <v>223</v>
      </c>
      <c r="P273" s="630"/>
      <c r="Q273" s="591"/>
    </row>
    <row r="274" spans="1:17" ht="29.25" customHeight="1">
      <c r="A274" s="760"/>
      <c r="B274" s="761"/>
      <c r="C274" s="762"/>
      <c r="D274" s="761"/>
      <c r="E274" s="761"/>
      <c r="F274" s="761"/>
      <c r="G274" s="761"/>
      <c r="H274" s="761"/>
      <c r="I274" s="761"/>
      <c r="J274" s="763"/>
      <c r="K274" s="761"/>
      <c r="L274" s="761"/>
      <c r="M274" s="761"/>
      <c r="N274" s="764"/>
      <c r="O274" s="761"/>
      <c r="P274" s="765"/>
      <c r="Q274" s="591"/>
    </row>
    <row r="275" spans="1:17" ht="29.25" customHeight="1">
      <c r="A275" s="582" t="s">
        <v>93</v>
      </c>
      <c r="B275" s="583" t="s">
        <v>136</v>
      </c>
      <c r="C275" s="582"/>
      <c r="D275" s="584"/>
      <c r="E275" s="585"/>
      <c r="F275" s="582"/>
      <c r="G275" s="586"/>
      <c r="H275" s="585"/>
      <c r="I275" s="587"/>
      <c r="J275" s="588"/>
      <c r="K275" s="589"/>
      <c r="L275" s="590"/>
      <c r="M275" s="587"/>
      <c r="N275" s="590"/>
      <c r="O275" s="637"/>
      <c r="P275" s="638"/>
      <c r="Q275" s="591"/>
    </row>
    <row r="276" spans="1:17" ht="29.25" customHeight="1">
      <c r="A276" s="592">
        <f>VLOOKUP(B294,Tabellen!B7:C46,2)</f>
        <v>85</v>
      </c>
      <c r="B276" s="583" t="s">
        <v>37</v>
      </c>
      <c r="C276" s="747" t="s">
        <v>95</v>
      </c>
      <c r="D276" s="748" t="s">
        <v>117</v>
      </c>
      <c r="E276" s="747" t="s">
        <v>95</v>
      </c>
      <c r="F276" s="747" t="s">
        <v>98</v>
      </c>
      <c r="G276" s="749" t="s">
        <v>99</v>
      </c>
      <c r="H276" s="747" t="s">
        <v>100</v>
      </c>
      <c r="I276" s="750" t="s">
        <v>101</v>
      </c>
      <c r="J276" s="751">
        <v>10</v>
      </c>
      <c r="K276" s="596" t="s">
        <v>102</v>
      </c>
      <c r="L276" s="586" t="s">
        <v>103</v>
      </c>
      <c r="M276" s="594" t="s">
        <v>104</v>
      </c>
      <c r="N276" s="752" t="s">
        <v>105</v>
      </c>
      <c r="O276" s="753"/>
      <c r="P276" s="754"/>
      <c r="Q276" s="591"/>
    </row>
    <row r="277" spans="1:17" ht="29.25" customHeight="1">
      <c r="A277" s="597" t="s">
        <v>106</v>
      </c>
      <c r="B277" s="672" t="str">
        <f>Leden!$B$17</f>
        <v>Spieker Leo</v>
      </c>
      <c r="C277" s="747" t="s">
        <v>118</v>
      </c>
      <c r="D277" s="752" t="s">
        <v>119</v>
      </c>
      <c r="E277" s="586" t="s">
        <v>119</v>
      </c>
      <c r="F277" s="747" t="s">
        <v>110</v>
      </c>
      <c r="G277" s="752" t="s">
        <v>79</v>
      </c>
      <c r="H277" s="747" t="s">
        <v>112</v>
      </c>
      <c r="I277" s="594" t="s">
        <v>119</v>
      </c>
      <c r="J277" s="751" t="s">
        <v>113</v>
      </c>
      <c r="K277" s="756"/>
      <c r="L277" s="752"/>
      <c r="M277" s="750"/>
      <c r="N277" s="752" t="s">
        <v>114</v>
      </c>
      <c r="O277" s="753"/>
      <c r="P277" s="754"/>
      <c r="Q277" s="591"/>
    </row>
    <row r="278" spans="1:17" ht="29.25" customHeight="1">
      <c r="A278" s="662">
        <v>45251</v>
      </c>
      <c r="B278" s="661" t="str">
        <f>Leden!B18</f>
        <v>v.Schie Leo</v>
      </c>
      <c r="C278" s="616">
        <v>1</v>
      </c>
      <c r="D278" s="602">
        <f>IF(ISBLANK(C279),"",IF(C278=1,$A$276,C278))</f>
        <v>85</v>
      </c>
      <c r="E278" s="616">
        <v>85</v>
      </c>
      <c r="F278" s="616">
        <v>22</v>
      </c>
      <c r="G278" s="641">
        <f>IF(ISBLANK(E278),"",E278/F278)</f>
        <v>3.8636363636363638</v>
      </c>
      <c r="H278" s="616">
        <v>23</v>
      </c>
      <c r="I278" s="604">
        <f>IF(ISBLANK(E278),"",E278/D278)</f>
        <v>1</v>
      </c>
      <c r="J278" s="575">
        <f>IF(ISBLANK(E278),"",VLOOKUP(I278,Tabellen!$F$7:$G$17,2))</f>
        <v>10</v>
      </c>
      <c r="K278" s="605">
        <f>IF(ISBLANK(E278),"",ABS(IF($J$278&gt;J314,"1",0)))</f>
        <v>1</v>
      </c>
      <c r="L278" s="606">
        <f>IF(ISBLANK(E278),"",ABS(IF($J$278&lt;J314,"1",0)))</f>
        <v>0</v>
      </c>
      <c r="M278" s="607">
        <f>IF(ISBLANK(E278),"",ABS(IF($J$278=J314,"1")))</f>
        <v>0</v>
      </c>
      <c r="O278" s="674"/>
    </row>
    <row r="279" spans="1:17" ht="29.25" customHeight="1">
      <c r="A279" s="662">
        <v>45244</v>
      </c>
      <c r="B279" s="661" t="str">
        <f>Leden!B19</f>
        <v>Wolterink Harrie</v>
      </c>
      <c r="C279" s="616">
        <v>1</v>
      </c>
      <c r="D279" s="602">
        <f>IF(ISBLANK(C279),"",IF(C279=1,$A$276,C279))</f>
        <v>85</v>
      </c>
      <c r="E279" s="616">
        <v>85</v>
      </c>
      <c r="F279" s="616">
        <v>7</v>
      </c>
      <c r="G279" s="641">
        <f>IF(ISBLANK(E279),"",E279/F279)</f>
        <v>12.142857142857142</v>
      </c>
      <c r="H279" s="616">
        <v>25</v>
      </c>
      <c r="I279" s="604">
        <f>IF(ISBLANK(E279),"",E279/D279)</f>
        <v>1</v>
      </c>
      <c r="J279" s="575">
        <f>IF(ISBLANK(E279),"",VLOOKUP(I279,Tabellen!$F$7:$G$17,2))</f>
        <v>10</v>
      </c>
      <c r="K279" s="605">
        <f>IF(ISBLANK(E279),"",ABS(IF($J$279&gt;$J$334,"1",0)))</f>
        <v>1</v>
      </c>
      <c r="L279" s="606">
        <f>IF(ISBLANK(E279),"",ABS(IF($J$279&lt;J334,"1",0)))</f>
        <v>0</v>
      </c>
      <c r="M279" s="607">
        <f>IF(ISBLANK(E279),"",ABS(IF($J$279=J334,"1")))</f>
        <v>0</v>
      </c>
      <c r="O279" s="674"/>
      <c r="P279" s="609"/>
    </row>
    <row r="280" spans="1:17" ht="29.25" customHeight="1">
      <c r="A280" s="662">
        <v>45258</v>
      </c>
      <c r="B280" s="661" t="str">
        <f>Leden!B20</f>
        <v>Vermue Jack</v>
      </c>
      <c r="C280" s="616">
        <v>1</v>
      </c>
      <c r="D280" s="602">
        <f>IF(ISBLANK(C280),"",IF(C280=1,$A$276,C280))</f>
        <v>85</v>
      </c>
      <c r="E280" s="616">
        <v>75</v>
      </c>
      <c r="F280" s="616">
        <v>20</v>
      </c>
      <c r="G280" s="641">
        <f>IF(ISBLANK(E280),"",E280/F280)</f>
        <v>3.75</v>
      </c>
      <c r="H280" s="616">
        <v>19</v>
      </c>
      <c r="I280" s="604">
        <f>IF(ISBLANK(E280),"",E280/D280)</f>
        <v>0.88235294117647056</v>
      </c>
      <c r="J280" s="575">
        <f>IF(ISBLANK(E280),"",VLOOKUP(I280,Tabellen!$F$7:$G$17,2))</f>
        <v>8</v>
      </c>
      <c r="K280" s="757">
        <f>IF(ISBLANK(E280),"",ABS(IF($J$279&gt;$J$353,"1",0)))</f>
        <v>0</v>
      </c>
      <c r="L280" s="758">
        <f>IF(ISBLANK(E280),"",ABS(IF($J$279&lt;J353,"1",0)))</f>
        <v>0</v>
      </c>
      <c r="M280" s="759">
        <f>IF(ISBLANK(E280),"",ABS(IF($J$279=J353,"1")))</f>
        <v>1</v>
      </c>
      <c r="N280" s="451"/>
      <c r="P280" s="705"/>
    </row>
    <row r="281" spans="1:17" ht="29.25" customHeight="1">
      <c r="A281" s="663">
        <f>IF(ISBLANK(A17),"",$A$17)</f>
        <v>45258</v>
      </c>
      <c r="B281" s="661" t="str">
        <f>Leden!B4</f>
        <v>Slot Guus</v>
      </c>
      <c r="C281" s="578">
        <f>IF(ISBLANK(C17),"",$C$17)</f>
        <v>1</v>
      </c>
      <c r="D281" s="602">
        <f t="shared" ref="D281:D286" si="53">IF(ISBLANK(C281),"",IF(C281=1,$A$276,C281))</f>
        <v>85</v>
      </c>
      <c r="E281" s="601">
        <v>85</v>
      </c>
      <c r="F281" s="578">
        <f>IF(ISBLANK(F17),"",$F$17)</f>
        <v>25</v>
      </c>
      <c r="G281" s="641">
        <f t="shared" ref="G281:G293" si="54">IF(ISBLANK(E281),"",E281/F281)</f>
        <v>3.4</v>
      </c>
      <c r="H281" s="601">
        <v>12</v>
      </c>
      <c r="I281" s="604">
        <f t="shared" ref="I281:I293" si="55">IF(ISBLANK(E281),"",E281/D281)</f>
        <v>1</v>
      </c>
      <c r="J281" s="575">
        <f>IF(ISBLANK(E281),"",VLOOKUP(I281,Tabellen!$F$7:$G$17,2))</f>
        <v>10</v>
      </c>
      <c r="K281" s="605">
        <f>IF(ISBLANK(E281),"",ABS(IF($J$281&gt;J17,"1",0)))</f>
        <v>1</v>
      </c>
      <c r="L281" s="606">
        <f>IF(ISBLANK(E281),"",ABS(IF($J$281&lt;J17,"1",0)))</f>
        <v>0</v>
      </c>
      <c r="M281" s="607">
        <f>IF(ISBLANK(E281),"",ABS(IF($J$281=J17,"1")))</f>
        <v>0</v>
      </c>
      <c r="O281" s="674"/>
      <c r="P281" s="705"/>
    </row>
    <row r="282" spans="1:17" ht="29.25" customHeight="1">
      <c r="A282" s="663" t="str">
        <f>IF(ISBLANK(A37),"",$A$37)</f>
        <v/>
      </c>
      <c r="B282" s="661" t="str">
        <f>Leden!B5</f>
        <v>Bennie Beerten Z</v>
      </c>
      <c r="C282" s="578" t="str">
        <f>IF(ISBLANK(C37),"",$C$37)</f>
        <v/>
      </c>
      <c r="D282" s="578" t="str">
        <f t="shared" si="53"/>
        <v/>
      </c>
      <c r="F282" s="578" t="str">
        <f>IF(ISBLANK(F37),"",$F$37)</f>
        <v/>
      </c>
      <c r="G282" s="641" t="str">
        <f t="shared" si="54"/>
        <v/>
      </c>
      <c r="I282" s="611" t="str">
        <f t="shared" si="55"/>
        <v/>
      </c>
      <c r="J282" s="575" t="str">
        <f>IF(ISBLANK(E282),"",VLOOKUP(I282,Tabellen!$F$7:$G$17,2))</f>
        <v/>
      </c>
      <c r="K282" s="618" t="str">
        <f>IF(ISBLANK(E282),"",ABS(IF($J$282&gt;$J$37,"1",0)))</f>
        <v/>
      </c>
      <c r="L282" s="62" t="str">
        <f>IF(ISBLANK(E282),"",ABS(IF($J$282&lt;J37,"1",0)))</f>
        <v/>
      </c>
      <c r="M282" s="619" t="str">
        <f>IF(ISBLANK(E282),"",ABS(IF($J$282=J37,"1")))</f>
        <v/>
      </c>
      <c r="O282" s="615"/>
    </row>
    <row r="283" spans="1:17" ht="29.25" customHeight="1">
      <c r="A283" s="663" t="str">
        <f>IF(ISBLANK(A57),"",$A$57)</f>
        <v/>
      </c>
      <c r="B283" s="661" t="str">
        <f>Leden!B6</f>
        <v>Cuppers Jan</v>
      </c>
      <c r="C283" s="578" t="str">
        <f>IF(ISBLANK(C57),"",$C$57)</f>
        <v/>
      </c>
      <c r="D283" s="578" t="str">
        <f t="shared" si="53"/>
        <v/>
      </c>
      <c r="F283" s="578" t="str">
        <f>IF(ISBLANK(F57),"",$F$57)</f>
        <v/>
      </c>
      <c r="G283" s="641" t="str">
        <f t="shared" si="54"/>
        <v/>
      </c>
      <c r="I283" s="611" t="str">
        <f t="shared" si="55"/>
        <v/>
      </c>
      <c r="J283" s="575" t="str">
        <f>IF(ISBLANK(E283),"",VLOOKUP(I283,Tabellen!$F$7:$G$17,2))</f>
        <v/>
      </c>
      <c r="K283" s="618" t="str">
        <f>IF(ISBLANK(E283),"",ABS(IF($J$283&gt;J57,"1",0)))</f>
        <v/>
      </c>
      <c r="L283" s="62" t="str">
        <f>IF(ISBLANK(E283),"",ABS(IF($J$283&lt;J57,"1",0)))</f>
        <v/>
      </c>
      <c r="M283" s="619" t="str">
        <f>IF(ISBLANK(E283),"",ABS(IF($J$283=J57,"1")))</f>
        <v/>
      </c>
      <c r="O283" s="615"/>
    </row>
    <row r="284" spans="1:17" ht="29.25" customHeight="1">
      <c r="A284" s="663">
        <f>IF(ISBLANK(A77),"",$A$77)</f>
        <v>45244</v>
      </c>
      <c r="B284" s="661" t="str">
        <f>Leden!B7</f>
        <v>BouwmeesterJohan</v>
      </c>
      <c r="C284" s="578">
        <f>IF(ISBLANK(C77),"",$C$77)</f>
        <v>1</v>
      </c>
      <c r="D284" s="578">
        <f t="shared" si="53"/>
        <v>85</v>
      </c>
      <c r="E284" s="616">
        <v>75</v>
      </c>
      <c r="F284" s="578">
        <f>IF(ISBLANK(F77),"",$F$77)</f>
        <v>26</v>
      </c>
      <c r="G284" s="643">
        <f t="shared" si="54"/>
        <v>2.8846153846153846</v>
      </c>
      <c r="H284" s="616">
        <v>11</v>
      </c>
      <c r="I284" s="611">
        <f t="shared" si="55"/>
        <v>0.88235294117647056</v>
      </c>
      <c r="J284" s="575">
        <f>IF(ISBLANK(E284),"",VLOOKUP(I284,Tabellen!$F$7:$G$17,2))</f>
        <v>8</v>
      </c>
      <c r="K284" s="618">
        <f>IF(ISBLANK(E284),"",ABS(IF($J$284&gt;J77,"1",0)))</f>
        <v>0</v>
      </c>
      <c r="L284" s="62">
        <f>IF(ISBLANK(E284),"",ABS(IF($J$284&lt;J77,"1",0)))</f>
        <v>1</v>
      </c>
      <c r="M284" s="619">
        <f>IF(ISBLANK(E284),"",ABS(IF($J$284=J77,"1")))</f>
        <v>0</v>
      </c>
      <c r="O284" s="693"/>
    </row>
    <row r="285" spans="1:17" ht="29.25" customHeight="1">
      <c r="A285" s="663">
        <f>IF(ISBLANK(A97),"",$A$97)</f>
        <v>45237</v>
      </c>
      <c r="B285" s="661" t="str">
        <f>Leden!B8</f>
        <v>Cattier Theo</v>
      </c>
      <c r="C285" s="578">
        <f>IF(ISBLANK(C97),"",$C$97)</f>
        <v>1</v>
      </c>
      <c r="D285" s="578">
        <f t="shared" si="53"/>
        <v>85</v>
      </c>
      <c r="E285" s="616">
        <v>85</v>
      </c>
      <c r="F285" s="578">
        <f>IF(ISBLANK(F97),"",$F$97)</f>
        <v>21</v>
      </c>
      <c r="G285" s="643">
        <f t="shared" si="54"/>
        <v>4.0476190476190474</v>
      </c>
      <c r="H285" s="616">
        <v>16</v>
      </c>
      <c r="I285" s="611">
        <f t="shared" si="55"/>
        <v>1</v>
      </c>
      <c r="J285" s="575">
        <f>IF(ISBLANK(E285),"",VLOOKUP(I285,Tabellen!$F$7:$G$17,2))</f>
        <v>10</v>
      </c>
      <c r="K285" s="618">
        <f>IF(ISBLANK(E285),"",ABS(IF($J$285&gt;J97,"1",0)))</f>
        <v>1</v>
      </c>
      <c r="L285" s="62">
        <f>IF(ISBLANK(E285),"",ABS(IF($J$285&lt;J97,"1",0)))</f>
        <v>0</v>
      </c>
      <c r="M285" s="619">
        <f>IF(ISBLANK(E285),"",ABS(IF($J$285=J97,"1")))</f>
        <v>0</v>
      </c>
      <c r="O285" s="693"/>
    </row>
    <row r="286" spans="1:17" ht="29.25" customHeight="1">
      <c r="A286" s="663">
        <f>IF(ISBLANK(A117),"",$A$117)</f>
        <v>45237</v>
      </c>
      <c r="B286" s="661" t="str">
        <f>Leden!B9</f>
        <v>Huinink Jan</v>
      </c>
      <c r="C286" s="578">
        <f>IF(ISBLANK(C117),"",$C$117)</f>
        <v>1</v>
      </c>
      <c r="D286" s="578">
        <f t="shared" si="53"/>
        <v>85</v>
      </c>
      <c r="E286" s="616">
        <v>80</v>
      </c>
      <c r="F286" s="578">
        <f>IF(ISBLANK(F117),"",$F$117)</f>
        <v>16</v>
      </c>
      <c r="G286" s="643">
        <f t="shared" si="54"/>
        <v>5</v>
      </c>
      <c r="H286" s="616">
        <v>30</v>
      </c>
      <c r="I286" s="611">
        <f t="shared" si="55"/>
        <v>0.94117647058823528</v>
      </c>
      <c r="J286" s="575">
        <f>IF(ISBLANK(E286),"",VLOOKUP(I286,Tabellen!$F$7:$G$17,2))</f>
        <v>9</v>
      </c>
      <c r="K286" s="618">
        <f>IF(ISBLANK(E286),"",ABS(IF($J$286&gt;J117,"1",0)))</f>
        <v>1</v>
      </c>
      <c r="L286" s="62">
        <f>IF(ISBLANK(E286),"",ABS(IF($J$286&lt;J117,"1",0)))</f>
        <v>0</v>
      </c>
      <c r="M286" s="619">
        <f>IF(ISBLANK(E286),"",ABS(IF($J$286=J117,"1")))</f>
        <v>0</v>
      </c>
      <c r="O286" s="693"/>
    </row>
    <row r="287" spans="1:17" ht="29.25" customHeight="1">
      <c r="A287" s="663">
        <f>IF(ISBLANK(A137),"",$A$137)</f>
        <v>45265</v>
      </c>
      <c r="B287" s="661" t="str">
        <f>Leden!B10</f>
        <v>Koppele Theo</v>
      </c>
      <c r="C287" s="578">
        <f>IF(ISBLANK(C137),"",$C$137)</f>
        <v>1</v>
      </c>
      <c r="D287" s="578">
        <f t="shared" ref="D287:D293" si="56">IF(C287=1,$A$276,C287)</f>
        <v>85</v>
      </c>
      <c r="E287" s="616">
        <v>74</v>
      </c>
      <c r="F287" s="578">
        <f>IF(ISBLANK(F137),"",$F$137)</f>
        <v>29</v>
      </c>
      <c r="G287" s="643">
        <f t="shared" si="54"/>
        <v>2.5517241379310347</v>
      </c>
      <c r="H287" s="616">
        <v>11</v>
      </c>
      <c r="I287" s="611">
        <f t="shared" si="55"/>
        <v>0.87058823529411766</v>
      </c>
      <c r="J287" s="575">
        <f>IF(ISBLANK(E287),"",VLOOKUP(I287,Tabellen!$F$7:$G$17,2))</f>
        <v>8</v>
      </c>
      <c r="K287" s="618">
        <f>IF(ISBLANK(E287),"",ABS(IF($J$287&gt;J137,"1",0)))</f>
        <v>0</v>
      </c>
      <c r="L287" s="62">
        <f>IF(ISBLANK(E287),"",ABS(IF($J$287&lt;J137,"1",0)))</f>
        <v>1</v>
      </c>
      <c r="M287" s="619">
        <f>IF(ISBLANK(E287),"",ABS(IF($J$287=J137,"1")))</f>
        <v>0</v>
      </c>
      <c r="O287" s="693"/>
    </row>
    <row r="288" spans="1:17" ht="29.25" customHeight="1">
      <c r="A288" s="663">
        <f>IF(ISBLANK(A157),"",$A$157)</f>
        <v>45230</v>
      </c>
      <c r="B288" s="661" t="str">
        <f>Leden!B11</f>
        <v>Melgers Willy</v>
      </c>
      <c r="C288" s="578">
        <f>IF(ISBLANK(C157),"",$C$157)</f>
        <v>1</v>
      </c>
      <c r="D288" s="578">
        <f t="shared" si="56"/>
        <v>85</v>
      </c>
      <c r="E288" s="616">
        <v>41</v>
      </c>
      <c r="F288" s="578">
        <f>IF(ISBLANK(F157),"",$F$157)</f>
        <v>16</v>
      </c>
      <c r="G288" s="643">
        <f t="shared" si="54"/>
        <v>2.5625</v>
      </c>
      <c r="H288" s="616">
        <v>8</v>
      </c>
      <c r="I288" s="611">
        <f t="shared" si="55"/>
        <v>0.4823529411764706</v>
      </c>
      <c r="J288" s="575">
        <f>IF(ISBLANK(E288),"",VLOOKUP(I288,Tabellen!$F$7:$G$17,2))</f>
        <v>4</v>
      </c>
      <c r="K288" s="618">
        <f>IF(ISBLANK(E288),"",ABS(IF($J$288&gt;J157,"1",0)))</f>
        <v>0</v>
      </c>
      <c r="L288" s="62">
        <f>IF(ISBLANK(E288),"",ABS(IF($J$288&lt;J157,"1",0)))</f>
        <v>1</v>
      </c>
      <c r="M288" s="619">
        <f>IF(ISBLANK(E288),"",ABS(IF($J$288=J157,"1")))</f>
        <v>0</v>
      </c>
      <c r="O288" s="693"/>
    </row>
    <row r="289" spans="1:20" ht="29.25" customHeight="1">
      <c r="A289" s="663">
        <f>IF(ISBLANK(A177),"",$A$177)</f>
        <v>45265</v>
      </c>
      <c r="B289" s="661" t="str">
        <f>Leden!B12</f>
        <v>Piepers Arnold</v>
      </c>
      <c r="C289" s="578">
        <f>IF(ISBLANK(C177),"",$C$177)</f>
        <v>1</v>
      </c>
      <c r="D289" s="578">
        <f t="shared" si="56"/>
        <v>85</v>
      </c>
      <c r="E289" s="616">
        <v>63</v>
      </c>
      <c r="F289" s="578">
        <f>IF(ISBLANK(F177),"",$F$177)</f>
        <v>19</v>
      </c>
      <c r="G289" s="643">
        <f t="shared" si="54"/>
        <v>3.3157894736842106</v>
      </c>
      <c r="H289" s="616">
        <v>14</v>
      </c>
      <c r="I289" s="611">
        <f t="shared" si="55"/>
        <v>0.74117647058823533</v>
      </c>
      <c r="J289" s="575">
        <f>IF(ISBLANK(E289),"",VLOOKUP(I289,Tabellen!$F$7:$G$17,2))</f>
        <v>7</v>
      </c>
      <c r="K289" s="618">
        <f>IF(ISBLANK(E289),"",ABS(IF($J$289&gt;J177,"1",0)))</f>
        <v>0</v>
      </c>
      <c r="L289" s="62">
        <f>IF(ISBLANK(E289),"",ABS(IF($J$289&lt;J177,"1",0)))</f>
        <v>1</v>
      </c>
      <c r="M289" s="619">
        <f>IF(ISBLANK(E289),"",ABS(IF($J$289=J177,"1")))</f>
        <v>0</v>
      </c>
      <c r="N289" s="617"/>
      <c r="O289" s="693"/>
    </row>
    <row r="290" spans="1:20" ht="29.25" customHeight="1">
      <c r="A290" s="663">
        <f>IF(ISBLANK(A197),"",$A$197)</f>
        <v>45209</v>
      </c>
      <c r="B290" s="661" t="str">
        <f>Leden!B13</f>
        <v>Jos Stortelder</v>
      </c>
      <c r="C290" s="578">
        <f>IF(ISBLANK(C197),"",$C$197)</f>
        <v>1</v>
      </c>
      <c r="D290" s="578">
        <f t="shared" si="56"/>
        <v>85</v>
      </c>
      <c r="E290" s="616">
        <v>79</v>
      </c>
      <c r="F290" s="578">
        <f>IF(ISBLANK(F197),"",$F$197)</f>
        <v>22</v>
      </c>
      <c r="G290" s="643">
        <f t="shared" si="54"/>
        <v>3.5909090909090908</v>
      </c>
      <c r="H290" s="616">
        <v>20</v>
      </c>
      <c r="I290" s="611">
        <f t="shared" si="55"/>
        <v>0.92941176470588238</v>
      </c>
      <c r="J290" s="575">
        <f>IF(ISBLANK(E290),"",VLOOKUP(I290,Tabellen!$F$7:$G$17,2))</f>
        <v>9</v>
      </c>
      <c r="K290" s="618">
        <f>IF(ISBLANK(E290),"",ABS(IF($J$290&gt;J197,"1",0)))</f>
        <v>0</v>
      </c>
      <c r="L290" s="62">
        <f>IF(ISBLANK(E290),"",ABS(IF($J$290&lt;J197,"1",0)))</f>
        <v>1</v>
      </c>
      <c r="M290" s="619">
        <f>IF(ISBLANK(E290),"",ABS(IF($J$290=J197,"1")))</f>
        <v>0</v>
      </c>
      <c r="O290" s="693"/>
    </row>
    <row r="291" spans="1:20" ht="29.25" customHeight="1">
      <c r="A291" s="663" t="str">
        <f>IF(ISBLANK(A217),"",$A$217)</f>
        <v/>
      </c>
      <c r="B291" s="661" t="str">
        <f>Leden!B14</f>
        <v>Rots Jan</v>
      </c>
      <c r="C291" s="578" t="str">
        <f>IF(ISBLANK(C217),"",$C$217)</f>
        <v/>
      </c>
      <c r="D291" s="578" t="str">
        <f t="shared" si="56"/>
        <v/>
      </c>
      <c r="F291" s="578" t="str">
        <f>IF(ISBLANK(F217),"",$F$217)</f>
        <v/>
      </c>
      <c r="G291" s="643" t="str">
        <f t="shared" si="54"/>
        <v/>
      </c>
      <c r="I291" s="611" t="str">
        <f t="shared" si="55"/>
        <v/>
      </c>
      <c r="J291" s="575" t="str">
        <f>IF(ISBLANK(E291),"",VLOOKUP(I291,Tabellen!$F$7:$G$17,2))</f>
        <v/>
      </c>
      <c r="K291" s="618" t="str">
        <f>IF(ISBLANK(E291),"",ABS(IF($J$291&gt;J217,"1",0)))</f>
        <v/>
      </c>
      <c r="L291" s="62" t="str">
        <f>IF(ISBLANK(E291),"",ABS(IF($J$291&lt;J217,"1",0)))</f>
        <v/>
      </c>
      <c r="M291" s="619" t="str">
        <f>IF(ISBLANK(E291),"",ABS(IF($J$291=J217,"1")))</f>
        <v/>
      </c>
      <c r="O291" s="693"/>
    </row>
    <row r="292" spans="1:20" ht="29.25" customHeight="1">
      <c r="A292" s="663">
        <f>IF(ISBLANK(A237),"",$A$237)</f>
        <v>45272</v>
      </c>
      <c r="B292" s="661" t="str">
        <f>Leden!B15</f>
        <v>Rouwhorst Bennie</v>
      </c>
      <c r="C292" s="578">
        <f>IF(ISBLANK(C237),"",$C$237)</f>
        <v>1</v>
      </c>
      <c r="D292" s="578">
        <f t="shared" si="56"/>
        <v>85</v>
      </c>
      <c r="E292" s="616">
        <v>85</v>
      </c>
      <c r="F292" s="578">
        <f>IF(ISBLANK(F237),"",$F$237)</f>
        <v>20</v>
      </c>
      <c r="G292" s="643">
        <f t="shared" si="54"/>
        <v>4.25</v>
      </c>
      <c r="H292" s="616">
        <v>18</v>
      </c>
      <c r="I292" s="611">
        <f t="shared" si="55"/>
        <v>1</v>
      </c>
      <c r="J292" s="575">
        <f>IF(ISBLANK(E292),"",VLOOKUP(I292,Tabellen!$F$7:$G$17,2))</f>
        <v>10</v>
      </c>
      <c r="K292" s="618">
        <f>IF(ISBLANK(E292),"",ABS(IF($J$292&gt;J237,"1",0)))</f>
        <v>1</v>
      </c>
      <c r="L292" s="62">
        <f>IF(ISBLANK(E292),"",ABS(IF($J$292&lt;J237,"1",0)))</f>
        <v>0</v>
      </c>
      <c r="M292" s="619">
        <f>IF(ISBLANK(E292),"",ABS(IF($J$292=J237,"1")))</f>
        <v>0</v>
      </c>
      <c r="O292" s="693"/>
    </row>
    <row r="293" spans="1:20" ht="29.25" customHeight="1">
      <c r="A293" s="663">
        <f>IF(ISBLANK(A257),"",$A$257)</f>
        <v>45272</v>
      </c>
      <c r="B293" s="661" t="str">
        <f>Leden!B16</f>
        <v>Wittenbernds B</v>
      </c>
      <c r="C293" s="578">
        <f>IF(ISBLANK(C257),"",$C$257)</f>
        <v>1</v>
      </c>
      <c r="D293" s="578">
        <f t="shared" si="56"/>
        <v>85</v>
      </c>
      <c r="E293" s="616">
        <v>43</v>
      </c>
      <c r="F293" s="578">
        <f>IF(ISBLANK(F257),"",$F$257)</f>
        <v>27</v>
      </c>
      <c r="G293" s="643">
        <f t="shared" si="54"/>
        <v>1.5925925925925926</v>
      </c>
      <c r="H293" s="616">
        <v>6</v>
      </c>
      <c r="I293" s="611">
        <f t="shared" si="55"/>
        <v>0.50588235294117645</v>
      </c>
      <c r="J293" s="575">
        <f>IF(ISBLANK(E293),"",VLOOKUP(I293,Tabellen!$F$7:$G$17,2))</f>
        <v>5</v>
      </c>
      <c r="K293" s="618">
        <f>IF(ISBLANK(E293),"",ABS(IF($J$293&gt;J257,"1",0)))</f>
        <v>0</v>
      </c>
      <c r="L293" s="62">
        <f>IF(ISBLANK(E293),"",ABS(IF($J$293&lt;J257,"1",0)))</f>
        <v>1</v>
      </c>
      <c r="M293" s="619">
        <f>IF(ISBLANK(E293),"",ABS(IF(J293=J257,"1")))</f>
        <v>0</v>
      </c>
      <c r="O293" s="693"/>
      <c r="Q293" s="591"/>
    </row>
    <row r="294" spans="1:20" ht="29.25" customHeight="1">
      <c r="A294" s="711" t="s">
        <v>115</v>
      </c>
      <c r="B294" s="712">
        <f>Leden!$C$17</f>
        <v>3</v>
      </c>
      <c r="C294" s="706">
        <f>SUM(C278:C293)</f>
        <v>13</v>
      </c>
      <c r="D294" s="706">
        <f>SUM(D278:D293)</f>
        <v>1105</v>
      </c>
      <c r="E294" s="706">
        <f>SUM(E278:E293)</f>
        <v>955</v>
      </c>
      <c r="F294" s="706">
        <f>SUM(F278:F293)</f>
        <v>270</v>
      </c>
      <c r="G294" s="713">
        <f>E294/F294</f>
        <v>3.5370370370370372</v>
      </c>
      <c r="H294" s="706">
        <f>MAX(H278:H293)</f>
        <v>30</v>
      </c>
      <c r="I294" s="731">
        <f>AVERAGE(I278:I293)</f>
        <v>0.86425339366515841</v>
      </c>
      <c r="J294" s="715">
        <f>SUM(J278:J293)</f>
        <v>108</v>
      </c>
      <c r="K294" s="732">
        <f>SUM(K278:K293)</f>
        <v>6</v>
      </c>
      <c r="L294" s="733">
        <f>SUM(L278:L293)</f>
        <v>6</v>
      </c>
      <c r="M294" s="734">
        <f>SUM(M278:M293)</f>
        <v>1</v>
      </c>
      <c r="N294" s="718">
        <f>IF(ISBLANK(E294),"",VLOOKUP(G294,Tabellen!$D$7:$E$46,2))</f>
        <v>100</v>
      </c>
      <c r="O294" s="629" t="s">
        <v>223</v>
      </c>
      <c r="P294" s="630"/>
      <c r="Q294" s="591"/>
    </row>
    <row r="295" spans="1:20" ht="29.25" customHeight="1">
      <c r="A295" s="697"/>
      <c r="B295" s="698"/>
      <c r="C295" s="699"/>
      <c r="D295" s="698"/>
      <c r="E295" s="698"/>
      <c r="F295" s="698"/>
      <c r="G295" s="698"/>
      <c r="H295" s="698"/>
      <c r="I295" s="698"/>
      <c r="J295" s="700"/>
      <c r="K295" s="698"/>
      <c r="L295" s="698"/>
      <c r="M295" s="698"/>
      <c r="N295" s="701"/>
      <c r="O295" s="698"/>
      <c r="P295" s="702"/>
      <c r="Q295" s="591"/>
    </row>
    <row r="296" spans="1:20" ht="29.25" customHeight="1">
      <c r="A296" s="582" t="s">
        <v>93</v>
      </c>
      <c r="B296" s="583" t="s">
        <v>136</v>
      </c>
      <c r="C296" s="582"/>
      <c r="D296" s="584"/>
      <c r="E296" s="585"/>
      <c r="F296" s="582"/>
      <c r="G296" s="586"/>
      <c r="H296" s="585"/>
      <c r="I296" s="587"/>
      <c r="J296" s="588"/>
      <c r="K296" s="589"/>
      <c r="L296" s="590"/>
      <c r="M296" s="587"/>
      <c r="N296" s="590"/>
      <c r="O296" s="637"/>
      <c r="P296" s="638"/>
      <c r="Q296" s="591"/>
    </row>
    <row r="297" spans="1:20" ht="29.25" customHeight="1">
      <c r="A297" s="592">
        <f>VLOOKUP(B315,Tabellen!B7:C46,2)</f>
        <v>80</v>
      </c>
      <c r="B297" s="583" t="s">
        <v>37</v>
      </c>
      <c r="C297" s="747" t="s">
        <v>95</v>
      </c>
      <c r="D297" s="748" t="s">
        <v>117</v>
      </c>
      <c r="E297" s="747" t="s">
        <v>95</v>
      </c>
      <c r="F297" s="747" t="s">
        <v>98</v>
      </c>
      <c r="G297" s="749" t="s">
        <v>99</v>
      </c>
      <c r="H297" s="747" t="s">
        <v>100</v>
      </c>
      <c r="I297" s="750" t="s">
        <v>101</v>
      </c>
      <c r="J297" s="751">
        <v>10</v>
      </c>
      <c r="K297" s="596" t="s">
        <v>102</v>
      </c>
      <c r="L297" s="586" t="s">
        <v>103</v>
      </c>
      <c r="M297" s="594" t="s">
        <v>104</v>
      </c>
      <c r="N297" s="752" t="s">
        <v>105</v>
      </c>
      <c r="O297" s="753"/>
      <c r="P297" s="754"/>
      <c r="Q297" s="591"/>
      <c r="R297" s="755"/>
      <c r="S297" s="755"/>
      <c r="T297" s="755"/>
    </row>
    <row r="298" spans="1:20" ht="29.25" customHeight="1">
      <c r="A298" s="597" t="s">
        <v>106</v>
      </c>
      <c r="B298" s="672" t="str">
        <f>Leden!B18</f>
        <v>v.Schie Leo</v>
      </c>
      <c r="C298" s="766" t="s">
        <v>118</v>
      </c>
      <c r="D298" s="752" t="s">
        <v>119</v>
      </c>
      <c r="E298" s="586" t="s">
        <v>119</v>
      </c>
      <c r="F298" s="747" t="s">
        <v>110</v>
      </c>
      <c r="G298" s="752" t="s">
        <v>79</v>
      </c>
      <c r="H298" s="747" t="s">
        <v>112</v>
      </c>
      <c r="I298" s="594" t="s">
        <v>119</v>
      </c>
      <c r="J298" s="751" t="s">
        <v>113</v>
      </c>
      <c r="K298" s="756"/>
      <c r="L298" s="752"/>
      <c r="M298" s="750"/>
      <c r="N298" s="752" t="s">
        <v>114</v>
      </c>
      <c r="O298" s="753"/>
      <c r="P298" s="754"/>
      <c r="Q298" s="591"/>
      <c r="R298" s="755"/>
      <c r="S298" s="755"/>
      <c r="T298" s="755"/>
    </row>
    <row r="299" spans="1:20" ht="29.25" customHeight="1">
      <c r="A299" s="662" t="s">
        <v>235</v>
      </c>
      <c r="B299" s="661" t="str">
        <f>Leden!B19</f>
        <v>Wolterink Harrie</v>
      </c>
      <c r="C299" s="616">
        <v>1</v>
      </c>
      <c r="D299" s="578">
        <f>IF(ISBLANK(C299),"",IF(C299=1,$A$297,C299))</f>
        <v>80</v>
      </c>
      <c r="E299" s="616">
        <v>62</v>
      </c>
      <c r="F299" s="616">
        <v>19</v>
      </c>
      <c r="G299" s="643">
        <f>IF(ISBLANK(E299),"",E299/F299)</f>
        <v>3.263157894736842</v>
      </c>
      <c r="H299" s="616">
        <v>12</v>
      </c>
      <c r="I299" s="611">
        <f>IF(ISBLANK(A299),"",E299/D299)</f>
        <v>0.77500000000000002</v>
      </c>
      <c r="J299" s="575">
        <f>IF(ISBLANK(E299),"",VLOOKUP(I299,Tabellen!$F$7:$G$17,2))</f>
        <v>7</v>
      </c>
      <c r="K299" s="650">
        <f>IF(ISBLANK(E299),"",ABS(IF($J$299&gt;J335,"1",0)))</f>
        <v>0</v>
      </c>
      <c r="L299" s="61">
        <f>IF(ISBLANK(E299),"",ABS(IF($J$299&lt;J335,"1",0)))</f>
        <v>1</v>
      </c>
      <c r="M299" s="667">
        <f>IF(ISBLANK(E299),"",ABS(IF($J$299=J335,"1")))</f>
        <v>0</v>
      </c>
      <c r="O299" s="674"/>
    </row>
    <row r="300" spans="1:20" ht="29.25" customHeight="1">
      <c r="A300" s="662">
        <v>45244</v>
      </c>
      <c r="B300" s="661" t="str">
        <f>Leden!B20</f>
        <v>Vermue Jack</v>
      </c>
      <c r="C300" s="616">
        <v>1</v>
      </c>
      <c r="D300" s="578">
        <f>IF(ISBLANK(C300),"",IF(C300=1,$A$297,C300))</f>
        <v>80</v>
      </c>
      <c r="E300" s="616">
        <v>61</v>
      </c>
      <c r="F300" s="616">
        <v>22</v>
      </c>
      <c r="G300" s="643">
        <f>IF(ISBLANK(E300),"",E300/F300)</f>
        <v>2.7727272727272729</v>
      </c>
      <c r="H300" s="616">
        <v>13</v>
      </c>
      <c r="I300" s="611">
        <f>IF(ISBLANK(A300),"",E300/D300)</f>
        <v>0.76249999999999996</v>
      </c>
      <c r="J300" s="575">
        <f>IF(ISBLANK(E300),"",VLOOKUP(I300,Tabellen!$F$7:$G$17,2))</f>
        <v>7</v>
      </c>
      <c r="K300" s="767">
        <f>IF(ISBLANK(E300),"",ABS(IF($J$299&gt;J354,"1",0)))</f>
        <v>0</v>
      </c>
      <c r="L300" s="768">
        <f>IF(ISBLANK(E300),"",ABS(IF($J$299&lt;J354,"1",0)))</f>
        <v>1</v>
      </c>
      <c r="M300" s="769">
        <f>IF(ISBLANK(E300),"",ABS(IF($J$299=J354,"1")))</f>
        <v>0</v>
      </c>
      <c r="N300" s="451"/>
      <c r="O300" s="770"/>
      <c r="P300" s="609"/>
    </row>
    <row r="301" spans="1:20" ht="29.25" customHeight="1">
      <c r="A301" s="663">
        <f>IF(ISBLANK(A18),"",$A$18)</f>
        <v>45230</v>
      </c>
      <c r="B301" s="661" t="str">
        <f>Leden!B4</f>
        <v>Slot Guus</v>
      </c>
      <c r="C301" s="578">
        <f>IF(ISBLANK(C18),"",$C$18)</f>
        <v>1</v>
      </c>
      <c r="D301" s="578">
        <f t="shared" ref="D301:D314" si="57">IF(ISBLANK(C301),"",IF(C301=1,$A$297,C301))</f>
        <v>80</v>
      </c>
      <c r="E301" s="601">
        <v>80</v>
      </c>
      <c r="F301" s="578">
        <f>IF(ISBLANK(A18),"",$F$18)</f>
        <v>35</v>
      </c>
      <c r="G301" s="643">
        <f t="shared" ref="G301:G314" si="58">IF(ISBLANK(E301),"",E301/F301)</f>
        <v>2.2857142857142856</v>
      </c>
      <c r="H301" s="601">
        <v>9</v>
      </c>
      <c r="I301" s="611">
        <f t="shared" ref="I301:I314" si="59">IF(ISBLANK(E301),"",E301/D301)</f>
        <v>1</v>
      </c>
      <c r="J301" s="575">
        <f>IF(ISBLANK(E301),"",VLOOKUP(I301,Tabellen!$F$7:$G$17,2))</f>
        <v>10</v>
      </c>
      <c r="K301" s="650">
        <f>IF(ISBLANK(E301),"",ABS(IF($J$301&gt;J18,"1",0)))</f>
        <v>1</v>
      </c>
      <c r="L301" s="61">
        <f>IF(ISBLANK(E301),"",ABS(IF($J$301&lt;J18,"1",0)))</f>
        <v>0</v>
      </c>
      <c r="M301" s="667">
        <f>IF(ISBLANK(E301),"",ABS(IF($J$301=J18,"1")))</f>
        <v>0</v>
      </c>
      <c r="O301" s="770"/>
      <c r="P301" s="705"/>
    </row>
    <row r="302" spans="1:20" ht="29.25" customHeight="1">
      <c r="A302" s="663" t="str">
        <f>IF(ISBLANK(A38),"",$A$38)</f>
        <v/>
      </c>
      <c r="B302" s="661" t="str">
        <f>Leden!B5</f>
        <v>Bennie Beerten Z</v>
      </c>
      <c r="C302" s="578" t="str">
        <f>IF(ISBLANK(C38),"",$C$38)</f>
        <v/>
      </c>
      <c r="D302" s="578" t="str">
        <f t="shared" si="57"/>
        <v/>
      </c>
      <c r="F302" s="578" t="str">
        <f>IF(ISBLANK(A38),"",$F$38)</f>
        <v/>
      </c>
      <c r="G302" s="643" t="str">
        <f t="shared" si="58"/>
        <v/>
      </c>
      <c r="I302" s="611" t="str">
        <f t="shared" si="59"/>
        <v/>
      </c>
      <c r="J302" s="575" t="str">
        <f>IF(ISBLANK(E302),"",VLOOKUP(I302,Tabellen!$F$7:$G$17,2))</f>
        <v/>
      </c>
      <c r="K302" s="650" t="str">
        <f>IF(ISBLANK(E302),"",ABS(IF($J$302&gt;J38,"1",0)))</f>
        <v/>
      </c>
      <c r="L302" s="61" t="str">
        <f>IF(ISBLANK(E302),"",ABS(IF($J$302&lt;J38,"1",0)))</f>
        <v/>
      </c>
      <c r="M302" s="667" t="str">
        <f>IF(ISBLANK(E302),"",ABS(IF($J$302=J38,"1")))</f>
        <v/>
      </c>
      <c r="O302" s="770"/>
    </row>
    <row r="303" spans="1:20" ht="29.25" customHeight="1">
      <c r="A303" s="663" t="str">
        <f>IF(ISBLANK(A58),"",$A$58)</f>
        <v/>
      </c>
      <c r="B303" s="661" t="str">
        <f>Leden!B6</f>
        <v>Cuppers Jan</v>
      </c>
      <c r="C303" s="578" t="str">
        <f>IF(ISBLANK(C58),"",$C$58)</f>
        <v/>
      </c>
      <c r="D303" s="578" t="str">
        <f t="shared" si="57"/>
        <v/>
      </c>
      <c r="F303" s="578" t="str">
        <f>IF(ISBLANK(A58),"",$F$58)</f>
        <v/>
      </c>
      <c r="G303" s="643" t="str">
        <f t="shared" si="58"/>
        <v/>
      </c>
      <c r="I303" s="611" t="str">
        <f t="shared" si="59"/>
        <v/>
      </c>
      <c r="J303" s="575" t="str">
        <f>IF(ISBLANK(E303),"",VLOOKUP(I303,Tabellen!$F$7:$G$17,2))</f>
        <v/>
      </c>
      <c r="K303" s="650" t="str">
        <f>IF(ISBLANK(E303),"",ABS(IF($J$303&gt;J58,"1",0)))</f>
        <v/>
      </c>
      <c r="L303" s="61" t="str">
        <f>IF(ISBLANK(E303),"",ABS(IF($J$303&lt;J58,"1",0)))</f>
        <v/>
      </c>
      <c r="M303" s="667" t="str">
        <f>IF(ISBLANK(E303),"",ABS(IF($J$303=J58,"1")))</f>
        <v/>
      </c>
      <c r="O303" s="770"/>
    </row>
    <row r="304" spans="1:20" ht="29.25" customHeight="1">
      <c r="A304" s="663">
        <f>IF(ISBLANK(A78),"",$A$78)</f>
        <v>45216</v>
      </c>
      <c r="B304" s="661" t="str">
        <f>Leden!B7</f>
        <v>BouwmeesterJohan</v>
      </c>
      <c r="C304" s="578">
        <f>IF(ISBLANK(C78),"",$C$78)</f>
        <v>1</v>
      </c>
      <c r="D304" s="578">
        <f t="shared" si="57"/>
        <v>80</v>
      </c>
      <c r="E304" s="616">
        <v>80</v>
      </c>
      <c r="F304" s="578">
        <f>IF(ISBLANK(A78),"",$F$78)</f>
        <v>26</v>
      </c>
      <c r="G304" s="643">
        <f t="shared" si="58"/>
        <v>3.0769230769230771</v>
      </c>
      <c r="H304" s="616">
        <v>19</v>
      </c>
      <c r="I304" s="611">
        <f t="shared" si="59"/>
        <v>1</v>
      </c>
      <c r="J304" s="575">
        <f>IF(ISBLANK(E304),"",VLOOKUP(I304,Tabellen!$F$7:$G$17,2))</f>
        <v>10</v>
      </c>
      <c r="K304" s="650">
        <f>IF(ISBLANK(E304),"",ABS(IF($J$304&gt;J78,"1",0)))</f>
        <v>1</v>
      </c>
      <c r="L304" s="61">
        <f>IF(ISBLANK(E304),"",ABS(IF($J$304&lt;J78,"1",0)))</f>
        <v>0</v>
      </c>
      <c r="M304" s="667">
        <f>IF(ISBLANK(E304),"",ABS(IF($J$304=J78,"1")))</f>
        <v>0</v>
      </c>
      <c r="O304" s="770"/>
    </row>
    <row r="305" spans="1:17" ht="29.25" customHeight="1">
      <c r="A305" s="663">
        <f>IF(ISBLANK(A98),"",$A$98)</f>
        <v>45216</v>
      </c>
      <c r="B305" s="661" t="str">
        <f>Leden!B8</f>
        <v>Cattier Theo</v>
      </c>
      <c r="C305" s="578">
        <f>IF(ISBLANK(C98),"",$C$98)</f>
        <v>1</v>
      </c>
      <c r="D305" s="578">
        <f t="shared" si="57"/>
        <v>80</v>
      </c>
      <c r="E305" s="616">
        <v>80</v>
      </c>
      <c r="F305" s="578">
        <f>IF(ISBLANK(A98),"",$F$98)</f>
        <v>33</v>
      </c>
      <c r="G305" s="643">
        <f t="shared" si="58"/>
        <v>2.4242424242424243</v>
      </c>
      <c r="H305" s="616">
        <v>9</v>
      </c>
      <c r="I305" s="611">
        <f t="shared" si="59"/>
        <v>1</v>
      </c>
      <c r="J305" s="575">
        <f>IF(ISBLANK(E305),"",VLOOKUP(I305,Tabellen!$F$7:$G$17,2))</f>
        <v>10</v>
      </c>
      <c r="K305" s="650">
        <f>IF(ISBLANK(E305),"",ABS(IF($J$305&gt;J98,"1",0)))</f>
        <v>0</v>
      </c>
      <c r="L305" s="61">
        <f>IF(ISBLANK(E305),"",ABS(IF($J$305&lt;J98,"1",0)))</f>
        <v>0</v>
      </c>
      <c r="M305" s="667">
        <f>IF(ISBLANK(E305),"",ABS(IF($J$305=J98,"1")))</f>
        <v>1</v>
      </c>
      <c r="O305" s="770"/>
    </row>
    <row r="306" spans="1:17" ht="29.25" customHeight="1">
      <c r="A306" s="663">
        <f>IF(ISBLANK(A118),"",$A$118)</f>
        <v>45223</v>
      </c>
      <c r="B306" s="661" t="str">
        <f>Leden!B9</f>
        <v>Huinink Jan</v>
      </c>
      <c r="C306" s="578">
        <f>IF(ISBLANK(C118),"",$C$118)</f>
        <v>1</v>
      </c>
      <c r="D306" s="578">
        <f t="shared" si="57"/>
        <v>80</v>
      </c>
      <c r="E306" s="616">
        <v>80</v>
      </c>
      <c r="F306" s="578">
        <f>IF(ISBLANK(A118),"",$F$118)</f>
        <v>39</v>
      </c>
      <c r="G306" s="643">
        <f t="shared" si="58"/>
        <v>2.0512820512820511</v>
      </c>
      <c r="H306" s="616">
        <v>10</v>
      </c>
      <c r="I306" s="611">
        <f t="shared" si="59"/>
        <v>1</v>
      </c>
      <c r="J306" s="575">
        <f>IF(ISBLANK(E306),"",VLOOKUP(I306,Tabellen!$F$7:$G$17,2))</f>
        <v>10</v>
      </c>
      <c r="K306" s="650">
        <f>IF(ISBLANK(E306),"",ABS(IF($J$306&gt;J118,"1",0)))</f>
        <v>0</v>
      </c>
      <c r="L306" s="61">
        <f>IF(ISBLANK(E306),"",ABS(IF($J$306&lt;J118,"1",0)))</f>
        <v>0</v>
      </c>
      <c r="M306" s="667">
        <f>IF(ISBLANK(E306),"",ABS(IF($J$306=J118,"1")))</f>
        <v>1</v>
      </c>
      <c r="O306" s="770"/>
    </row>
    <row r="307" spans="1:17" ht="29.25" customHeight="1">
      <c r="A307" s="663">
        <f>IF(ISBLANK(A138),"",$A$138)</f>
        <v>45244</v>
      </c>
      <c r="B307" s="661" t="str">
        <f>Leden!B10</f>
        <v>Koppele Theo</v>
      </c>
      <c r="C307" s="578">
        <f>IF(ISBLANK(C138),"",$C$138)</f>
        <v>1</v>
      </c>
      <c r="D307" s="578">
        <f t="shared" si="57"/>
        <v>80</v>
      </c>
      <c r="E307" s="616">
        <v>80</v>
      </c>
      <c r="F307" s="578">
        <f>IF(ISBLANK(A138),"",$F$138)</f>
        <v>27</v>
      </c>
      <c r="G307" s="643">
        <f t="shared" si="58"/>
        <v>2.9629629629629628</v>
      </c>
      <c r="H307" s="616">
        <v>13</v>
      </c>
      <c r="I307" s="611">
        <f t="shared" si="59"/>
        <v>1</v>
      </c>
      <c r="J307" s="575">
        <f>IF(ISBLANK(E307),"",VLOOKUP(I307,Tabellen!$F$7:$G$17,2))</f>
        <v>10</v>
      </c>
      <c r="K307" s="650">
        <f>IF(ISBLANK(E307),"",ABS(IF($J$307&gt;J138,"1",0)))</f>
        <v>1</v>
      </c>
      <c r="L307" s="61">
        <f>IF(ISBLANK(E307),"",ABS(IF($J$307&lt;J138,"1",0)))</f>
        <v>0</v>
      </c>
      <c r="M307" s="667">
        <f>IF(ISBLANK(E307),"",ABS(IF($J$307=J138,"1")))</f>
        <v>0</v>
      </c>
      <c r="N307" s="617"/>
      <c r="O307" s="770"/>
    </row>
    <row r="308" spans="1:17" ht="29.25" customHeight="1">
      <c r="A308" s="663">
        <f>IF(ISBLANK(A158),"",$A$158)</f>
        <v>45251</v>
      </c>
      <c r="B308" s="661" t="str">
        <f>Leden!B11</f>
        <v>Melgers Willy</v>
      </c>
      <c r="C308" s="578">
        <f>IF(ISBLANK(C158),"",$C$158)</f>
        <v>1</v>
      </c>
      <c r="D308" s="578">
        <f t="shared" si="57"/>
        <v>80</v>
      </c>
      <c r="E308" s="616">
        <v>80</v>
      </c>
      <c r="F308" s="578">
        <f>IF(ISBLANK(A158),"",$F$158)</f>
        <v>22</v>
      </c>
      <c r="G308" s="643">
        <f t="shared" si="58"/>
        <v>3.6363636363636362</v>
      </c>
      <c r="H308" s="616">
        <v>15</v>
      </c>
      <c r="I308" s="611">
        <f t="shared" si="59"/>
        <v>1</v>
      </c>
      <c r="J308" s="575">
        <f>IF(ISBLANK(E308),"",VLOOKUP(I308,Tabellen!$F$7:$G$17,2))</f>
        <v>10</v>
      </c>
      <c r="K308" s="650">
        <f>IF(ISBLANK(E308),"",ABS(IF($J$308&gt;J158,"1",0)))</f>
        <v>1</v>
      </c>
      <c r="L308" s="61">
        <f>IF(ISBLANK(E308),"",ABS(IF($J$308&lt;J158,"1",0)))</f>
        <v>0</v>
      </c>
      <c r="M308" s="667">
        <f>IF(ISBLANK(E308),"",ABS(IF($J$308=J158,"1")))</f>
        <v>0</v>
      </c>
      <c r="O308" s="770"/>
    </row>
    <row r="309" spans="1:17" ht="29.25" customHeight="1">
      <c r="A309" s="663">
        <f>IF(ISBLANK(A178),"",$A$178)</f>
        <v>45258</v>
      </c>
      <c r="B309" s="661" t="str">
        <f>Leden!B12</f>
        <v>Piepers Arnold</v>
      </c>
      <c r="C309" s="578">
        <f>IF(ISBLANK(C178),"",$C$178)</f>
        <v>1</v>
      </c>
      <c r="D309" s="578">
        <f t="shared" si="57"/>
        <v>80</v>
      </c>
      <c r="E309" s="616">
        <v>67</v>
      </c>
      <c r="F309" s="578">
        <f>IF(ISBLANK(A178),"",$F$178)</f>
        <v>31</v>
      </c>
      <c r="G309" s="643">
        <f t="shared" si="58"/>
        <v>2.161290322580645</v>
      </c>
      <c r="H309" s="616">
        <v>8</v>
      </c>
      <c r="I309" s="611">
        <f t="shared" si="59"/>
        <v>0.83750000000000002</v>
      </c>
      <c r="J309" s="575">
        <f>IF(ISBLANK(E309),"",VLOOKUP(I309,Tabellen!$F$7:$G$17,2))</f>
        <v>8</v>
      </c>
      <c r="K309" s="650">
        <f>IF(ISBLANK(E309),"",ABS(IF($J$309&gt;J178,"1",0)))</f>
        <v>0</v>
      </c>
      <c r="L309" s="61">
        <f>IF(ISBLANK(E309),"",ABS(IF($J$309&lt;J178,"1",0)))</f>
        <v>1</v>
      </c>
      <c r="M309" s="667">
        <f>IF(ISBLANK(E309),"",ABS(IF($J$309=J178,"1")))</f>
        <v>0</v>
      </c>
      <c r="O309" s="770"/>
    </row>
    <row r="310" spans="1:17" ht="29.25" customHeight="1">
      <c r="A310" s="663">
        <f>IF(ISBLANK(A198),"",$A$198)</f>
        <v>45223</v>
      </c>
      <c r="B310" s="661" t="str">
        <f>Leden!B13</f>
        <v>Jos Stortelder</v>
      </c>
      <c r="C310" s="578">
        <f>IF(ISBLANK(C198),"",$C$198)</f>
        <v>1</v>
      </c>
      <c r="D310" s="578">
        <f t="shared" si="57"/>
        <v>80</v>
      </c>
      <c r="E310" s="616">
        <v>80</v>
      </c>
      <c r="F310" s="578">
        <f>IF(ISBLANK(A198),"",$F$198)</f>
        <v>26</v>
      </c>
      <c r="G310" s="643">
        <f t="shared" si="58"/>
        <v>3.0769230769230771</v>
      </c>
      <c r="H310" s="616">
        <v>14</v>
      </c>
      <c r="I310" s="611">
        <f t="shared" si="59"/>
        <v>1</v>
      </c>
      <c r="J310" s="575">
        <f>IF(ISBLANK(E310),"",VLOOKUP(I310,Tabellen!$F$7:$G$17,2))</f>
        <v>10</v>
      </c>
      <c r="K310" s="650">
        <f>IF(ISBLANK(E310),"",ABS(IF($J$310&gt;J198,"1",0)))</f>
        <v>1</v>
      </c>
      <c r="L310" s="61">
        <f>IF(ISBLANK(E310),"",ABS(IF($J$310&lt;J198,"1",0)))</f>
        <v>0</v>
      </c>
      <c r="M310" s="667">
        <f>IF(ISBLANK(E310),"",ABS(IF($J$310=J198,"1")))</f>
        <v>0</v>
      </c>
      <c r="O310" s="770"/>
    </row>
    <row r="311" spans="1:17" ht="29.25" customHeight="1">
      <c r="A311" s="663" t="str">
        <f>IF(ISBLANK(A218),"",$A$218)</f>
        <v/>
      </c>
      <c r="B311" s="661" t="str">
        <f>Leden!B14</f>
        <v>Rots Jan</v>
      </c>
      <c r="C311" s="578" t="str">
        <f>IF(ISBLANK(C218),"",$C$218)</f>
        <v/>
      </c>
      <c r="D311" s="578" t="str">
        <f t="shared" si="57"/>
        <v/>
      </c>
      <c r="F311" s="578" t="str">
        <f>IF(ISBLANK(A218),"",$F$218)</f>
        <v/>
      </c>
      <c r="G311" s="643" t="str">
        <f t="shared" si="58"/>
        <v/>
      </c>
      <c r="I311" s="611" t="str">
        <f t="shared" si="59"/>
        <v/>
      </c>
      <c r="J311" s="575" t="str">
        <f>IF(ISBLANK(E311),"",VLOOKUP(I311,Tabellen!$F$7:$G$17,2))</f>
        <v/>
      </c>
      <c r="K311" s="650" t="str">
        <f>IF(ISBLANK(E311),"",ABS(IF($J$311&gt;J218,"1",0)))</f>
        <v/>
      </c>
      <c r="L311" s="61" t="str">
        <f>IF(ISBLANK(E311),"",ABS(IF($J$311&lt;J218,"1",0)))</f>
        <v/>
      </c>
      <c r="M311" s="667" t="str">
        <f>IF(ISBLANK(E311),"",ABS(IF($J$311=J218,"1")))</f>
        <v/>
      </c>
      <c r="O311" s="770"/>
    </row>
    <row r="312" spans="1:17" ht="29.25" customHeight="1">
      <c r="A312" s="663">
        <f>IF(ISBLANK(A238),"",$A$238)</f>
        <v>45237</v>
      </c>
      <c r="B312" s="661" t="str">
        <f>Leden!B15</f>
        <v>Rouwhorst Bennie</v>
      </c>
      <c r="C312" s="578">
        <f>IF(ISBLANK(C238),"",$C$238)</f>
        <v>1</v>
      </c>
      <c r="D312" s="578">
        <f t="shared" si="57"/>
        <v>80</v>
      </c>
      <c r="E312" s="616">
        <v>80</v>
      </c>
      <c r="F312" s="578">
        <f>IF(ISBLANK(A238),"",$F$238)</f>
        <v>35</v>
      </c>
      <c r="G312" s="643">
        <f t="shared" si="58"/>
        <v>2.2857142857142856</v>
      </c>
      <c r="H312" s="616">
        <v>8</v>
      </c>
      <c r="I312" s="611">
        <f t="shared" si="59"/>
        <v>1</v>
      </c>
      <c r="J312" s="575">
        <f>IF(ISBLANK(E312),"",VLOOKUP(I312,Tabellen!$F$7:$G$17,2))</f>
        <v>10</v>
      </c>
      <c r="K312" s="650">
        <f>IF(ISBLANK(E312),"",ABS(IF($J$312&gt;J238,"1",0)))</f>
        <v>1</v>
      </c>
      <c r="L312" s="61">
        <f>IF(ISBLANK(E312),"",ABS(IF($J$312&lt;J238,"1",0)))</f>
        <v>0</v>
      </c>
      <c r="M312" s="667">
        <f>IF(ISBLANK(E312),"",ABS(IF($J$312=J238,"1")))</f>
        <v>0</v>
      </c>
      <c r="O312" s="770"/>
    </row>
    <row r="313" spans="1:17" ht="29.25" customHeight="1">
      <c r="A313" s="663">
        <f>IF(ISBLANK(A258),"",$A$258)</f>
        <v>45237</v>
      </c>
      <c r="B313" s="661" t="str">
        <f>Leden!B16</f>
        <v>Wittenbernds B</v>
      </c>
      <c r="C313" s="578">
        <f>IF(ISBLANK(C258),"",$C$258)</f>
        <v>1</v>
      </c>
      <c r="D313" s="578">
        <f t="shared" si="57"/>
        <v>80</v>
      </c>
      <c r="E313" s="616">
        <v>80</v>
      </c>
      <c r="F313" s="578">
        <f>IF(ISBLANK(A258),"",$F$258)</f>
        <v>32</v>
      </c>
      <c r="G313" s="643">
        <f t="shared" si="58"/>
        <v>2.5</v>
      </c>
      <c r="H313" s="616">
        <v>15</v>
      </c>
      <c r="I313" s="611">
        <f t="shared" si="59"/>
        <v>1</v>
      </c>
      <c r="J313" s="575">
        <f>IF(ISBLANK(E313),"",VLOOKUP(I313,Tabellen!$F$7:$G$17,2))</f>
        <v>10</v>
      </c>
      <c r="K313" s="650">
        <f>IF(ISBLANK(E313),"",ABS(IF($J$313&gt;J258,"1",0)))</f>
        <v>1</v>
      </c>
      <c r="L313" s="61">
        <f>IF(ISBLANK(E313),"",ABS(IF($J$313&lt;J258,"1",0)))</f>
        <v>0</v>
      </c>
      <c r="M313" s="667">
        <f>IF(ISBLANK(E313),"",ABS(IF($J$313=J258,"1")))</f>
        <v>0</v>
      </c>
      <c r="O313" s="770"/>
    </row>
    <row r="314" spans="1:17" ht="29.25" customHeight="1">
      <c r="A314" s="663">
        <f>IF(ISBLANK(A278),"",$A$278)</f>
        <v>45251</v>
      </c>
      <c r="B314" s="661" t="str">
        <f>Leden!B17</f>
        <v>Spieker Leo</v>
      </c>
      <c r="C314" s="578">
        <f>IF(ISBLANK(C278),"",$C$278)</f>
        <v>1</v>
      </c>
      <c r="D314" s="578">
        <f t="shared" si="57"/>
        <v>80</v>
      </c>
      <c r="E314" s="616">
        <v>41</v>
      </c>
      <c r="F314" s="578">
        <f>IF(ISBLANK(A278),"",$F$278)</f>
        <v>22</v>
      </c>
      <c r="G314" s="643">
        <f t="shared" si="58"/>
        <v>1.8636363636363635</v>
      </c>
      <c r="H314" s="616">
        <v>10</v>
      </c>
      <c r="I314" s="611">
        <f t="shared" si="59"/>
        <v>0.51249999999999996</v>
      </c>
      <c r="J314" s="575">
        <f>IF(ISBLANK(E314),"",VLOOKUP(I314,Tabellen!$F$7:$G$17,2))</f>
        <v>5</v>
      </c>
      <c r="K314" s="650">
        <f>IF(ISBLANK(E314),"",ABS(IF($J$314&gt;J278,"1",0)))</f>
        <v>0</v>
      </c>
      <c r="L314" s="61">
        <f>IF(ISBLANK(E314),"",ABS(IF($J$314&lt;J278,"1",0)))</f>
        <v>1</v>
      </c>
      <c r="M314" s="667">
        <f>IF(ISBLANK(E314),"",ABS(IF($J$314=J278,"1")))</f>
        <v>0</v>
      </c>
      <c r="O314" s="770"/>
    </row>
    <row r="315" spans="1:17" ht="29.25" customHeight="1">
      <c r="A315" s="711" t="s">
        <v>115</v>
      </c>
      <c r="B315" s="712">
        <f>Leden!C18</f>
        <v>2.8</v>
      </c>
      <c r="C315" s="706">
        <f>SUM(C299:C314)</f>
        <v>13</v>
      </c>
      <c r="D315" s="706">
        <f>SUM(D299:D314)</f>
        <v>1040</v>
      </c>
      <c r="E315" s="706">
        <f>SUBTOTAL(9,E299:E314)</f>
        <v>951</v>
      </c>
      <c r="F315" s="706">
        <f>SUBTOTAL(9,F299:F314)</f>
        <v>369</v>
      </c>
      <c r="G315" s="713">
        <f>E315/F315</f>
        <v>2.5772357723577235</v>
      </c>
      <c r="H315" s="706">
        <f>MAX(H299:H314)</f>
        <v>19</v>
      </c>
      <c r="I315" s="731">
        <f>AVERAGE(I299:I314)</f>
        <v>0.91442307692307689</v>
      </c>
      <c r="J315" s="715">
        <f>SUM(J299:J314)</f>
        <v>117</v>
      </c>
      <c r="K315" s="732">
        <f>SUM(K299:K314)</f>
        <v>7</v>
      </c>
      <c r="L315" s="733">
        <f>SUM(L299:L314)</f>
        <v>4</v>
      </c>
      <c r="M315" s="734">
        <f>SUM(M299:M314)</f>
        <v>2</v>
      </c>
      <c r="N315" s="718">
        <f>IF(ISBLANK(E315),"",VLOOKUP(G315,Tabellen!$D$7:$E$46,2))</f>
        <v>75</v>
      </c>
      <c r="O315" s="629" t="s">
        <v>223</v>
      </c>
      <c r="P315" s="630"/>
      <c r="Q315" s="591"/>
    </row>
    <row r="316" spans="1:17" ht="29.25" customHeight="1">
      <c r="A316" s="697"/>
      <c r="B316" s="698"/>
      <c r="C316" s="699"/>
      <c r="D316" s="698"/>
      <c r="E316" s="698"/>
      <c r="F316" s="698"/>
      <c r="G316" s="698"/>
      <c r="H316" s="698"/>
      <c r="I316" s="698"/>
      <c r="J316" s="700"/>
      <c r="K316" s="698"/>
      <c r="L316" s="698"/>
      <c r="M316" s="698"/>
      <c r="N316" s="701"/>
      <c r="O316" s="698"/>
      <c r="P316" s="702"/>
      <c r="Q316" s="591"/>
    </row>
    <row r="317" spans="1:17" ht="29.25" customHeight="1">
      <c r="A317" s="582" t="s">
        <v>93</v>
      </c>
      <c r="B317" s="583" t="s">
        <v>136</v>
      </c>
      <c r="C317" s="582"/>
      <c r="D317" s="584"/>
      <c r="E317" s="585"/>
      <c r="F317" s="582"/>
      <c r="G317" s="586"/>
      <c r="H317" s="585"/>
      <c r="I317" s="587"/>
      <c r="J317" s="588"/>
      <c r="K317" s="589"/>
      <c r="L317" s="590"/>
      <c r="M317" s="587"/>
      <c r="N317" s="590"/>
      <c r="O317" s="637"/>
      <c r="P317" s="638"/>
      <c r="Q317" s="591"/>
    </row>
    <row r="318" spans="1:17" ht="29.25" customHeight="1">
      <c r="A318" s="592">
        <f>VLOOKUP(B336,Tabellen!B7:C46,2)</f>
        <v>90</v>
      </c>
      <c r="B318" s="583" t="s">
        <v>37</v>
      </c>
      <c r="C318" s="582" t="s">
        <v>95</v>
      </c>
      <c r="D318" s="584" t="s">
        <v>117</v>
      </c>
      <c r="E318" s="582" t="s">
        <v>95</v>
      </c>
      <c r="F318" s="582" t="s">
        <v>98</v>
      </c>
      <c r="G318" s="659" t="s">
        <v>99</v>
      </c>
      <c r="H318" s="582" t="s">
        <v>100</v>
      </c>
      <c r="I318" s="594" t="s">
        <v>101</v>
      </c>
      <c r="J318" s="595">
        <v>10</v>
      </c>
      <c r="K318" s="596" t="s">
        <v>102</v>
      </c>
      <c r="L318" s="586" t="s">
        <v>103</v>
      </c>
      <c r="M318" s="594" t="s">
        <v>104</v>
      </c>
      <c r="N318" s="586" t="s">
        <v>105</v>
      </c>
      <c r="O318" s="637"/>
      <c r="P318" s="638"/>
      <c r="Q318" s="591"/>
    </row>
    <row r="319" spans="1:17" ht="29.25" customHeight="1">
      <c r="A319" s="597" t="s">
        <v>106</v>
      </c>
      <c r="B319" s="672" t="str">
        <f>Leden!B19</f>
        <v>Wolterink Harrie</v>
      </c>
      <c r="C319" s="582" t="s">
        <v>118</v>
      </c>
      <c r="D319" s="586" t="s">
        <v>119</v>
      </c>
      <c r="E319" s="586" t="s">
        <v>119</v>
      </c>
      <c r="F319" s="582" t="s">
        <v>110</v>
      </c>
      <c r="G319" s="586" t="s">
        <v>79</v>
      </c>
      <c r="H319" s="582" t="s">
        <v>112</v>
      </c>
      <c r="I319" s="594" t="s">
        <v>119</v>
      </c>
      <c r="J319" s="595" t="s">
        <v>113</v>
      </c>
      <c r="K319" s="596"/>
      <c r="L319" s="586"/>
      <c r="M319" s="594"/>
      <c r="N319" s="586" t="s">
        <v>114</v>
      </c>
      <c r="O319" s="637"/>
      <c r="P319" s="638"/>
      <c r="Q319" s="591"/>
    </row>
    <row r="320" spans="1:17" ht="29.25" customHeight="1">
      <c r="A320" s="662">
        <v>45265</v>
      </c>
      <c r="B320" s="771">
        <v>45115</v>
      </c>
      <c r="C320" s="616">
        <v>1</v>
      </c>
      <c r="D320" s="578">
        <f t="shared" ref="D320:D335" si="60">IF(ISBLANK(C320),"",IF(C320=1,$A$318,C320))</f>
        <v>90</v>
      </c>
      <c r="E320" s="616">
        <v>90</v>
      </c>
      <c r="F320" s="616">
        <v>20</v>
      </c>
      <c r="G320" s="643">
        <f t="shared" ref="G320:G335" si="61">IF(ISBLANK(E320),"",E320/F320)</f>
        <v>4.5</v>
      </c>
      <c r="H320" s="616">
        <v>15</v>
      </c>
      <c r="I320" s="611">
        <f t="shared" ref="I320:I335" si="62">IF(ISBLANK(E320),"",E320/D320)</f>
        <v>1</v>
      </c>
      <c r="J320" s="575">
        <f>IF(ISBLANK(E320),"",VLOOKUP(I320,Tabellen!$F$7:$G$17,2))</f>
        <v>10</v>
      </c>
      <c r="K320" s="767">
        <f>IF(ISBLANK(E320),"",ABS(IF($J$320&gt;J355,"1",0)))</f>
        <v>1</v>
      </c>
      <c r="L320" s="768">
        <f>IF(ISBLANK(E320),"",ABS(IF($J$320&lt;J355,"1",0)))</f>
        <v>0</v>
      </c>
      <c r="M320" s="769">
        <f>IF(ISBLANK(E320),"",ABS(IF($J$320=J355,"1")))</f>
        <v>0</v>
      </c>
      <c r="N320" s="451"/>
      <c r="P320" s="704"/>
    </row>
    <row r="321" spans="1:17" ht="29.25" customHeight="1">
      <c r="A321" s="663">
        <f>IF(ISBLANK(A19),"",$A$19)</f>
        <v>45237</v>
      </c>
      <c r="B321" s="661" t="str">
        <f>Leden!B4</f>
        <v>Slot Guus</v>
      </c>
      <c r="C321" s="578">
        <f>IF(ISBLANK(C19),"",$C$19)</f>
        <v>1</v>
      </c>
      <c r="D321" s="578">
        <f t="shared" si="60"/>
        <v>90</v>
      </c>
      <c r="E321" s="601">
        <v>68</v>
      </c>
      <c r="F321" s="578">
        <f>IF(ISBLANK(A19),"",$F$19)</f>
        <v>15</v>
      </c>
      <c r="G321" s="643">
        <f t="shared" si="61"/>
        <v>4.5333333333333332</v>
      </c>
      <c r="H321" s="601">
        <v>22</v>
      </c>
      <c r="I321" s="611">
        <f t="shared" si="62"/>
        <v>0.75555555555555554</v>
      </c>
      <c r="J321" s="575">
        <f>IF(ISBLANK(E321),"",VLOOKUP(I321,Tabellen!$F$7:$G$17,2))</f>
        <v>7</v>
      </c>
      <c r="K321" s="650">
        <f>IF(ISBLANK(E321),"",ABS(IF($J$321&gt;J19,"1",0)))</f>
        <v>0</v>
      </c>
      <c r="L321" s="61">
        <f>IF(ISBLANK(E321),"",ABS(IF($J$321&lt;J19,"1",0)))</f>
        <v>1</v>
      </c>
      <c r="M321" s="667">
        <f>IF(ISBLANK(E321),"",ABS(IF($J$321=J19,"1")))</f>
        <v>0</v>
      </c>
      <c r="O321" s="674"/>
    </row>
    <row r="322" spans="1:17" ht="30.75" customHeight="1">
      <c r="A322" s="663" t="str">
        <f>IF(ISBLANK(A39),"",$A$39)</f>
        <v/>
      </c>
      <c r="B322" s="661" t="str">
        <f>Leden!B5</f>
        <v>Bennie Beerten Z</v>
      </c>
      <c r="C322" s="578" t="str">
        <f>IF(ISBLANK(C39),"",$C$39)</f>
        <v/>
      </c>
      <c r="D322" s="578" t="str">
        <f t="shared" si="60"/>
        <v/>
      </c>
      <c r="F322" s="578" t="str">
        <f>IF(ISBLANK(A39),"",$F$39)</f>
        <v/>
      </c>
      <c r="G322" s="643" t="str">
        <f t="shared" si="61"/>
        <v/>
      </c>
      <c r="I322" s="611" t="str">
        <f t="shared" si="62"/>
        <v/>
      </c>
      <c r="J322" s="575" t="str">
        <f>IF(ISBLANK(E322),"",VLOOKUP(I322,Tabellen!$F$7:$G$17,2))</f>
        <v/>
      </c>
      <c r="K322" s="650" t="str">
        <f>IF(ISBLANK(E322),"",ABS(IF($J$322&gt;J39,"1",0)))</f>
        <v/>
      </c>
      <c r="L322" s="61" t="str">
        <f>IF(ISBLANK(E322),"",ABS(IF($J$322&lt;J39,"1",0)))</f>
        <v/>
      </c>
      <c r="M322" s="667" t="str">
        <f>IF(ISBLANK(E322),"",ABS(IF($J$322=J39,"1")))</f>
        <v/>
      </c>
      <c r="O322" s="693"/>
    </row>
    <row r="323" spans="1:17" ht="30.75" customHeight="1">
      <c r="A323" s="663" t="str">
        <f>IF(ISBLANK(A59),"",$A$59)</f>
        <v/>
      </c>
      <c r="B323" s="661" t="str">
        <f>Leden!B6</f>
        <v>Cuppers Jan</v>
      </c>
      <c r="C323" s="578" t="str">
        <f>IF(ISBLANK(C59),"",$C$59)</f>
        <v/>
      </c>
      <c r="D323" s="578" t="str">
        <f t="shared" si="60"/>
        <v/>
      </c>
      <c r="F323" s="578" t="str">
        <f>IF(ISBLANK(A59),"",$F$59)</f>
        <v/>
      </c>
      <c r="G323" s="643" t="str">
        <f t="shared" si="61"/>
        <v/>
      </c>
      <c r="I323" s="611" t="str">
        <f t="shared" si="62"/>
        <v/>
      </c>
      <c r="J323" s="575" t="str">
        <f>IF(ISBLANK(E323),"",VLOOKUP(I323,Tabellen!$F$7:$G$17,2))</f>
        <v/>
      </c>
      <c r="K323" s="650" t="str">
        <f>IF(ISBLANK(E323),"",ABS(IF($J$323&gt;J59,"1",0)))</f>
        <v/>
      </c>
      <c r="L323" s="61" t="str">
        <f>IF(ISBLANK(E323),"",ABS(IF($J$323&lt;J59,"1",0)))</f>
        <v/>
      </c>
      <c r="M323" s="667" t="str">
        <f>IF(ISBLANK(E323),"",ABS(IF($J$323=J59,"1")))</f>
        <v/>
      </c>
      <c r="O323" s="693"/>
    </row>
    <row r="324" spans="1:17" ht="30.75" customHeight="1">
      <c r="A324" s="663">
        <f>IF(ISBLANK(A79),"",$A$79)</f>
        <v>45237</v>
      </c>
      <c r="B324" s="661" t="str">
        <f>Leden!B7</f>
        <v>BouwmeesterJohan</v>
      </c>
      <c r="C324" s="578">
        <f>IF(ISBLANK(C79),"",$C$79)</f>
        <v>1</v>
      </c>
      <c r="D324" s="578">
        <f t="shared" si="60"/>
        <v>90</v>
      </c>
      <c r="E324" s="616">
        <v>90</v>
      </c>
      <c r="F324" s="578">
        <f>IF(ISBLANK(A79),"",$F$79)</f>
        <v>20</v>
      </c>
      <c r="G324" s="643">
        <f t="shared" si="61"/>
        <v>4.5</v>
      </c>
      <c r="H324" s="616">
        <v>10</v>
      </c>
      <c r="I324" s="611">
        <f t="shared" si="62"/>
        <v>1</v>
      </c>
      <c r="J324" s="575">
        <f>IF(ISBLANK(E324),"",VLOOKUP(I324,Tabellen!$F$7:$G$17,2))</f>
        <v>10</v>
      </c>
      <c r="K324" s="650">
        <f>IF(ISBLANK(E324),"",ABS(IF($J$324&gt;J79,"1",0)))</f>
        <v>1</v>
      </c>
      <c r="L324" s="61">
        <f>IF(ISBLANK(E324),"",ABS(IF($J$324&lt;J79,"1",0)))</f>
        <v>0</v>
      </c>
      <c r="M324" s="667">
        <f>IF(ISBLANK(E324),"",ABS(IF($J$324=J79,"1")))</f>
        <v>0</v>
      </c>
      <c r="O324" s="693"/>
    </row>
    <row r="325" spans="1:17" ht="30.75" customHeight="1">
      <c r="A325" s="663">
        <f>IF(ISBLANK(A99),"",$A$99)</f>
        <v>45251</v>
      </c>
      <c r="B325" s="661" t="str">
        <f>Leden!B8</f>
        <v>Cattier Theo</v>
      </c>
      <c r="C325" s="578">
        <f>IF(ISBLANK(C99),"",$C$99)</f>
        <v>1</v>
      </c>
      <c r="D325" s="578">
        <f t="shared" si="60"/>
        <v>90</v>
      </c>
      <c r="E325" s="616">
        <v>73</v>
      </c>
      <c r="F325" s="578">
        <f>IF(ISBLANK(A99),"",$F$99)</f>
        <v>30</v>
      </c>
      <c r="G325" s="643">
        <f t="shared" si="61"/>
        <v>2.4333333333333331</v>
      </c>
      <c r="H325" s="616">
        <v>7</v>
      </c>
      <c r="I325" s="611">
        <f t="shared" si="62"/>
        <v>0.81111111111111112</v>
      </c>
      <c r="J325" s="575">
        <f>IF(ISBLANK(E325),"",VLOOKUP(I325,Tabellen!$F$7:$G$17,2))</f>
        <v>8</v>
      </c>
      <c r="K325" s="650">
        <f>IF(ISBLANK(E325),"",ABS(IF($J$325&gt;J99,"1",0)))</f>
        <v>0</v>
      </c>
      <c r="L325" s="61">
        <f>IF(ISBLANK(E325),"",ABS(IF($J$325&lt;J99,"1",0)))</f>
        <v>1</v>
      </c>
      <c r="M325" s="667">
        <f>IF(ISBLANK(E325),"",ABS(IF($J$325=J99,"1")))</f>
        <v>0</v>
      </c>
      <c r="O325" s="693"/>
    </row>
    <row r="326" spans="1:17" ht="30.75" customHeight="1">
      <c r="A326" s="663" t="str">
        <f>IF(ISBLANK(A119),"",$A$119)</f>
        <v>24-10=2023</v>
      </c>
      <c r="B326" s="661" t="str">
        <f>Leden!B9</f>
        <v>Huinink Jan</v>
      </c>
      <c r="C326" s="578">
        <f>IF(ISBLANK(C119),"",$C$119)</f>
        <v>1</v>
      </c>
      <c r="D326" s="578">
        <f t="shared" si="60"/>
        <v>90</v>
      </c>
      <c r="E326" s="616">
        <v>90</v>
      </c>
      <c r="F326" s="578">
        <f>IF(ISBLANK(A119),"",$F$119)</f>
        <v>27</v>
      </c>
      <c r="G326" s="643">
        <f t="shared" si="61"/>
        <v>3.3333333333333335</v>
      </c>
      <c r="H326" s="616">
        <v>14</v>
      </c>
      <c r="I326" s="611">
        <f t="shared" si="62"/>
        <v>1</v>
      </c>
      <c r="J326" s="575">
        <f>IF(ISBLANK(E326),"",VLOOKUP(I326,Tabellen!$F$7:$G$17,2))</f>
        <v>10</v>
      </c>
      <c r="K326" s="650">
        <f>IF(ISBLANK(E326),"",ABS(IF($J$326&gt;J119,"1",0)))</f>
        <v>1</v>
      </c>
      <c r="L326" s="61">
        <f>IF(ISBLANK(E326),"",ABS(IF($J$326&lt;J119,"1",0)))</f>
        <v>0</v>
      </c>
      <c r="M326" s="667">
        <f>IF(ISBLANK(E326),"",ABS(IF($J$326=J119,"1")))</f>
        <v>0</v>
      </c>
      <c r="O326" s="693"/>
    </row>
    <row r="327" spans="1:17" ht="30.75" customHeight="1">
      <c r="A327" s="663">
        <f>IF(ISBLANK(A139),"",$A$139)</f>
        <v>45244</v>
      </c>
      <c r="B327" s="661" t="str">
        <f>Leden!B10</f>
        <v>Koppele Theo</v>
      </c>
      <c r="C327" s="578">
        <f>IF(ISBLANK(C139),"",$C$139)</f>
        <v>1</v>
      </c>
      <c r="D327" s="578">
        <f t="shared" si="60"/>
        <v>90</v>
      </c>
      <c r="E327" s="616">
        <v>90</v>
      </c>
      <c r="F327" s="578">
        <f>IF(ISBLANK(A139),"",$F$139)</f>
        <v>21</v>
      </c>
      <c r="G327" s="643">
        <f t="shared" si="61"/>
        <v>4.2857142857142856</v>
      </c>
      <c r="H327" s="616">
        <v>12</v>
      </c>
      <c r="I327" s="611">
        <f t="shared" si="62"/>
        <v>1</v>
      </c>
      <c r="J327" s="575">
        <f>IF(ISBLANK(E327),"",VLOOKUP(I327,Tabellen!$F$7:$G$17,2))</f>
        <v>10</v>
      </c>
      <c r="K327" s="650">
        <f>IF(ISBLANK(E327),"",ABS(IF($J$327&gt;J139,"1",0)))</f>
        <v>1</v>
      </c>
      <c r="L327" s="61">
        <f>IF(ISBLANK(E327),"",ABS(IF($J$327&lt;J139,"1",0)))</f>
        <v>0</v>
      </c>
      <c r="M327" s="667">
        <f>IF(ISBLANK(E327),"",ABS(IF($J$327=J139,"1")))</f>
        <v>0</v>
      </c>
      <c r="O327" s="693"/>
    </row>
    <row r="328" spans="1:17" ht="30.75" customHeight="1">
      <c r="A328" s="663">
        <f>IF(ISBLANK(A159),"",$A$159)</f>
        <v>45265</v>
      </c>
      <c r="B328" s="661" t="str">
        <f>Leden!B11</f>
        <v>Melgers Willy</v>
      </c>
      <c r="C328" s="578">
        <f>IF(ISBLANK(C159),"",$C$159)</f>
        <v>1</v>
      </c>
      <c r="D328" s="578">
        <f t="shared" si="60"/>
        <v>90</v>
      </c>
      <c r="E328" s="616">
        <v>74</v>
      </c>
      <c r="F328" s="578">
        <f>IF(ISBLANK(A159),"",$F$159)</f>
        <v>24</v>
      </c>
      <c r="G328" s="643">
        <f t="shared" si="61"/>
        <v>3.0833333333333335</v>
      </c>
      <c r="H328" s="616">
        <v>12</v>
      </c>
      <c r="I328" s="611">
        <f t="shared" si="62"/>
        <v>0.82222222222222219</v>
      </c>
      <c r="J328" s="575">
        <f>IF(ISBLANK(E328),"",VLOOKUP(I328,Tabellen!$F$7:$G$17,2))</f>
        <v>8</v>
      </c>
      <c r="K328" s="650">
        <f>IF(ISBLANK(E328),"",ABS(IF($J$328&gt;J159,"1",0)))</f>
        <v>0</v>
      </c>
      <c r="L328" s="61">
        <f>IF(ISBLANK(E328),"",ABS(IF($J$328&lt;J159,"1",0)))</f>
        <v>1</v>
      </c>
      <c r="M328" s="667">
        <f>IF(ISBLANK(E328),"",ABS(IF($J$328=J159,"1")))</f>
        <v>0</v>
      </c>
      <c r="O328" s="693"/>
    </row>
    <row r="329" spans="1:17" ht="30.75" customHeight="1">
      <c r="A329" s="663">
        <f>IF(ISBLANK(A179),"",$A$179)</f>
        <v>45230</v>
      </c>
      <c r="B329" s="661" t="str">
        <f>Leden!B12</f>
        <v>Piepers Arnold</v>
      </c>
      <c r="C329" s="578">
        <f>IF(ISBLANK(C179),"",$C$179)</f>
        <v>1</v>
      </c>
      <c r="D329" s="578">
        <f t="shared" si="60"/>
        <v>90</v>
      </c>
      <c r="E329" s="616">
        <v>90</v>
      </c>
      <c r="F329" s="578">
        <f>IF(ISBLANK(A179),"",$F$179)</f>
        <v>31</v>
      </c>
      <c r="G329" s="643">
        <f t="shared" si="61"/>
        <v>2.903225806451613</v>
      </c>
      <c r="H329" s="616">
        <v>16</v>
      </c>
      <c r="I329" s="611">
        <f t="shared" si="62"/>
        <v>1</v>
      </c>
      <c r="J329" s="575">
        <f>IF(ISBLANK(E329),"",VLOOKUP(I329,Tabellen!$F$7:$G$17,2))</f>
        <v>10</v>
      </c>
      <c r="K329" s="650">
        <f>IF(ISBLANK(E329),"",ABS(IF($J$329&gt;J179,"1",0)))</f>
        <v>1</v>
      </c>
      <c r="L329" s="61">
        <f>IF(ISBLANK(E329),"",ABS(IF($J$329&lt;J179,"1",0)))</f>
        <v>0</v>
      </c>
      <c r="M329" s="667">
        <f>IF(ISBLANK(E329),"",ABS(IF($J$329=J179,"1")))</f>
        <v>0</v>
      </c>
      <c r="O329" s="693"/>
    </row>
    <row r="330" spans="1:17" ht="30.75" customHeight="1">
      <c r="A330" s="663" t="str">
        <f>IF(ISBLANK(A199),"",$A$199)</f>
        <v>21-11-202320</v>
      </c>
      <c r="B330" s="661" t="str">
        <f>Leden!B13</f>
        <v>Jos Stortelder</v>
      </c>
      <c r="C330" s="578">
        <f>IF(ISBLANK(C199),"",$C$199)</f>
        <v>1</v>
      </c>
      <c r="D330" s="578">
        <f t="shared" si="60"/>
        <v>90</v>
      </c>
      <c r="E330" s="616">
        <v>80</v>
      </c>
      <c r="F330" s="578">
        <f>IF(ISBLANK(A199),"",$F$199)</f>
        <v>21</v>
      </c>
      <c r="G330" s="643">
        <f t="shared" si="61"/>
        <v>3.8095238095238093</v>
      </c>
      <c r="H330" s="616">
        <v>19</v>
      </c>
      <c r="I330" s="611">
        <f t="shared" si="62"/>
        <v>0.88888888888888884</v>
      </c>
      <c r="J330" s="575">
        <f>IF(ISBLANK(E330),"",VLOOKUP(I330,Tabellen!$F$7:$G$17,2))</f>
        <v>8</v>
      </c>
      <c r="K330" s="650">
        <f>IF(ISBLANK(E330),"",ABS(IF($J$330&gt;J199,"1",0)))</f>
        <v>0</v>
      </c>
      <c r="L330" s="61">
        <f>IF(ISBLANK(E330),"",ABS(IF($J$330&lt;J199,"1",0)))</f>
        <v>1</v>
      </c>
      <c r="M330" s="667">
        <f>IF(ISBLANK(E330),"",ABS(IF($J$330=J199,"1")))</f>
        <v>0</v>
      </c>
      <c r="O330" s="693"/>
    </row>
    <row r="331" spans="1:17" ht="30.75" customHeight="1">
      <c r="A331" s="663" t="str">
        <f>IF(ISBLANK(A219),"",$A$219)</f>
        <v/>
      </c>
      <c r="B331" s="661" t="str">
        <f>Leden!B14</f>
        <v>Rots Jan</v>
      </c>
      <c r="C331" s="578" t="str">
        <f>IF(ISBLANK(C219),"",$C$219)</f>
        <v/>
      </c>
      <c r="D331" s="578" t="str">
        <f t="shared" si="60"/>
        <v/>
      </c>
      <c r="F331" s="578" t="str">
        <f>IF(ISBLANK(A219),"",$F$219)</f>
        <v/>
      </c>
      <c r="G331" s="643" t="str">
        <f t="shared" si="61"/>
        <v/>
      </c>
      <c r="I331" s="611" t="str">
        <f t="shared" si="62"/>
        <v/>
      </c>
      <c r="J331" s="575" t="str">
        <f>IF(ISBLANK(E331),"",VLOOKUP(I331,Tabellen!$F$7:$G$17,2))</f>
        <v/>
      </c>
      <c r="K331" s="650" t="str">
        <f>IF(ISBLANK(E331),"",ABS(IF($J$331&gt;J219,"1",0)))</f>
        <v/>
      </c>
      <c r="L331" s="61" t="str">
        <f>IF(ISBLANK(E331),"",ABS(IF($J$331&lt;J219,"1",0)))</f>
        <v/>
      </c>
      <c r="M331" s="667" t="str">
        <f>IF(ISBLANK(E331),"",ABS(IF($J$331=J219,"1")))</f>
        <v/>
      </c>
      <c r="O331" s="693"/>
    </row>
    <row r="332" spans="1:17" ht="30.75" customHeight="1">
      <c r="A332" s="663">
        <f>IF(ISBLANK(A239),"",$A$239)</f>
        <v>45258</v>
      </c>
      <c r="B332" s="661" t="str">
        <f>Leden!B15</f>
        <v>Rouwhorst Bennie</v>
      </c>
      <c r="C332" s="578">
        <f>IF(ISBLANK(C239),"",$C$239)</f>
        <v>1</v>
      </c>
      <c r="D332" s="578">
        <f t="shared" si="60"/>
        <v>90</v>
      </c>
      <c r="E332" s="616">
        <v>90</v>
      </c>
      <c r="F332" s="578">
        <f>IF(ISBLANK(A239),"",$F$239)</f>
        <v>33</v>
      </c>
      <c r="G332" s="643">
        <f t="shared" si="61"/>
        <v>2.7272727272727271</v>
      </c>
      <c r="H332" s="616">
        <v>24</v>
      </c>
      <c r="I332" s="611">
        <f t="shared" si="62"/>
        <v>1</v>
      </c>
      <c r="J332" s="575">
        <f>IF(ISBLANK(E332),"",VLOOKUP(I332,Tabellen!$F$7:$G$17,2))</f>
        <v>10</v>
      </c>
      <c r="K332" s="650">
        <f>IF(ISBLANK(E332),"",ABS(IF($J$332&gt;J239,"1",0)))</f>
        <v>1</v>
      </c>
      <c r="L332" s="61">
        <f>IF(ISBLANK(E332),"",ABS(IF($J$332&lt;J239,"1",0)))</f>
        <v>0</v>
      </c>
      <c r="M332" s="667">
        <f>IF(ISBLANK(E332),"",ABS(IF($J$332=J239,"1")))</f>
        <v>0</v>
      </c>
      <c r="N332" s="617"/>
      <c r="O332" s="693"/>
    </row>
    <row r="333" spans="1:17" ht="30.75" customHeight="1">
      <c r="A333" s="663">
        <f>IF(ISBLANK(A259),"",$A$259)</f>
        <v>45259</v>
      </c>
      <c r="B333" s="661" t="str">
        <f>Leden!B16</f>
        <v>Wittenbernds B</v>
      </c>
      <c r="C333" s="578">
        <f>IF(ISBLANK(C259),"",$C$259)</f>
        <v>1</v>
      </c>
      <c r="D333" s="578">
        <f t="shared" si="60"/>
        <v>90</v>
      </c>
      <c r="E333" s="616">
        <v>23</v>
      </c>
      <c r="F333" s="578">
        <f>IF(ISBLANK(A259),"",$F$259)</f>
        <v>17</v>
      </c>
      <c r="G333" s="643">
        <f t="shared" si="61"/>
        <v>1.3529411764705883</v>
      </c>
      <c r="H333" s="616">
        <v>5</v>
      </c>
      <c r="I333" s="611">
        <f t="shared" si="62"/>
        <v>0.25555555555555554</v>
      </c>
      <c r="J333" s="575">
        <f>IF(ISBLANK(E333),"",VLOOKUP(I333,Tabellen!$F$7:$G$17,2))</f>
        <v>2</v>
      </c>
      <c r="K333" s="650">
        <f>IF(ISBLANK(E333),"",ABS(IF($J$333&gt;J259,"1",0)))</f>
        <v>0</v>
      </c>
      <c r="L333" s="61">
        <f>IF(ISBLANK(E333),"",ABS(IF($J$333&lt;J259,"1",0)))</f>
        <v>1</v>
      </c>
      <c r="M333" s="667">
        <f>IF(ISBLANK(E333),"",ABS(IF($J$333=J259,"1")))</f>
        <v>0</v>
      </c>
      <c r="O333" s="693"/>
    </row>
    <row r="334" spans="1:17" ht="36.75" customHeight="1">
      <c r="A334" s="663">
        <f>IF(ISBLANK(A279),"",$A$279)</f>
        <v>45244</v>
      </c>
      <c r="B334" s="661" t="str">
        <f>Leden!B17</f>
        <v>Spieker Leo</v>
      </c>
      <c r="C334" s="578">
        <f>IF(ISBLANK(C279),"",$C$279)</f>
        <v>1</v>
      </c>
      <c r="D334" s="578">
        <f t="shared" si="60"/>
        <v>90</v>
      </c>
      <c r="E334" s="616">
        <v>17</v>
      </c>
      <c r="F334" s="578">
        <f>IF(ISBLANK(A279),"",$F$279)</f>
        <v>7</v>
      </c>
      <c r="G334" s="643">
        <f t="shared" si="61"/>
        <v>2.4285714285714284</v>
      </c>
      <c r="H334" s="616">
        <v>8</v>
      </c>
      <c r="I334" s="611">
        <f t="shared" si="62"/>
        <v>0.18888888888888888</v>
      </c>
      <c r="J334" s="575">
        <f>IF(ISBLANK(E334),"",VLOOKUP(I334,Tabellen!$F$7:$G$17,2))</f>
        <v>1</v>
      </c>
      <c r="K334" s="650">
        <f>IF(ISBLANK(E334),"",ABS(IF($J$334&gt;J279,"1",0)))</f>
        <v>0</v>
      </c>
      <c r="L334" s="61">
        <f>IF(ISBLANK(E334),"",ABS(IF($J$334&lt;J279,"1",0)))</f>
        <v>1</v>
      </c>
      <c r="M334" s="667">
        <f>IF(ISBLANK(E334),"",ABS(IF($J$334=J279,"1")))</f>
        <v>0</v>
      </c>
      <c r="O334" s="693"/>
    </row>
    <row r="335" spans="1:17" ht="36.75" customHeight="1">
      <c r="A335" s="663" t="str">
        <f>IF(ISBLANK(A299),"",$A$299)</f>
        <v>31-10-20023</v>
      </c>
      <c r="B335" s="661" t="str">
        <f>Leden!B18</f>
        <v>v.Schie Leo</v>
      </c>
      <c r="C335" s="578">
        <f>IF(ISBLANK(C299),"",$C$299)</f>
        <v>1</v>
      </c>
      <c r="D335" s="578">
        <f t="shared" si="60"/>
        <v>90</v>
      </c>
      <c r="E335" s="616">
        <v>90</v>
      </c>
      <c r="F335" s="578">
        <f>IF(ISBLANK(A299),"",$F$299)</f>
        <v>19</v>
      </c>
      <c r="G335" s="643">
        <f t="shared" si="61"/>
        <v>4.7368421052631575</v>
      </c>
      <c r="H335" s="616">
        <v>19</v>
      </c>
      <c r="I335" s="611">
        <f t="shared" si="62"/>
        <v>1</v>
      </c>
      <c r="J335" s="575">
        <f>IF(ISBLANK(E335),"",VLOOKUP(I335,Tabellen!$F$7:$G$17,2))</f>
        <v>10</v>
      </c>
      <c r="K335" s="650">
        <f>IF(ISBLANK(E335),"",ABS(IF($J$335&gt;J299,"1",0)))</f>
        <v>1</v>
      </c>
      <c r="L335" s="61">
        <f>IF(ISBLANK(E335),"",ABS(IF($J$335&lt;J299,"1",0)))</f>
        <v>0</v>
      </c>
      <c r="M335" s="667">
        <f>IF(ISBLANK(E335),"",ABS(IF($J$335=J299,"1")))</f>
        <v>0</v>
      </c>
      <c r="O335" s="1188"/>
      <c r="P335" s="1188"/>
    </row>
    <row r="336" spans="1:17" ht="29.25" customHeight="1">
      <c r="A336" s="711"/>
      <c r="B336" s="712">
        <f>Leden!C19</f>
        <v>3.4</v>
      </c>
      <c r="C336" s="706">
        <f>SUM(C320:C335)</f>
        <v>13</v>
      </c>
      <c r="D336" s="706">
        <f>SUM(D320:D335)</f>
        <v>1170</v>
      </c>
      <c r="E336" s="706">
        <f>SUM(E320:E335)</f>
        <v>965</v>
      </c>
      <c r="F336" s="706">
        <f>SUM(F320:F335)</f>
        <v>285</v>
      </c>
      <c r="G336" s="713">
        <f>AVERAGE(G320:G335)</f>
        <v>3.4328788209693029</v>
      </c>
      <c r="H336" s="772">
        <f>MAX(H320:H335)</f>
        <v>24</v>
      </c>
      <c r="I336" s="731">
        <f>AVERAGE(I320:I335)</f>
        <v>0.82478632478632463</v>
      </c>
      <c r="J336" s="715">
        <f>SUM(J320:J335)</f>
        <v>104</v>
      </c>
      <c r="K336" s="715">
        <f>SUM(K320:K335)</f>
        <v>7</v>
      </c>
      <c r="L336" s="715">
        <f>SUM(L320:L335)</f>
        <v>6</v>
      </c>
      <c r="M336" s="715">
        <f>SUM(M320:M335)</f>
        <v>0</v>
      </c>
      <c r="N336" s="617">
        <f>IF(ISBLANK(E336),"",VLOOKUP(G336,Tabellen!$D$7:$E$46,2))</f>
        <v>90</v>
      </c>
      <c r="O336" s="629" t="s">
        <v>223</v>
      </c>
      <c r="Q336" s="591"/>
    </row>
    <row r="337" spans="1:17" ht="29.25" customHeight="1">
      <c r="A337" s="582" t="s">
        <v>93</v>
      </c>
      <c r="B337" s="583" t="s">
        <v>136</v>
      </c>
      <c r="C337" s="582"/>
      <c r="D337" s="584"/>
      <c r="E337" s="585"/>
      <c r="F337" s="582"/>
      <c r="G337" s="586"/>
      <c r="H337" s="585"/>
      <c r="I337" s="587"/>
      <c r="J337" s="588"/>
      <c r="K337" s="589"/>
      <c r="L337" s="590"/>
      <c r="M337" s="587"/>
      <c r="N337" s="590"/>
      <c r="O337" s="637"/>
      <c r="P337" s="638"/>
      <c r="Q337" s="591"/>
    </row>
    <row r="338" spans="1:17" ht="29.25" customHeight="1">
      <c r="A338" s="592">
        <f>VLOOKUP(B356,Tabellen!B7:C46,2)</f>
        <v>75</v>
      </c>
      <c r="B338" s="583" t="s">
        <v>37</v>
      </c>
      <c r="C338" s="582" t="s">
        <v>95</v>
      </c>
      <c r="D338" s="584" t="s">
        <v>117</v>
      </c>
      <c r="E338" s="582" t="s">
        <v>95</v>
      </c>
      <c r="F338" s="582" t="s">
        <v>98</v>
      </c>
      <c r="G338" s="659" t="s">
        <v>99</v>
      </c>
      <c r="H338" s="582" t="s">
        <v>100</v>
      </c>
      <c r="I338" s="594" t="s">
        <v>101</v>
      </c>
      <c r="J338" s="595">
        <v>10</v>
      </c>
      <c r="K338" s="596" t="s">
        <v>102</v>
      </c>
      <c r="L338" s="586" t="s">
        <v>103</v>
      </c>
      <c r="M338" s="594" t="s">
        <v>104</v>
      </c>
      <c r="N338" s="586" t="s">
        <v>105</v>
      </c>
      <c r="O338" s="637"/>
      <c r="P338" s="638"/>
      <c r="Q338" s="591"/>
    </row>
    <row r="339" spans="1:17" ht="29.25" customHeight="1">
      <c r="A339" s="597" t="s">
        <v>106</v>
      </c>
      <c r="B339" s="773" t="str">
        <f>Leden!$B$20</f>
        <v>Vermue Jack</v>
      </c>
      <c r="C339" s="582" t="s">
        <v>107</v>
      </c>
      <c r="D339" s="586" t="s">
        <v>119</v>
      </c>
      <c r="E339" s="586" t="s">
        <v>119</v>
      </c>
      <c r="F339" s="582" t="s">
        <v>110</v>
      </c>
      <c r="G339" s="586" t="s">
        <v>79</v>
      </c>
      <c r="H339" s="582" t="s">
        <v>112</v>
      </c>
      <c r="I339" s="594" t="s">
        <v>119</v>
      </c>
      <c r="J339" s="595" t="s">
        <v>113</v>
      </c>
      <c r="K339" s="596"/>
      <c r="L339" s="586"/>
      <c r="M339" s="594"/>
      <c r="N339" s="586" t="s">
        <v>114</v>
      </c>
      <c r="O339" s="637"/>
      <c r="P339" s="638"/>
      <c r="Q339" s="591"/>
    </row>
    <row r="340" spans="1:17" ht="29.25" customHeight="1">
      <c r="A340" s="663">
        <f>IF(ISBLANK(A20),"",$A$20)</f>
        <v>45223</v>
      </c>
      <c r="B340" s="661" t="str">
        <f>Leden!E4</f>
        <v>Slot Guus</v>
      </c>
      <c r="C340" s="578">
        <f>IF(ISBLANK(C20),"",$C$20)</f>
        <v>1</v>
      </c>
      <c r="D340" s="578">
        <f>IF(ISBLANK(C340),"",IF(C340=1,$A$338,C340))</f>
        <v>75</v>
      </c>
      <c r="E340" s="616">
        <v>62</v>
      </c>
      <c r="F340" s="578">
        <f>IF(ISBLANK(A20),"",$F$20)</f>
        <v>24</v>
      </c>
      <c r="G340" s="643">
        <f>IF(ISBLANK(E340),"",E340/F340)</f>
        <v>2.5833333333333335</v>
      </c>
      <c r="H340" s="616">
        <v>18</v>
      </c>
      <c r="I340" s="611">
        <f t="shared" ref="I340:I355" si="63">IF(ISBLANK(E340),"",E340/D340)</f>
        <v>0.82666666666666666</v>
      </c>
      <c r="J340" s="575">
        <f>IF(ISBLANK(E340),"",VLOOKUP(I340,Tabellen!$F$7:$G$17,2))</f>
        <v>8</v>
      </c>
      <c r="K340" s="618">
        <f>IF(ISBLANK(E340),"",ABS(IF(J340&gt;$J$20,"1",0)))</f>
        <v>0</v>
      </c>
      <c r="L340" s="62">
        <f>IF(ISBLANK(E340),"",ABS(IF(J340&lt;$J$20,"1",0)))</f>
        <v>1</v>
      </c>
      <c r="M340" s="619">
        <f>IF(ISBLANK(E340),"",ABS(IF(J340=$J$20,"1")))</f>
        <v>0</v>
      </c>
      <c r="O340" s="693"/>
    </row>
    <row r="341" spans="1:17" ht="29.25" customHeight="1">
      <c r="A341" s="663" t="str">
        <f>IF(ISBLANK(A40),"",$A$40)</f>
        <v/>
      </c>
      <c r="B341" s="774" t="str">
        <f>Leden!E5</f>
        <v>Bennie Beerten Z</v>
      </c>
      <c r="C341" s="578" t="str">
        <f>IF(ISBLANK(C40),"",$C$40)</f>
        <v/>
      </c>
      <c r="D341" s="578" t="str">
        <f t="shared" ref="D341:D355" si="64">IF(ISBLANK(C341),"",IF(C341=1,$A$338,C341))</f>
        <v/>
      </c>
      <c r="F341" s="578" t="str">
        <f>IF(ISBLANK(A40),"",$F$40)</f>
        <v/>
      </c>
      <c r="G341" s="643" t="str">
        <f t="shared" ref="G341:G356" si="65">IF(ISBLANK(E341),"",E341/F341)</f>
        <v/>
      </c>
      <c r="I341" s="611" t="str">
        <f t="shared" si="63"/>
        <v/>
      </c>
      <c r="J341" s="575" t="str">
        <f>IF(ISBLANK(E341),"",VLOOKUP(I341,Tabellen!$F$7:$G$17,2))</f>
        <v/>
      </c>
      <c r="K341" s="618" t="str">
        <f>IF(ISBLANK(E341),"",ABS(IF(J341&gt;$J$40,"1",0)))</f>
        <v/>
      </c>
      <c r="L341" s="62" t="str">
        <f>IF(ISBLANK(E341),"",ABS(IF(J341&lt;$J$40,"1",0)))</f>
        <v/>
      </c>
      <c r="M341" s="619" t="str">
        <f>IF(ISBLANK(E341),"",ABS(IF(J341=$J$40,"1")))</f>
        <v/>
      </c>
      <c r="O341" s="693"/>
    </row>
    <row r="342" spans="1:17" ht="29.25" customHeight="1">
      <c r="A342" s="663" t="str">
        <f>IF(ISBLANK(A59),"",$A$59)</f>
        <v/>
      </c>
      <c r="B342" s="774" t="str">
        <f>Leden!E6</f>
        <v>Cuppers Jan</v>
      </c>
      <c r="C342" s="578" t="str">
        <f>IF(ISBLANK(C59),"",$C$59)</f>
        <v/>
      </c>
      <c r="D342" s="578" t="str">
        <f t="shared" si="64"/>
        <v/>
      </c>
      <c r="F342" s="578" t="str">
        <f>IF(ISBLANK(A59),"",$F$59)</f>
        <v/>
      </c>
      <c r="G342" s="643" t="str">
        <f t="shared" si="65"/>
        <v/>
      </c>
      <c r="I342" s="611" t="str">
        <f t="shared" si="63"/>
        <v/>
      </c>
      <c r="J342" s="575" t="str">
        <f>IF(ISBLANK(E342),"",VLOOKUP(I342,Tabellen!$F$7:$G$17,2))</f>
        <v/>
      </c>
      <c r="K342" s="618" t="str">
        <f>IF(ISBLANK(E342),"",ABS(IF(J342&gt;$J$59,"1",0)))</f>
        <v/>
      </c>
      <c r="L342" s="62" t="str">
        <f>IF(ISBLANK(E342),"",ABS(IF(J342&lt;$J$59,"1",0)))</f>
        <v/>
      </c>
      <c r="M342" s="619" t="str">
        <f>IF(ISBLANK(E342),"",ABS(IF(J342=$J$59,"1")))</f>
        <v/>
      </c>
      <c r="O342" s="693"/>
    </row>
    <row r="343" spans="1:17" ht="29.25" customHeight="1">
      <c r="A343" s="663">
        <f>IF(ISBLANK(A80),"",$A$80)</f>
        <v>45223</v>
      </c>
      <c r="B343" s="774" t="str">
        <f>Leden!E7</f>
        <v>BouwmeesterJohan</v>
      </c>
      <c r="C343" s="578">
        <f>IF(ISBLANK(C80),"",$C$80)</f>
        <v>1</v>
      </c>
      <c r="D343" s="578">
        <f t="shared" si="64"/>
        <v>75</v>
      </c>
      <c r="E343" s="616">
        <v>75</v>
      </c>
      <c r="F343" s="578">
        <f>IF(ISBLANK(A80),"",$F$80)</f>
        <v>20</v>
      </c>
      <c r="G343" s="643">
        <f t="shared" si="65"/>
        <v>3.75</v>
      </c>
      <c r="H343" s="616">
        <v>17</v>
      </c>
      <c r="I343" s="611">
        <f t="shared" si="63"/>
        <v>1</v>
      </c>
      <c r="J343" s="575">
        <f>IF(ISBLANK(E343),"",VLOOKUP(I343,Tabellen!$F$7:$G$17,2))</f>
        <v>10</v>
      </c>
      <c r="K343" s="618">
        <f>IF(ISBLANK(E343),"",ABS(IF(J343&gt;$J$80,"1",0)))</f>
        <v>1</v>
      </c>
      <c r="L343" s="62">
        <f>IF(ISBLANK(E343),"",ABS(IF(J343&lt;$J$80,"1",0)))</f>
        <v>0</v>
      </c>
      <c r="M343" s="619">
        <f>IF(ISBLANK(E343),"",ABS(IF(J343=$J$80,"1")))</f>
        <v>0</v>
      </c>
      <c r="O343" s="693"/>
    </row>
    <row r="344" spans="1:17" ht="29.25" customHeight="1">
      <c r="A344" s="663">
        <f>IF(ISBLANK(A100),"",$A$100)</f>
        <v>45272</v>
      </c>
      <c r="B344" s="774" t="str">
        <f>Leden!E8</f>
        <v>Cattier Theo</v>
      </c>
      <c r="C344" s="578">
        <f>IF(ISBLANK(C100),"",$C$100)</f>
        <v>1</v>
      </c>
      <c r="D344" s="578">
        <f t="shared" si="64"/>
        <v>75</v>
      </c>
      <c r="E344" s="616">
        <v>75</v>
      </c>
      <c r="F344" s="578">
        <f>IF(ISBLANK(A100),"",$F$100)</f>
        <v>26</v>
      </c>
      <c r="G344" s="643">
        <f t="shared" si="65"/>
        <v>2.8846153846153846</v>
      </c>
      <c r="H344" s="616">
        <v>13</v>
      </c>
      <c r="I344" s="611">
        <f t="shared" si="63"/>
        <v>1</v>
      </c>
      <c r="J344" s="575">
        <f>IF(ISBLANK(E344),"",VLOOKUP(I344,Tabellen!$F$7:$G$17,2))</f>
        <v>10</v>
      </c>
      <c r="K344" s="618">
        <f>IF(ISBLANK(E344),"",ABS(IF(J344&gt;$J$100,"1",0)))</f>
        <v>1</v>
      </c>
      <c r="L344" s="62">
        <f>IF(ISBLANK(E344),"",ABS(IF(J344&lt;$J$100,"1",0)))</f>
        <v>0</v>
      </c>
      <c r="M344" s="619">
        <f>IF(ISBLANK(E344),"",ABS(IF(J344=$J$100,"1")))</f>
        <v>0</v>
      </c>
      <c r="O344" s="693"/>
    </row>
    <row r="345" spans="1:17" ht="29.25" customHeight="1">
      <c r="A345" s="663">
        <f>IF(ISBLANK(A120),"",$A$120)</f>
        <v>45237</v>
      </c>
      <c r="B345" s="774" t="str">
        <f>Leden!E9</f>
        <v>Huinink Jan</v>
      </c>
      <c r="C345" s="578">
        <f>IF(ISBLANK(C120),"",$C$120)</f>
        <v>1</v>
      </c>
      <c r="D345" s="578">
        <f t="shared" si="64"/>
        <v>75</v>
      </c>
      <c r="E345" s="616">
        <v>75</v>
      </c>
      <c r="F345" s="578">
        <f>IF(ISBLANK(A120),"",$F$120)</f>
        <v>27</v>
      </c>
      <c r="G345" s="643">
        <f t="shared" si="65"/>
        <v>2.7777777777777777</v>
      </c>
      <c r="H345" s="616">
        <v>16</v>
      </c>
      <c r="I345" s="611">
        <f t="shared" si="63"/>
        <v>1</v>
      </c>
      <c r="J345" s="575">
        <f>IF(ISBLANK(E345),"",VLOOKUP(I345,Tabellen!$F$7:$G$17,2))</f>
        <v>10</v>
      </c>
      <c r="K345" s="618">
        <f>IF(ISBLANK(E345),"",ABS(IF(J345&gt;$J$120,"1",0)))</f>
        <v>1</v>
      </c>
      <c r="L345" s="62">
        <f>IF(ISBLANK(E345),"",ABS(IF(J345&lt;$J$120,"1",0)))</f>
        <v>0</v>
      </c>
      <c r="M345" s="619">
        <f>IF(ISBLANK(E345),"",ABS(IF(J345=$J$120,"1")))</f>
        <v>0</v>
      </c>
      <c r="O345" s="693"/>
    </row>
    <row r="346" spans="1:17" ht="29.25" customHeight="1">
      <c r="A346" s="663">
        <f>IF(ISBLANK(A140),"",$A$140)</f>
        <v>45258</v>
      </c>
      <c r="B346" s="774" t="str">
        <f>Leden!E10</f>
        <v>Koppele Theo</v>
      </c>
      <c r="C346" s="578">
        <f>IF(ISBLANK(C140),"",$C$140)</f>
        <v>1</v>
      </c>
      <c r="D346" s="578">
        <f t="shared" si="64"/>
        <v>75</v>
      </c>
      <c r="E346" s="616">
        <v>75</v>
      </c>
      <c r="F346" s="578">
        <f>IF(ISBLANK(A140),"",$F$140)</f>
        <v>24</v>
      </c>
      <c r="G346" s="643">
        <f t="shared" si="65"/>
        <v>3.125</v>
      </c>
      <c r="H346" s="616">
        <v>11</v>
      </c>
      <c r="I346" s="611">
        <f t="shared" si="63"/>
        <v>1</v>
      </c>
      <c r="J346" s="575">
        <f>IF(ISBLANK(E346),"",VLOOKUP(I346,Tabellen!$F$7:$G$17,2))</f>
        <v>10</v>
      </c>
      <c r="K346" s="618">
        <f>IF(ISBLANK(E346),"",ABS(IF(J346&gt;$J$140,"1",0)))</f>
        <v>1</v>
      </c>
      <c r="L346" s="62">
        <f>IF(ISBLANK(E346),"",ABS(IF(J346&lt;$J$140,"1",0)))</f>
        <v>0</v>
      </c>
      <c r="M346" s="619">
        <f>IF(ISBLANK(E346),"",ABS(IF(J346=$J$140,"1")))</f>
        <v>0</v>
      </c>
      <c r="O346" s="693"/>
    </row>
    <row r="347" spans="1:17" ht="29.25" customHeight="1">
      <c r="A347" s="663">
        <f>IF(ISBLANK(A160),"",$A$160)</f>
        <v>45244</v>
      </c>
      <c r="B347" s="774" t="str">
        <f>Leden!E11</f>
        <v>Melgers Willy</v>
      </c>
      <c r="C347" s="578">
        <f>IF(ISBLANK(C160),"",$C$160)</f>
        <v>1</v>
      </c>
      <c r="D347" s="578">
        <f t="shared" si="64"/>
        <v>75</v>
      </c>
      <c r="E347" s="616">
        <v>73</v>
      </c>
      <c r="F347" s="578">
        <f>IF(ISBLANK(A160),"",$F$160)</f>
        <v>21</v>
      </c>
      <c r="G347" s="643">
        <f t="shared" si="65"/>
        <v>3.4761904761904763</v>
      </c>
      <c r="H347" s="616">
        <v>18</v>
      </c>
      <c r="I347" s="611">
        <f t="shared" si="63"/>
        <v>0.97333333333333338</v>
      </c>
      <c r="J347" s="575">
        <f>IF(ISBLANK(E347),"",VLOOKUP(I347,Tabellen!$F$7:$G$17,2))</f>
        <v>9</v>
      </c>
      <c r="K347" s="618">
        <f>IF(ISBLANK(E347),"",ABS(IF(J347&gt;$J$160,"1",0)))</f>
        <v>0</v>
      </c>
      <c r="L347" s="62">
        <f>IF(ISBLANK(E347),"",ABS(IF(J347&lt;$J$160,"1",0)))</f>
        <v>1</v>
      </c>
      <c r="M347" s="619">
        <f>IF(ISBLANK(E347),"",ABS(IF(J347=$J$160,"1")))</f>
        <v>0</v>
      </c>
      <c r="O347" s="693"/>
    </row>
    <row r="348" spans="1:17" ht="29.25" customHeight="1">
      <c r="A348" s="663">
        <f>IF(ISBLANK(A180),"",$A$180)</f>
        <v>45237</v>
      </c>
      <c r="B348" s="774" t="str">
        <f>Leden!E12</f>
        <v>Piepers Arnold</v>
      </c>
      <c r="C348" s="578">
        <f>IF(ISBLANK(C180),"",$C$180)</f>
        <v>1</v>
      </c>
      <c r="D348" s="578">
        <f t="shared" si="64"/>
        <v>75</v>
      </c>
      <c r="E348" s="616">
        <v>71</v>
      </c>
      <c r="F348" s="578">
        <f>IF(ISBLANK(A180),"",$F$180)</f>
        <v>25</v>
      </c>
      <c r="G348" s="643">
        <f t="shared" si="65"/>
        <v>2.84</v>
      </c>
      <c r="H348" s="616">
        <v>11</v>
      </c>
      <c r="I348" s="611">
        <f t="shared" si="63"/>
        <v>0.94666666666666666</v>
      </c>
      <c r="J348" s="575">
        <f>IF(ISBLANK(E348),"",VLOOKUP(I348,Tabellen!$F$7:$G$17,2))</f>
        <v>9</v>
      </c>
      <c r="K348" s="618">
        <f>IF(ISBLANK(E348),"",ABS(IF(J348&gt;$J$180,"1",0)))</f>
        <v>0</v>
      </c>
      <c r="L348" s="62">
        <f>IF(ISBLANK(E348),"",ABS(IF(J348&lt;$J$180,"1",0)))</f>
        <v>1</v>
      </c>
      <c r="M348" s="619">
        <f>IF(ISBLANK(E348),"",ABS(IF(J348=$J$180,"1")))</f>
        <v>0</v>
      </c>
      <c r="O348" s="693"/>
    </row>
    <row r="349" spans="1:17" ht="29.25" customHeight="1">
      <c r="A349" s="663">
        <f>IF(ISBLANK(A200),"",$A$200)</f>
        <v>45230</v>
      </c>
      <c r="B349" s="774" t="str">
        <f>Leden!E13</f>
        <v>Jos Stortelder</v>
      </c>
      <c r="C349" s="578">
        <f>IF(ISBLANK(C200),"",$C$200)</f>
        <v>1</v>
      </c>
      <c r="D349" s="578">
        <f t="shared" si="64"/>
        <v>75</v>
      </c>
      <c r="E349" s="616">
        <v>65</v>
      </c>
      <c r="F349" s="578">
        <f>IF(ISBLANK(A200),"",$F$200)</f>
        <v>23</v>
      </c>
      <c r="G349" s="643">
        <f t="shared" si="65"/>
        <v>2.8260869565217392</v>
      </c>
      <c r="H349" s="616">
        <v>15</v>
      </c>
      <c r="I349" s="611">
        <f t="shared" si="63"/>
        <v>0.8666666666666667</v>
      </c>
      <c r="J349" s="575">
        <f>IF(ISBLANK(E349),"",VLOOKUP(I349,Tabellen!$F$7:$G$17,2))</f>
        <v>8</v>
      </c>
      <c r="K349" s="618">
        <f>IF(ISBLANK(E349),"",ABS(IF(J349&gt;$J$200,"1",0)))</f>
        <v>0</v>
      </c>
      <c r="L349" s="62">
        <f>IF(ISBLANK(E349),"",ABS(IF(J349&lt;$J$200,"1",0)))</f>
        <v>1</v>
      </c>
      <c r="M349" s="619">
        <f>IF(ISBLANK(E349),"",ABS(IF(J349=$J$200,"1")))</f>
        <v>0</v>
      </c>
      <c r="O349" s="693"/>
    </row>
    <row r="350" spans="1:17" ht="29.25" customHeight="1">
      <c r="A350" s="663" t="str">
        <f>IF(ISBLANK(A220),"",$A$220)</f>
        <v/>
      </c>
      <c r="B350" s="774" t="str">
        <f>Leden!E14</f>
        <v>Rots Jan</v>
      </c>
      <c r="C350" s="578" t="str">
        <f>IF(ISBLANK(C220),"",$C$220)</f>
        <v/>
      </c>
      <c r="D350" s="578" t="str">
        <f t="shared" si="64"/>
        <v/>
      </c>
      <c r="F350" s="578" t="str">
        <f>IF(ISBLANK(A220),"",$F$220)</f>
        <v/>
      </c>
      <c r="G350" s="643" t="str">
        <f t="shared" si="65"/>
        <v/>
      </c>
      <c r="I350" s="611" t="str">
        <f t="shared" si="63"/>
        <v/>
      </c>
      <c r="J350" s="575" t="str">
        <f>IF(ISBLANK(E350),"",VLOOKUP(I350,Tabellen!$F$7:$G$17,2))</f>
        <v/>
      </c>
      <c r="K350" s="618" t="str">
        <f>IF(ISBLANK(E350),"",ABS(IF(J350&gt;$J$220,"1",0)))</f>
        <v/>
      </c>
      <c r="L350" s="62" t="str">
        <f>IF(ISBLANK(E350),"",ABS(IF(J350&lt;$J$220,"1",0)))</f>
        <v/>
      </c>
      <c r="M350" s="619" t="str">
        <f>IF(ISBLANK(E350),"",ABS(IF(J350=$J$220,"1")))</f>
        <v/>
      </c>
      <c r="O350" s="693"/>
    </row>
    <row r="351" spans="1:17" ht="29.25" customHeight="1">
      <c r="A351" s="663">
        <f>IF(ISBLANK(A240),"",$A$240)</f>
        <v>45265</v>
      </c>
      <c r="B351" s="774" t="str">
        <f>Leden!E15</f>
        <v>Rouwhorst Bennie</v>
      </c>
      <c r="C351" s="578">
        <f>IF(ISBLANK(C240),"",$C$240)</f>
        <v>1</v>
      </c>
      <c r="D351" s="578">
        <f t="shared" si="64"/>
        <v>75</v>
      </c>
      <c r="E351" s="616">
        <v>69</v>
      </c>
      <c r="F351" s="578">
        <f>IF(ISBLANK(A240),"",$F$240)</f>
        <v>14</v>
      </c>
      <c r="G351" s="643">
        <f t="shared" si="65"/>
        <v>4.9285714285714288</v>
      </c>
      <c r="H351" s="616">
        <v>18</v>
      </c>
      <c r="I351" s="611">
        <f t="shared" si="63"/>
        <v>0.92</v>
      </c>
      <c r="J351" s="575">
        <f>IF(ISBLANK(E351),"",VLOOKUP(I351,Tabellen!$F$7:$G$17,2))</f>
        <v>9</v>
      </c>
      <c r="K351" s="618">
        <f>IF(ISBLANK(E351),"",ABS(IF(J351&gt;$J$240,"1",0)))</f>
        <v>1</v>
      </c>
      <c r="L351" s="62">
        <f>IF(ISBLANK(E351),"",ABS(IF(J351&lt;$J$240,"1",0)))</f>
        <v>0</v>
      </c>
      <c r="M351" s="619">
        <f>IF(ISBLANK(E351),"",ABS(IF(J351=$J$240,"1")))</f>
        <v>0</v>
      </c>
      <c r="O351" s="693"/>
    </row>
    <row r="352" spans="1:17" ht="29.25" customHeight="1">
      <c r="A352" s="663">
        <f>IF(ISBLANK(A260),"",$A$260)</f>
        <v>45230</v>
      </c>
      <c r="B352" s="774" t="str">
        <f>Leden!E16</f>
        <v>Wittenbernds B</v>
      </c>
      <c r="C352" s="578">
        <f>IF(ISBLANK(C260),"",$C$260)</f>
        <v>1</v>
      </c>
      <c r="D352" s="578">
        <f t="shared" si="64"/>
        <v>75</v>
      </c>
      <c r="E352" s="616">
        <v>58</v>
      </c>
      <c r="F352" s="578">
        <f>IF(ISBLANK(A260),"",$F$260)</f>
        <v>24</v>
      </c>
      <c r="G352" s="643">
        <f t="shared" si="65"/>
        <v>2.4166666666666665</v>
      </c>
      <c r="H352" s="616">
        <v>8</v>
      </c>
      <c r="I352" s="611">
        <f t="shared" si="63"/>
        <v>0.77333333333333332</v>
      </c>
      <c r="J352" s="575">
        <f>IF(ISBLANK(E352),"",VLOOKUP(I352,Tabellen!$F$7:$G$17,2))</f>
        <v>7</v>
      </c>
      <c r="K352" s="618">
        <f>IF(ISBLANK(E352),"",ABS(IF(J352&gt;$J$260,"1",0)))</f>
        <v>0</v>
      </c>
      <c r="L352" s="62">
        <f>IF(ISBLANK(E352),"",ABS(IF(J352&lt;$J$260,"1",0)))</f>
        <v>1</v>
      </c>
      <c r="M352" s="619">
        <f>IF(ISBLANK(E352),"",ABS(IF(J352=$J$260,"1")))</f>
        <v>0</v>
      </c>
      <c r="O352" s="693"/>
    </row>
    <row r="353" spans="1:17" ht="29.25" customHeight="1">
      <c r="A353" s="663">
        <f>IF(ISBLANK(A280),"",$A$280)</f>
        <v>45258</v>
      </c>
      <c r="B353" s="774" t="str">
        <f>Leden!E17</f>
        <v>Spieker Leo</v>
      </c>
      <c r="C353" s="578">
        <f>IF(ISBLANK(C280),"",$C$280)</f>
        <v>1</v>
      </c>
      <c r="D353" s="578">
        <f t="shared" si="64"/>
        <v>75</v>
      </c>
      <c r="E353" s="616">
        <v>75</v>
      </c>
      <c r="F353" s="578">
        <f>IF(ISBLANK(A280),"",$F$280)</f>
        <v>20</v>
      </c>
      <c r="G353" s="643">
        <f t="shared" si="65"/>
        <v>3.75</v>
      </c>
      <c r="H353" s="616">
        <v>20</v>
      </c>
      <c r="I353" s="611">
        <f t="shared" si="63"/>
        <v>1</v>
      </c>
      <c r="J353" s="575">
        <f>IF(ISBLANK(E353),"",VLOOKUP(I353,Tabellen!$F$7:$G$17,2))</f>
        <v>10</v>
      </c>
      <c r="K353" s="618">
        <f>IF(ISBLANK(E353),"",ABS(IF(J353&gt;$J$280,"1",0)))</f>
        <v>1</v>
      </c>
      <c r="L353" s="62">
        <f>IF(ISBLANK(E353),"",ABS(IF(J353&lt;$J$280,"1",0)))</f>
        <v>0</v>
      </c>
      <c r="M353" s="619">
        <f>IF(ISBLANK(E353),"",ABS(IF(J353=$J$280,"1")))</f>
        <v>0</v>
      </c>
      <c r="O353" s="693"/>
    </row>
    <row r="354" spans="1:17" ht="29.25" customHeight="1">
      <c r="A354" s="663">
        <f>IF(ISBLANK(A300),"",$A$300)</f>
        <v>45244</v>
      </c>
      <c r="B354" s="774" t="str">
        <f>Leden!E18</f>
        <v>v.Schie Leo</v>
      </c>
      <c r="C354" s="578">
        <f>IF(ISBLANK(C300),"",$C$300)</f>
        <v>1</v>
      </c>
      <c r="D354" s="578">
        <f t="shared" si="64"/>
        <v>75</v>
      </c>
      <c r="E354" s="616">
        <v>75</v>
      </c>
      <c r="F354" s="578">
        <f>IF(ISBLANK(A300),"",$F$300)</f>
        <v>22</v>
      </c>
      <c r="G354" s="643">
        <f t="shared" si="65"/>
        <v>3.4090909090909092</v>
      </c>
      <c r="H354" s="616">
        <v>20</v>
      </c>
      <c r="I354" s="611">
        <f t="shared" si="63"/>
        <v>1</v>
      </c>
      <c r="J354" s="575">
        <f>IF(ISBLANK(E354),"",VLOOKUP(I354,Tabellen!$F$7:$G$17,2))</f>
        <v>10</v>
      </c>
      <c r="K354" s="618">
        <f>IF(ISBLANK(E354),"",ABS(IF(J354&gt;$J$300,"1",0)))</f>
        <v>1</v>
      </c>
      <c r="L354" s="62">
        <f>IF(ISBLANK(E354),"",ABS(IF(J354&lt;$J$300,"1",0)))</f>
        <v>0</v>
      </c>
      <c r="M354" s="619">
        <f>IF(ISBLANK(E354),"",ABS(IF(J354=$J$300,"1")))</f>
        <v>0</v>
      </c>
      <c r="O354" s="693"/>
    </row>
    <row r="355" spans="1:17" ht="29.25" customHeight="1">
      <c r="A355" s="663">
        <f>IF(ISBLANK(A320),"",$A$320)</f>
        <v>45265</v>
      </c>
      <c r="B355" s="774" t="str">
        <f>Leden!E19</f>
        <v>Wolterink Harrie</v>
      </c>
      <c r="C355" s="578">
        <f>IF(ISBLANK(C320),"",$C$320)</f>
        <v>1</v>
      </c>
      <c r="D355" s="578">
        <f t="shared" si="64"/>
        <v>75</v>
      </c>
      <c r="E355" s="695">
        <v>62</v>
      </c>
      <c r="F355" s="578">
        <f>IF(ISBLANK(A320),"",$F$320)</f>
        <v>20</v>
      </c>
      <c r="G355" s="643">
        <f t="shared" si="65"/>
        <v>3.1</v>
      </c>
      <c r="H355" s="695">
        <v>11</v>
      </c>
      <c r="I355" s="611">
        <f t="shared" si="63"/>
        <v>0.82666666666666666</v>
      </c>
      <c r="J355" s="575">
        <f>IF(ISBLANK(E355),"",VLOOKUP(I355,Tabellen!$F$7:$G$17,2))</f>
        <v>8</v>
      </c>
      <c r="K355" s="618">
        <f>IF(ISBLANK(E355),"",ABS(IF(J355&gt;$J$320,"1",0)))</f>
        <v>0</v>
      </c>
      <c r="L355" s="62">
        <f>IF(ISBLANK(E355),"",ABS(IF(J355&lt;$J$320,"1",0)))</f>
        <v>1</v>
      </c>
      <c r="M355" s="619">
        <f>IF(ISBLANK(E355),"",ABS(IF(J355=$J$320,"1")))</f>
        <v>0</v>
      </c>
      <c r="O355" s="1190"/>
      <c r="P355" s="1190"/>
      <c r="Q355" s="591"/>
    </row>
    <row r="356" spans="1:17" ht="29.25" customHeight="1">
      <c r="A356" s="711" t="s">
        <v>115</v>
      </c>
      <c r="B356" s="712">
        <f>Leden!C20</f>
        <v>2.65</v>
      </c>
      <c r="C356" s="706">
        <f>SUBTOTAL(9,C340:C355)</f>
        <v>13</v>
      </c>
      <c r="D356" s="706">
        <f>SUBTOTAL(9,D340:D355)</f>
        <v>975</v>
      </c>
      <c r="E356" s="706">
        <f>SUBTOTAL(9,E340:E355)</f>
        <v>910</v>
      </c>
      <c r="F356" s="706">
        <f>SUBTOTAL(9,F340:F355)</f>
        <v>290</v>
      </c>
      <c r="G356" s="775">
        <f t="shared" si="65"/>
        <v>3.1379310344827585</v>
      </c>
      <c r="H356" s="706">
        <f>MAX(H340:H355)</f>
        <v>20</v>
      </c>
      <c r="I356" s="731">
        <f>AVERAGE(I340:I355)</f>
        <v>0.93333333333333335</v>
      </c>
      <c r="J356" s="715">
        <f>SUM(J340:J355)</f>
        <v>118</v>
      </c>
      <c r="K356" s="716">
        <f>SUM(K340:K355)</f>
        <v>7</v>
      </c>
      <c r="L356" s="706">
        <f>SUM(L340:L355)</f>
        <v>6</v>
      </c>
      <c r="M356" s="717">
        <f>SUM(M340:M355)</f>
        <v>0</v>
      </c>
      <c r="N356" s="718">
        <f>IF(ISBLANK(E356),"",VLOOKUP(G356,Tabellen!$D$7:$E$46,2))</f>
        <v>85</v>
      </c>
      <c r="O356" s="776"/>
      <c r="P356" s="738"/>
      <c r="Q356" s="591"/>
    </row>
    <row r="357" spans="1:17" ht="21.95" customHeight="1">
      <c r="A357" s="697"/>
      <c r="B357" s="698"/>
      <c r="C357" s="699"/>
      <c r="D357" s="698"/>
      <c r="E357" s="698"/>
      <c r="F357" s="698"/>
      <c r="G357" s="698"/>
      <c r="H357" s="698"/>
      <c r="I357" s="698"/>
      <c r="J357" s="700"/>
      <c r="K357" s="698"/>
      <c r="L357" s="698"/>
      <c r="M357" s="698"/>
      <c r="N357" s="701"/>
      <c r="O357" s="698"/>
      <c r="P357" s="702"/>
      <c r="Q357" s="591"/>
    </row>
    <row r="358" spans="1:17" ht="28.5" hidden="1" customHeight="1">
      <c r="A358" s="582" t="s">
        <v>93</v>
      </c>
      <c r="B358" s="583" t="s">
        <v>94</v>
      </c>
      <c r="C358" s="582"/>
      <c r="D358" s="584"/>
      <c r="E358" s="585"/>
      <c r="F358" s="582"/>
      <c r="G358" s="586"/>
      <c r="H358" s="585"/>
      <c r="I358" s="587"/>
      <c r="J358" s="588"/>
      <c r="K358" s="589"/>
      <c r="L358" s="590"/>
      <c r="M358" s="587"/>
      <c r="N358" s="590"/>
      <c r="O358" s="637"/>
      <c r="P358" s="638"/>
      <c r="Q358" s="591"/>
    </row>
    <row r="359" spans="1:17" ht="28.5" hidden="1" customHeight="1">
      <c r="A359" s="592">
        <f>VLOOKUP(B379,Tabellen!B7:C46,2)</f>
        <v>31</v>
      </c>
      <c r="B359" s="583" t="s">
        <v>37</v>
      </c>
      <c r="C359" s="582" t="s">
        <v>95</v>
      </c>
      <c r="D359" s="584" t="s">
        <v>117</v>
      </c>
      <c r="E359" s="582" t="s">
        <v>95</v>
      </c>
      <c r="F359" s="582" t="s">
        <v>98</v>
      </c>
      <c r="G359" s="659" t="s">
        <v>99</v>
      </c>
      <c r="H359" s="582" t="s">
        <v>100</v>
      </c>
      <c r="I359" s="594" t="s">
        <v>101</v>
      </c>
      <c r="J359" s="595">
        <v>10</v>
      </c>
      <c r="K359" s="596" t="s">
        <v>102</v>
      </c>
      <c r="L359" s="586" t="s">
        <v>103</v>
      </c>
      <c r="M359" s="594" t="s">
        <v>104</v>
      </c>
      <c r="N359" s="586" t="s">
        <v>105</v>
      </c>
      <c r="O359" s="637"/>
      <c r="P359" s="638"/>
      <c r="Q359" s="591"/>
    </row>
    <row r="360" spans="1:17" ht="21.95" hidden="1" customHeight="1">
      <c r="A360" s="597" t="s">
        <v>106</v>
      </c>
      <c r="B360" s="64"/>
      <c r="C360" s="582" t="s">
        <v>107</v>
      </c>
      <c r="D360" s="586" t="s">
        <v>119</v>
      </c>
      <c r="E360" s="586" t="s">
        <v>119</v>
      </c>
      <c r="F360" s="582" t="s">
        <v>110</v>
      </c>
      <c r="G360" s="586" t="s">
        <v>79</v>
      </c>
      <c r="H360" s="582" t="s">
        <v>112</v>
      </c>
      <c r="I360" s="594" t="s">
        <v>119</v>
      </c>
      <c r="J360" s="595" t="s">
        <v>113</v>
      </c>
      <c r="K360" s="596"/>
      <c r="L360" s="586"/>
      <c r="M360" s="594"/>
      <c r="N360" s="586" t="s">
        <v>114</v>
      </c>
      <c r="O360" s="637"/>
      <c r="P360" s="638"/>
      <c r="Q360" s="591"/>
    </row>
    <row r="361" spans="1:17" ht="21.95" hidden="1" customHeight="1">
      <c r="A361" s="777"/>
      <c r="B361" s="778"/>
      <c r="C361" s="601"/>
      <c r="D361" s="602"/>
      <c r="E361" s="601"/>
      <c r="F361" s="602"/>
      <c r="G361" s="641" t="str">
        <f t="shared" ref="G361:G377" si="66">IF(ISBLANK(E361),"",E361/F361)</f>
        <v/>
      </c>
      <c r="H361" s="601"/>
      <c r="I361" s="604" t="str">
        <f t="shared" ref="I361:I377" si="67">IF(ISBLANK(E361),"",E361/D361)</f>
        <v/>
      </c>
      <c r="J361" s="575" t="str">
        <f>IF(ISBLANK(E361),"",VLOOKUP(I361,Tabellen!$F$7:$G$17,2))</f>
        <v/>
      </c>
      <c r="K361" s="605"/>
      <c r="L361" s="606"/>
      <c r="M361" s="607"/>
      <c r="N361" s="578" t="str">
        <f>IF(ISBLANK(E361),"",VLOOKUP(G361,Tabellen!$D$7:$E$46,2))</f>
        <v/>
      </c>
      <c r="O361" s="779"/>
      <c r="P361" s="609"/>
    </row>
    <row r="362" spans="1:17" ht="21.95" hidden="1" customHeight="1">
      <c r="A362" s="663"/>
      <c r="B362" s="778"/>
      <c r="D362" s="578"/>
      <c r="F362" s="578"/>
      <c r="G362" s="643" t="str">
        <f t="shared" si="66"/>
        <v/>
      </c>
      <c r="I362" s="611" t="str">
        <f t="shared" si="67"/>
        <v/>
      </c>
      <c r="J362" s="575" t="str">
        <f>IF(ISBLANK(E362),"",VLOOKUP(I362,Tabellen!$F$7:$G$17,2))</f>
        <v/>
      </c>
      <c r="K362" s="618"/>
      <c r="L362" s="62"/>
      <c r="M362" s="619"/>
      <c r="N362" s="578" t="str">
        <f>IF(ISBLANK(E362),"",VLOOKUP(G362,Tabellen!$D$7:$E$46,2))</f>
        <v/>
      </c>
      <c r="O362" s="693"/>
    </row>
    <row r="363" spans="1:17" ht="21.95" hidden="1" customHeight="1">
      <c r="A363" s="663"/>
      <c r="B363" s="778"/>
      <c r="D363" s="578"/>
      <c r="F363" s="578"/>
      <c r="G363" s="643" t="str">
        <f t="shared" si="66"/>
        <v/>
      </c>
      <c r="I363" s="611" t="str">
        <f t="shared" si="67"/>
        <v/>
      </c>
      <c r="J363" s="575" t="str">
        <f>IF(ISBLANK(E363),"",VLOOKUP(I363,Tabellen!$F$7:$G$17,2))</f>
        <v/>
      </c>
      <c r="K363" s="618"/>
      <c r="L363" s="62"/>
      <c r="M363" s="619"/>
      <c r="N363" s="578" t="str">
        <f>IF(ISBLANK(E363),"",VLOOKUP(G363,Tabellen!$D$7:$E$46,2))</f>
        <v/>
      </c>
      <c r="O363" s="693"/>
    </row>
    <row r="364" spans="1:17" ht="21.95" hidden="1" customHeight="1">
      <c r="A364" s="663"/>
      <c r="B364" s="778"/>
      <c r="D364" s="578"/>
      <c r="F364" s="578"/>
      <c r="G364" s="643" t="str">
        <f t="shared" si="66"/>
        <v/>
      </c>
      <c r="I364" s="611" t="str">
        <f t="shared" si="67"/>
        <v/>
      </c>
      <c r="J364" s="575" t="str">
        <f>IF(ISBLANK(E364),"",VLOOKUP(I364,Tabellen!$F$7:$G$17,2))</f>
        <v/>
      </c>
      <c r="K364" s="618"/>
      <c r="L364" s="62"/>
      <c r="M364" s="619"/>
      <c r="N364" s="578" t="str">
        <f>IF(ISBLANK(E364),"",VLOOKUP(G364,Tabellen!$D$7:$E$46,2))</f>
        <v/>
      </c>
      <c r="O364" s="693"/>
    </row>
    <row r="365" spans="1:17" ht="21.95" hidden="1" customHeight="1">
      <c r="A365" s="663"/>
      <c r="B365" s="778"/>
      <c r="D365" s="578"/>
      <c r="F365" s="578"/>
      <c r="G365" s="643" t="str">
        <f t="shared" si="66"/>
        <v/>
      </c>
      <c r="I365" s="611" t="str">
        <f t="shared" si="67"/>
        <v/>
      </c>
      <c r="J365" s="575" t="str">
        <f>IF(ISBLANK(E365),"",VLOOKUP(I365,Tabellen!$F$7:$G$17,2))</f>
        <v/>
      </c>
      <c r="K365" s="618"/>
      <c r="L365" s="62"/>
      <c r="M365" s="619"/>
      <c r="N365" s="578" t="str">
        <f>IF(ISBLANK(E365),"",VLOOKUP(G365,Tabellen!$D$7:$E$46,2))</f>
        <v/>
      </c>
      <c r="O365" s="693"/>
    </row>
    <row r="366" spans="1:17" ht="21.95" hidden="1" customHeight="1">
      <c r="A366" s="663"/>
      <c r="B366" s="778"/>
      <c r="D366" s="578"/>
      <c r="F366" s="578"/>
      <c r="G366" s="643" t="str">
        <f t="shared" si="66"/>
        <v/>
      </c>
      <c r="I366" s="611" t="str">
        <f t="shared" si="67"/>
        <v/>
      </c>
      <c r="J366" s="575" t="str">
        <f>IF(ISBLANK(E366),"",VLOOKUP(I366,Tabellen!$F$7:$G$17,2))</f>
        <v/>
      </c>
      <c r="K366" s="618"/>
      <c r="L366" s="62"/>
      <c r="M366" s="619"/>
      <c r="N366" s="578" t="str">
        <f>IF(ISBLANK(E366),"",VLOOKUP(G366,Tabellen!$D$7:$E$46,2))</f>
        <v/>
      </c>
      <c r="O366" s="693"/>
    </row>
    <row r="367" spans="1:17" ht="21.95" hidden="1" customHeight="1">
      <c r="A367" s="663"/>
      <c r="B367" s="778"/>
      <c r="D367" s="578"/>
      <c r="F367" s="578"/>
      <c r="G367" s="643" t="str">
        <f t="shared" si="66"/>
        <v/>
      </c>
      <c r="I367" s="611" t="str">
        <f t="shared" si="67"/>
        <v/>
      </c>
      <c r="J367" s="575" t="str">
        <f>IF(ISBLANK(E367),"",VLOOKUP(I367,Tabellen!$F$7:$G$17,2))</f>
        <v/>
      </c>
      <c r="K367" s="618"/>
      <c r="L367" s="62"/>
      <c r="M367" s="619"/>
      <c r="N367" s="578" t="str">
        <f>IF(ISBLANK(E367),"",VLOOKUP(G367,Tabellen!$D$7:$E$46,2))</f>
        <v/>
      </c>
      <c r="O367" s="693"/>
    </row>
    <row r="368" spans="1:17" ht="21.95" hidden="1" customHeight="1">
      <c r="A368" s="663"/>
      <c r="B368" s="778"/>
      <c r="D368" s="578"/>
      <c r="F368" s="578"/>
      <c r="G368" s="643" t="str">
        <f t="shared" si="66"/>
        <v/>
      </c>
      <c r="I368" s="611" t="str">
        <f t="shared" si="67"/>
        <v/>
      </c>
      <c r="J368" s="575" t="str">
        <f>IF(ISBLANK(E368),"",VLOOKUP(I368,Tabellen!$F$7:$G$17,2))</f>
        <v/>
      </c>
      <c r="K368" s="618"/>
      <c r="L368" s="62"/>
      <c r="M368" s="619"/>
      <c r="N368" s="578" t="str">
        <f>IF(ISBLANK(E368),"",VLOOKUP(G368,Tabellen!$D$7:$E$46,2))</f>
        <v/>
      </c>
      <c r="O368" s="693"/>
    </row>
    <row r="369" spans="1:54" ht="21.95" hidden="1" customHeight="1">
      <c r="A369" s="663"/>
      <c r="B369" s="778"/>
      <c r="D369" s="578"/>
      <c r="F369" s="578"/>
      <c r="G369" s="643" t="str">
        <f t="shared" si="66"/>
        <v/>
      </c>
      <c r="I369" s="611" t="str">
        <f t="shared" si="67"/>
        <v/>
      </c>
      <c r="J369" s="575" t="str">
        <f>IF(ISBLANK(E369),"",VLOOKUP(I369,Tabellen!$F$7:$G$17,2))</f>
        <v/>
      </c>
      <c r="K369" s="618"/>
      <c r="L369" s="62"/>
      <c r="M369" s="619"/>
      <c r="N369" s="578" t="str">
        <f>IF(ISBLANK(E369),"",VLOOKUP(G369,Tabellen!$D$7:$E$46,2))</f>
        <v/>
      </c>
      <c r="O369" s="693"/>
    </row>
    <row r="370" spans="1:54" ht="21.95" hidden="1" customHeight="1">
      <c r="A370" s="663"/>
      <c r="B370" s="778"/>
      <c r="D370" s="578"/>
      <c r="F370" s="578"/>
      <c r="G370" s="643" t="str">
        <f t="shared" si="66"/>
        <v/>
      </c>
      <c r="I370" s="611" t="str">
        <f t="shared" si="67"/>
        <v/>
      </c>
      <c r="J370" s="575" t="str">
        <f>IF(ISBLANK(E370),"",VLOOKUP(I370,Tabellen!$F$7:$G$17,2))</f>
        <v/>
      </c>
      <c r="K370" s="618"/>
      <c r="L370" s="62"/>
      <c r="M370" s="619"/>
      <c r="N370" s="578" t="str">
        <f>IF(ISBLANK(E370),"",VLOOKUP(G370,Tabellen!$D$7:$E$46,2))</f>
        <v/>
      </c>
      <c r="O370" s="693"/>
    </row>
    <row r="371" spans="1:54" ht="21.95" hidden="1" customHeight="1">
      <c r="A371" s="663"/>
      <c r="B371" s="778"/>
      <c r="D371" s="578"/>
      <c r="F371" s="578"/>
      <c r="G371" s="643" t="str">
        <f t="shared" si="66"/>
        <v/>
      </c>
      <c r="I371" s="611" t="str">
        <f t="shared" si="67"/>
        <v/>
      </c>
      <c r="J371" s="575" t="str">
        <f>IF(ISBLANK(E371),"",VLOOKUP(I371,Tabellen!$F$7:$G$17,2))</f>
        <v/>
      </c>
      <c r="K371" s="618"/>
      <c r="L371" s="62"/>
      <c r="M371" s="619"/>
      <c r="N371" s="578" t="str">
        <f>IF(ISBLANK(E371),"",VLOOKUP(G371,Tabellen!$D$7:$E$46,2))</f>
        <v/>
      </c>
      <c r="O371" s="693"/>
    </row>
    <row r="372" spans="1:54" ht="21.95" hidden="1" customHeight="1">
      <c r="A372" s="663"/>
      <c r="B372" s="778"/>
      <c r="D372" s="578"/>
      <c r="F372" s="578"/>
      <c r="G372" s="643" t="str">
        <f t="shared" si="66"/>
        <v/>
      </c>
      <c r="I372" s="611" t="str">
        <f t="shared" si="67"/>
        <v/>
      </c>
      <c r="J372" s="575" t="str">
        <f>IF(ISBLANK(E372),"",VLOOKUP(I372,Tabellen!$F$7:$G$17,2))</f>
        <v/>
      </c>
      <c r="K372" s="618"/>
      <c r="L372" s="62"/>
      <c r="M372" s="619"/>
      <c r="N372" s="578" t="str">
        <f>IF(ISBLANK(E372),"",VLOOKUP(G372,Tabellen!$D$7:$E$46,2))</f>
        <v/>
      </c>
      <c r="O372" s="693"/>
    </row>
    <row r="373" spans="1:54" ht="21.95" hidden="1" customHeight="1">
      <c r="A373" s="663"/>
      <c r="B373" s="778"/>
      <c r="D373" s="578"/>
      <c r="F373" s="578"/>
      <c r="G373" s="643" t="str">
        <f t="shared" si="66"/>
        <v/>
      </c>
      <c r="I373" s="611" t="str">
        <f t="shared" si="67"/>
        <v/>
      </c>
      <c r="J373" s="575" t="str">
        <f>IF(ISBLANK(E373),"",VLOOKUP(I373,Tabellen!$F$7:$G$17,2))</f>
        <v/>
      </c>
      <c r="K373" s="618"/>
      <c r="L373" s="62"/>
      <c r="M373" s="619"/>
      <c r="N373" s="578" t="str">
        <f>IF(ISBLANK(E373),"",VLOOKUP(G373,Tabellen!$D$7:$E$46,2))</f>
        <v/>
      </c>
      <c r="O373" s="693"/>
    </row>
    <row r="374" spans="1:54" ht="21.75" hidden="1" customHeight="1">
      <c r="A374" s="663"/>
      <c r="B374" s="778"/>
      <c r="D374" s="578"/>
      <c r="F374" s="578"/>
      <c r="G374" s="643" t="str">
        <f t="shared" si="66"/>
        <v/>
      </c>
      <c r="I374" s="611" t="str">
        <f t="shared" si="67"/>
        <v/>
      </c>
      <c r="J374" s="575" t="str">
        <f>IF(ISBLANK(E374),"",VLOOKUP(I374,Tabellen!$F$7:$G$17,2))</f>
        <v/>
      </c>
      <c r="K374" s="618"/>
      <c r="L374" s="62"/>
      <c r="M374" s="619"/>
      <c r="N374" s="578" t="str">
        <f>IF(ISBLANK(E374),"",VLOOKUP(G374,Tabellen!$D$7:$E$46,2))</f>
        <v/>
      </c>
      <c r="O374" s="693"/>
    </row>
    <row r="375" spans="1:54" ht="21.95" hidden="1" customHeight="1">
      <c r="A375" s="663"/>
      <c r="B375" s="778"/>
      <c r="D375" s="578"/>
      <c r="F375" s="578"/>
      <c r="G375" s="643" t="str">
        <f t="shared" si="66"/>
        <v/>
      </c>
      <c r="I375" s="611" t="str">
        <f t="shared" si="67"/>
        <v/>
      </c>
      <c r="J375" s="575" t="str">
        <f>IF(ISBLANK(E375),"",VLOOKUP(I375,Tabellen!$F$7:$G$17,2))</f>
        <v/>
      </c>
      <c r="K375" s="618"/>
      <c r="L375" s="62"/>
      <c r="M375" s="619"/>
      <c r="N375" s="578" t="str">
        <f>IF(ISBLANK(E375),"",VLOOKUP(G375,Tabellen!$D$7:$E$46,2))</f>
        <v/>
      </c>
      <c r="O375" s="693"/>
    </row>
    <row r="376" spans="1:54" ht="21.95" hidden="1" customHeight="1">
      <c r="A376" s="663"/>
      <c r="D376" s="578"/>
      <c r="F376" s="578"/>
      <c r="G376" s="643" t="str">
        <f t="shared" si="66"/>
        <v/>
      </c>
      <c r="I376" s="611" t="str">
        <f t="shared" si="67"/>
        <v/>
      </c>
      <c r="J376" s="575" t="str">
        <f>IF(ISBLANK(E376),"",VLOOKUP(I376,Tabellen!$F$7:$G$17,2))</f>
        <v/>
      </c>
      <c r="K376" s="618"/>
      <c r="L376" s="62"/>
      <c r="M376" s="619"/>
      <c r="N376" s="578" t="str">
        <f>IF(ISBLANK(E376),"",VLOOKUP(G376,Tabellen!$D$7:$E$46,2))</f>
        <v/>
      </c>
      <c r="O376" s="693"/>
    </row>
    <row r="377" spans="1:54" ht="21.95" hidden="1" customHeight="1">
      <c r="A377" s="664"/>
      <c r="C377" s="572"/>
      <c r="D377" s="577"/>
      <c r="E377" s="572"/>
      <c r="F377" s="577"/>
      <c r="G377" s="665" t="str">
        <f t="shared" si="66"/>
        <v/>
      </c>
      <c r="H377" s="572"/>
      <c r="I377" s="666" t="str">
        <f t="shared" si="67"/>
        <v/>
      </c>
      <c r="J377" s="575" t="str">
        <f>IF(ISBLANK(E377),"",VLOOKUP(I377,Tabellen!$F$7:$G$17,2))</f>
        <v/>
      </c>
      <c r="K377" s="650"/>
      <c r="L377" s="61"/>
      <c r="M377" s="667"/>
      <c r="N377" s="578" t="str">
        <f>IF(ISBLANK(E377),"",VLOOKUP(G377,Tabellen!$D$7:$E$46,2))</f>
        <v/>
      </c>
      <c r="O377" s="1214" t="s">
        <v>116</v>
      </c>
      <c r="P377" s="1214"/>
    </row>
    <row r="378" spans="1:54" ht="21.95" hidden="1" customHeight="1">
      <c r="A378" s="664"/>
      <c r="C378" s="572"/>
      <c r="D378" s="577"/>
      <c r="E378" s="572"/>
      <c r="F378" s="577"/>
      <c r="G378" s="665"/>
      <c r="H378" s="572"/>
      <c r="I378" s="666"/>
      <c r="K378" s="650"/>
      <c r="L378" s="61"/>
      <c r="M378" s="667"/>
      <c r="O378" s="780"/>
      <c r="P378" s="780"/>
    </row>
    <row r="379" spans="1:54" ht="21.95" hidden="1" customHeight="1">
      <c r="A379" s="711" t="s">
        <v>115</v>
      </c>
      <c r="B379" s="712">
        <v>0.85</v>
      </c>
      <c r="C379" s="706">
        <f>SUBTOTAL(9,C361:C377)</f>
        <v>0</v>
      </c>
      <c r="D379" s="706">
        <f>SUBTOTAL(9,D361:D377)</f>
        <v>0</v>
      </c>
      <c r="E379" s="706">
        <f>SUBTOTAL(9,E361:E377)</f>
        <v>0</v>
      </c>
      <c r="F379" s="706">
        <f>SUBTOTAL(9,F361:F377)</f>
        <v>0</v>
      </c>
      <c r="G379" s="706">
        <f>SUBTOTAL(9,G361:G377)</f>
        <v>0</v>
      </c>
      <c r="H379" s="706">
        <f>MAX(H361:H377)</f>
        <v>0</v>
      </c>
      <c r="I379" s="781" t="e">
        <f>AVERAGE(I361:I377)</f>
        <v>#DIV/0!</v>
      </c>
      <c r="J379" s="715">
        <f>SUM(J361:J377)</f>
        <v>0</v>
      </c>
      <c r="K379" s="732">
        <f>SUM(K361:K377)</f>
        <v>0</v>
      </c>
      <c r="L379" s="733">
        <f>SUM(L361:L377)</f>
        <v>0</v>
      </c>
      <c r="M379" s="734">
        <f>SUM(M361:M377)</f>
        <v>0</v>
      </c>
      <c r="N379" s="718" t="e">
        <f>IF(ISBLANK(E379),"",VLOOKUP(G379,Tabellen!$D$7:$E$46,2))</f>
        <v>#N/A</v>
      </c>
      <c r="O379" s="776"/>
      <c r="P379" s="591"/>
    </row>
    <row r="380" spans="1:54" ht="21.95" customHeight="1">
      <c r="A380" s="782"/>
      <c r="B380" s="783"/>
      <c r="C380" s="784"/>
      <c r="D380" s="783"/>
      <c r="E380" s="783"/>
      <c r="F380" s="783"/>
      <c r="G380" s="783"/>
      <c r="H380" s="783"/>
      <c r="I380" s="783"/>
      <c r="J380" s="785"/>
      <c r="K380" s="783"/>
      <c r="L380" s="783"/>
      <c r="M380" s="783"/>
      <c r="N380" s="662"/>
      <c r="O380" s="786"/>
      <c r="P380" s="591"/>
    </row>
    <row r="381" spans="1:54" s="64" customFormat="1" ht="36.75" customHeight="1">
      <c r="A381" s="1191" t="s">
        <v>123</v>
      </c>
      <c r="B381" s="1191"/>
      <c r="C381" s="936"/>
      <c r="D381" s="1215" t="str">
        <f>Leden!$B$4</f>
        <v>Slot Guus</v>
      </c>
      <c r="E381" s="1215"/>
      <c r="F381" s="1215" t="str">
        <f>Leden!$B$8</f>
        <v>Cattier Theo</v>
      </c>
      <c r="G381" s="1215"/>
      <c r="H381" s="1215" t="str">
        <f>Leden!$B$12</f>
        <v>Piepers Arnold</v>
      </c>
      <c r="I381" s="1215"/>
      <c r="J381" s="1216" t="str">
        <f>Leden!$B$19</f>
        <v>Wolterink Harrie</v>
      </c>
      <c r="K381" s="1217"/>
      <c r="L381" s="1218"/>
      <c r="M381" s="789" t="s">
        <v>221</v>
      </c>
      <c r="N381" s="790"/>
      <c r="O381" s="933"/>
      <c r="P381" s="787"/>
      <c r="Q381" s="788"/>
      <c r="BB381" s="581"/>
    </row>
    <row r="382" spans="1:54" ht="36.75" customHeight="1">
      <c r="A382" s="1198" t="s">
        <v>0</v>
      </c>
      <c r="B382" s="1198"/>
      <c r="C382" s="937"/>
      <c r="D382" s="1215" t="str">
        <f>Leden!$B$5</f>
        <v>Bennie Beerten Z</v>
      </c>
      <c r="E382" s="1215"/>
      <c r="F382" s="1215" t="str">
        <f>Leden!$B$9</f>
        <v>Huinink Jan</v>
      </c>
      <c r="G382" s="1215"/>
      <c r="H382" s="1215" t="str">
        <f>Leden!$B$13</f>
        <v>Jos Stortelder</v>
      </c>
      <c r="I382" s="1215"/>
      <c r="J382" s="1219" t="str">
        <f>Leden!$B$16</f>
        <v>Wittenbernds B</v>
      </c>
      <c r="K382" s="1220"/>
      <c r="L382" s="1221"/>
      <c r="M382" s="933"/>
      <c r="P382" s="787"/>
      <c r="Q382" s="788"/>
    </row>
    <row r="383" spans="1:54" ht="36.75" customHeight="1">
      <c r="D383" s="1215" t="str">
        <f>Leden!$B$6</f>
        <v>Cuppers Jan</v>
      </c>
      <c r="E383" s="1215"/>
      <c r="F383" s="1215" t="str">
        <f>Leden!$B$10</f>
        <v>Koppele Theo</v>
      </c>
      <c r="G383" s="1215"/>
      <c r="H383" s="1215" t="str">
        <f>Leden!$B$15</f>
        <v>Rouwhorst Bennie</v>
      </c>
      <c r="I383" s="1215"/>
      <c r="J383" s="1222" t="str">
        <f>Leden!$B$17</f>
        <v>Spieker Leo</v>
      </c>
      <c r="K383" s="1223"/>
      <c r="L383" s="1224"/>
      <c r="M383" s="934"/>
      <c r="N383" s="1188"/>
      <c r="O383" s="1188"/>
      <c r="P383" s="1188"/>
      <c r="Q383" s="1188"/>
    </row>
    <row r="384" spans="1:54" ht="36.75" customHeight="1">
      <c r="D384" s="1215" t="str">
        <f>Leden!$B$7</f>
        <v>BouwmeesterJohan</v>
      </c>
      <c r="E384" s="1215"/>
      <c r="F384" s="1215" t="str">
        <f>Leden!$B$11</f>
        <v>Melgers Willy</v>
      </c>
      <c r="G384" s="1215"/>
      <c r="H384" s="1215" t="str">
        <f>Leden!$B$14</f>
        <v>Rots Jan</v>
      </c>
      <c r="I384" s="1215"/>
      <c r="J384" s="1225" t="str">
        <f>Leden!$B$18</f>
        <v>v.Schie Leo</v>
      </c>
      <c r="K384" s="1226"/>
      <c r="L384" s="1227"/>
      <c r="M384" s="934"/>
      <c r="N384" s="1188"/>
      <c r="O384" s="1188"/>
      <c r="P384" s="1188"/>
      <c r="Q384" s="1188"/>
    </row>
    <row r="385" spans="1:54" ht="21.95" customHeight="1">
      <c r="B385" s="792"/>
      <c r="I385" s="793"/>
    </row>
    <row r="386" spans="1:54" ht="21.95" customHeight="1">
      <c r="B386" s="792"/>
      <c r="I386" s="793"/>
    </row>
    <row r="387" spans="1:54" ht="21.95" customHeight="1">
      <c r="N387" s="617"/>
      <c r="O387" s="693"/>
    </row>
    <row r="388" spans="1:54" ht="21.95" customHeight="1">
      <c r="B388" s="56"/>
      <c r="I388" s="793"/>
    </row>
    <row r="389" spans="1:54" ht="21.95" customHeight="1">
      <c r="B389" s="792"/>
      <c r="I389" s="793"/>
    </row>
    <row r="390" spans="1:54" ht="21.95" customHeight="1">
      <c r="B390" s="792"/>
      <c r="I390" s="793"/>
    </row>
    <row r="391" spans="1:54" ht="21.95" customHeight="1">
      <c r="B391" s="792"/>
      <c r="I391" s="793"/>
    </row>
    <row r="392" spans="1:54" ht="21.95" customHeight="1">
      <c r="B392" s="792"/>
      <c r="I392" s="793"/>
    </row>
    <row r="393" spans="1:54" ht="21.95" customHeight="1">
      <c r="B393" s="792"/>
      <c r="I393" s="793"/>
    </row>
    <row r="394" spans="1:54" ht="21.95" customHeight="1">
      <c r="B394" s="792"/>
      <c r="I394" s="793"/>
    </row>
    <row r="395" spans="1:54" ht="21.95" customHeight="1">
      <c r="B395" s="792"/>
      <c r="F395" s="792"/>
      <c r="I395" s="793"/>
    </row>
    <row r="396" spans="1:54" ht="21.95" customHeight="1">
      <c r="B396" s="792"/>
      <c r="F396" s="792"/>
      <c r="I396" s="793"/>
    </row>
    <row r="397" spans="1:54" ht="21.95" customHeight="1">
      <c r="B397" s="792"/>
      <c r="F397" s="792"/>
      <c r="I397" s="793"/>
    </row>
    <row r="398" spans="1:54" ht="21.95" customHeight="1">
      <c r="B398" s="792"/>
      <c r="F398" s="792"/>
      <c r="I398" s="793"/>
    </row>
    <row r="399" spans="1:54" ht="21.95" customHeight="1"/>
    <row r="400" spans="1:54" s="64" customFormat="1" ht="21.95" customHeight="1">
      <c r="A400" s="662"/>
      <c r="B400" s="774"/>
      <c r="C400" s="616"/>
      <c r="E400" s="616"/>
      <c r="F400" s="616"/>
      <c r="H400" s="616"/>
      <c r="I400" s="689"/>
      <c r="J400" s="575"/>
      <c r="K400" s="729"/>
      <c r="L400" s="578"/>
      <c r="M400" s="689"/>
      <c r="N400" s="578"/>
      <c r="O400" s="591"/>
      <c r="BB400" s="581"/>
    </row>
    <row r="401" ht="18" customHeight="1"/>
    <row r="402" ht="18" customHeight="1"/>
    <row r="403" ht="18" customHeight="1"/>
    <row r="404" ht="18" customHeight="1"/>
    <row r="405" ht="18" customHeight="1"/>
    <row r="406" ht="20.100000000000001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</sheetData>
  <mergeCells count="27">
    <mergeCell ref="D384:E384"/>
    <mergeCell ref="F384:G384"/>
    <mergeCell ref="H384:I384"/>
    <mergeCell ref="N384:Q384"/>
    <mergeCell ref="J384:L384"/>
    <mergeCell ref="D383:E383"/>
    <mergeCell ref="F383:G383"/>
    <mergeCell ref="H383:I383"/>
    <mergeCell ref="N383:Q383"/>
    <mergeCell ref="J383:L383"/>
    <mergeCell ref="A382:B382"/>
    <mergeCell ref="D382:E382"/>
    <mergeCell ref="F382:G382"/>
    <mergeCell ref="H382:I382"/>
    <mergeCell ref="J382:L382"/>
    <mergeCell ref="O355:P355"/>
    <mergeCell ref="O377:P377"/>
    <mergeCell ref="A381:B381"/>
    <mergeCell ref="D381:E381"/>
    <mergeCell ref="F381:G381"/>
    <mergeCell ref="H381:I381"/>
    <mergeCell ref="J381:L381"/>
    <mergeCell ref="O2:O4"/>
    <mergeCell ref="O24:O25"/>
    <mergeCell ref="F191:G191"/>
    <mergeCell ref="A253:B253"/>
    <mergeCell ref="O335:P335"/>
  </mergeCells>
  <hyperlinks>
    <hyperlink ref="O377" location="Invoer Periode1 !A404" display="Naar beneden" xr:uid="{EBE20AFE-F329-479A-9D56-A3DFDA87189D}"/>
    <hyperlink ref="A381" location="Invoer Periode1 !A1" display="Naar boven" xr:uid="{857632F1-EF6F-46CC-A5DE-113CAB428423}"/>
    <hyperlink ref="D381" location="Invoer_Periode1_!A1" display="Invoer_Periode1_!A1" xr:uid="{644AE084-A6BD-4737-943A-B760A225F29E}"/>
    <hyperlink ref="F381" location="Invoer_Periode1_!A86" display="Invoer_Periode1_!A86" xr:uid="{5E1960AD-2AC3-4E47-8A4F-03E6F13178C0}"/>
    <hyperlink ref="H381" location="Invoer_Periode1_!A170" display="Invoer_Periode1_!A170" xr:uid="{71D21B6D-09DE-422E-AD53-AE0ACAF4ADC2}"/>
    <hyperlink ref="J381" location="Invoer_Periode1_!A316" display="Invoer_Periode1_!A316" xr:uid="{AD86F3FC-6943-4538-B498-1DD6C0214CC1}"/>
    <hyperlink ref="A382" location="Hoofdmenu!A1" display="Hoofdmenu" xr:uid="{27BFE5DA-9285-4079-A722-89223DBF4083}"/>
    <hyperlink ref="D382" location="Invoer_Periode1_!A23" display="Invoer_Periode1_!A23" xr:uid="{A17662BC-5F7D-42DA-8067-0D1AB2395C61}"/>
    <hyperlink ref="F382" location="Invoer_Periode1_!A107" display="Invoer_Periode1_!A107" xr:uid="{96B6FCC5-C7E0-400B-BC8D-85A014F7AFA6}"/>
    <hyperlink ref="H382" location="Invoer_Periode1_!A191" display="Invoer_Periode1_!A191" xr:uid="{D5F1EC0C-FC75-4FE1-97E6-5D3ECDFF39C0}"/>
    <hyperlink ref="J382" location="Invoer_Periode1_!A254" display="Invoer_Periode1_!A254" xr:uid="{7B175960-F3D5-4ABE-8D6B-62F90E6EE2F3}"/>
    <hyperlink ref="D383" location="Invoer_Periode1_!A44" display="Invoer_Periode1_!A44" xr:uid="{3CDA23C9-2B32-43B9-87EC-CD6FA2443BB3}"/>
    <hyperlink ref="F383" location="Invoer_Periode1_!A128" display="Invoer_Periode1_!A128" xr:uid="{C564A2B8-23D7-44FD-93E8-EB2EFA15B081}"/>
    <hyperlink ref="H383" location="Invoer_Periode1_!A233" display="Invoer_Periode1_!A233" xr:uid="{BF72ADE5-6C76-4D2F-8E80-1B8ADBEAE401}"/>
    <hyperlink ref="J383" location="Invoer_Periode1_!A275" display="Invoer_Periode1_!A275" xr:uid="{4BD2F73C-E607-46DA-BA78-C2ABE4EB0AA3}"/>
    <hyperlink ref="D384" location="Invoer_Periode1_!A65" display="Invoer_Periode1_!A65" xr:uid="{CE4416F4-607C-4B75-82F8-C691201178F6}"/>
    <hyperlink ref="F384" location="Invoer_Periode1_!A149" display="Invoer_Periode1_!A149" xr:uid="{A84C75E6-020F-43E6-9415-C8A3CA79332B}"/>
    <hyperlink ref="H384" location="Invoer_Periode1_!A212" display="Invoer_Periode1_!A212" xr:uid="{B934E2C1-F2D3-4C70-86C2-5C0770416F58}"/>
    <hyperlink ref="J384" location="Invoer_Periode1_!A296" display="Invoer_Periode1_!A296" xr:uid="{1A436085-9451-46FC-8552-BD284008AD22}"/>
    <hyperlink ref="A381:B381" location="Invoer_periode_2!A1" display="Naar boven" xr:uid="{9B849381-6E9C-4736-A18F-02EF445308A9}"/>
    <hyperlink ref="M381:N381" location="Invoer_periode_2!A341" display="Vermue Jack" xr:uid="{008C0D74-FF8F-4377-A535-E15CB5133110}"/>
    <hyperlink ref="O21" location="Invoer_periode_2!A386" display="Naar Beneden" xr:uid="{8C10E1E3-0540-44D6-BB96-4E9DAF3D6CE7}"/>
    <hyperlink ref="O42" location="Invoer_periode_2!A386" display="Naar Beneden" xr:uid="{ECCAD0C8-9C61-4B31-AA42-01DB764A971F}"/>
    <hyperlink ref="O63" location="Invoer_periode_2!A386" display="Naar Beneden" xr:uid="{937272EA-09AF-467A-8E35-07267BF13F2D}"/>
    <hyperlink ref="O84" location="Invoer_periode_2!A386" display="Naar Beneden" xr:uid="{4E78079B-57B5-41AB-A67D-0DD85C9670B4}"/>
    <hyperlink ref="O105" location="Invoer_periode_2!A386" display="Naar Beneden" xr:uid="{82EEB12C-1832-4DC9-892E-F23D5A586855}"/>
    <hyperlink ref="O126" location="Invoer_periode_2!A386" display="Naar Beneden" xr:uid="{9C4FEBBD-3261-437E-9177-C719C2CF587D}"/>
    <hyperlink ref="O147" location="Invoer_periode_2!A386" display="Naar Beneden" xr:uid="{ACF21DE0-DC4B-4315-B257-03D4DE858AFC}"/>
    <hyperlink ref="O168" location="Invoer_periode_2!A386" display="Naar Beneden" xr:uid="{59309B6E-EBB5-43E3-AED3-54C0B85446F6}"/>
    <hyperlink ref="O189" location="Invoer_periode_2!A386" display="Naar Beneden" xr:uid="{988D7EA0-772C-4EFC-B5A3-CC09853E64D8}"/>
    <hyperlink ref="O210" location="Invoer_periode_2!A386" display="Naar Beneden" xr:uid="{E41FAF57-4825-4BA2-B43B-46D69F870041}"/>
    <hyperlink ref="O231" location="Invoer_periode_2!A386" display="Naar Beneden" xr:uid="{091C5715-FC66-423C-887B-6EB4F755BCDD}"/>
    <hyperlink ref="O252" location="Invoer_periode_2!A386" display="Naar Beneden" xr:uid="{1014B708-DF4E-4987-BEB5-496A609F3664}"/>
    <hyperlink ref="O273" location="Invoer_periode_2!A386" display="Naar Beneden" xr:uid="{F319C9DF-6F40-424D-AEF6-D7588F8CE35E}"/>
    <hyperlink ref="O294" location="Invoer_periode_2!A386" display="Naar Beneden" xr:uid="{4E321A69-8120-435B-88A0-FF3770426AD0}"/>
    <hyperlink ref="O315" location="Invoer_periode_2!A386" display="Naar Beneden" xr:uid="{9D2C80AF-1653-4356-8781-2B5A0F2C2AE8}"/>
    <hyperlink ref="O336" location="Invoer_periode_2!A386" display="Naar Beneden" xr:uid="{4DED8D6B-A6A7-4BB3-A7C4-9A91958652D7}"/>
    <hyperlink ref="D381:E381" location="Invoer_periode_2!A1" display="Invoer_periode_2!A1" xr:uid="{743B0328-0550-4AEC-AB0C-4BA3713DE170}"/>
    <hyperlink ref="D382:E382" location="Invoer_periode_2!A23" display="Invoer_periode_2!A23" xr:uid="{6D7FAD80-5903-44A7-A73F-CC4BB9DE1178}"/>
    <hyperlink ref="D383:E383" location="Invoer_periode_2!A44" display="Invoer_periode_2!A44" xr:uid="{01E62B3E-9E09-404A-8D1D-4DB7BF908068}"/>
    <hyperlink ref="D384:E384" location="Invoer_periode_2!A65" display="Invoer_periode_2!A65" xr:uid="{06275D32-A9F8-47EF-8125-2B2A9D8E1DD5}"/>
    <hyperlink ref="F381:G381" location="Invoer_periode_2!A86" display="Invoer_periode_2!A86" xr:uid="{DDE08365-81ED-4511-986C-03C384CF6D12}"/>
    <hyperlink ref="F382:G382" location="Invoer_periode_2!A107" display="Invoer_periode_2!A107" xr:uid="{8DEB904C-E924-4FFF-B1B3-3F94C21F452F}"/>
    <hyperlink ref="F383:G383" location="Invoer_periode_2!A128" display="Invoer_periode_2!A128" xr:uid="{460259BD-C050-4718-9C74-AFB0BDF8BBC6}"/>
    <hyperlink ref="F384:G384" location="Invoer_periode_2!A149" display="Invoer_periode_2!A149" xr:uid="{FCB318C7-874C-42B2-9389-711C443292B0}"/>
    <hyperlink ref="H381:I381" location="Invoer_periode_2!A170" display="Invoer_periode_2!A170" xr:uid="{149B5416-D8A4-4E4C-A79B-A726A8422103}"/>
    <hyperlink ref="H382:I382" location="Invoer_periode_2!A191" display="Invoer_periode_2!A191" xr:uid="{8B3F91C1-8288-4094-8CE3-28CF4A962A69}"/>
    <hyperlink ref="H383:I383" location="Invoer_periode_2!A233" display="Invoer_periode_2!A233" xr:uid="{5AE8F46C-92EC-408D-A83C-08C1A607C0C0}"/>
    <hyperlink ref="H384:I384" location="Invoer_periode_2!A212" display="Invoer_periode_2!A212" xr:uid="{63F95D9C-2CEF-4F68-96CB-C37815F22759}"/>
  </hyperlinks>
  <printOptions horizontalCentered="1" gridLines="1"/>
  <pageMargins left="0" right="0" top="0.43307086614173229" bottom="0.82677165354330717" header="0.82677165354330717" footer="0.82677165354330717"/>
  <pageSetup paperSize="9" scale="80" fitToWidth="0" fitToHeight="0" pageOrder="overThenDown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9"/>
  <sheetViews>
    <sheetView workbookViewId="0">
      <selection activeCell="B3" sqref="B3:O17"/>
    </sheetView>
  </sheetViews>
  <sheetFormatPr defaultRowHeight="12.75" customHeight="1"/>
  <cols>
    <col min="1" max="1" width="7.28515625" style="13" customWidth="1"/>
    <col min="2" max="2" width="21.85546875" customWidth="1"/>
    <col min="3" max="14" width="11.42578125" customWidth="1"/>
    <col min="15" max="15" width="11.7109375" customWidth="1"/>
    <col min="16" max="257" width="11.42578125" customWidth="1"/>
    <col min="258" max="258" width="9.140625" customWidth="1"/>
  </cols>
  <sheetData>
    <row r="1" spans="1:29" ht="51.75" customHeight="1">
      <c r="A1" s="47"/>
      <c r="B1" s="85" t="s">
        <v>136</v>
      </c>
      <c r="C1" s="47"/>
      <c r="D1" s="48"/>
      <c r="E1" s="86"/>
      <c r="F1" s="1228" t="s">
        <v>124</v>
      </c>
      <c r="G1" s="1228"/>
      <c r="H1" s="52"/>
      <c r="I1" s="50"/>
      <c r="J1" s="49"/>
      <c r="K1" s="49"/>
      <c r="L1" s="49"/>
      <c r="M1" s="49"/>
      <c r="N1" s="49"/>
      <c r="O1" s="52"/>
      <c r="P1" s="53"/>
      <c r="Q1" s="53"/>
      <c r="R1" s="53"/>
      <c r="S1" s="53"/>
      <c r="T1" s="53"/>
      <c r="U1" s="53"/>
      <c r="V1" s="87"/>
      <c r="W1" s="55"/>
    </row>
    <row r="2" spans="1:29" ht="24.75" customHeight="1">
      <c r="A2" s="54"/>
      <c r="C2" s="334" t="s">
        <v>117</v>
      </c>
      <c r="D2" s="334" t="s">
        <v>95</v>
      </c>
      <c r="E2" s="191" t="s">
        <v>96</v>
      </c>
      <c r="F2" s="334" t="s">
        <v>128</v>
      </c>
      <c r="G2" s="334" t="s">
        <v>95</v>
      </c>
      <c r="H2" s="191" t="s">
        <v>129</v>
      </c>
      <c r="I2" s="334" t="s">
        <v>130</v>
      </c>
      <c r="J2" s="191" t="s">
        <v>101</v>
      </c>
      <c r="K2" s="191">
        <v>10</v>
      </c>
      <c r="P2" s="53"/>
      <c r="Q2" s="53"/>
      <c r="R2" s="53"/>
      <c r="S2" s="53"/>
      <c r="T2" s="53"/>
      <c r="U2" s="53"/>
      <c r="V2" s="87"/>
      <c r="W2" s="55"/>
    </row>
    <row r="3" spans="1:29" ht="27" customHeight="1">
      <c r="A3" s="88" t="s">
        <v>36</v>
      </c>
      <c r="B3" s="333" t="s">
        <v>137</v>
      </c>
      <c r="C3" s="327" t="s">
        <v>126</v>
      </c>
      <c r="D3" s="328" t="s">
        <v>107</v>
      </c>
      <c r="E3" s="329" t="s">
        <v>109</v>
      </c>
      <c r="F3" s="330" t="s">
        <v>109</v>
      </c>
      <c r="G3" s="330" t="s">
        <v>110</v>
      </c>
      <c r="H3" s="331" t="s">
        <v>79</v>
      </c>
      <c r="I3" s="332" t="s">
        <v>127</v>
      </c>
      <c r="J3" s="157" t="s">
        <v>114</v>
      </c>
      <c r="K3" s="331" t="s">
        <v>113</v>
      </c>
      <c r="L3" s="335" t="s">
        <v>138</v>
      </c>
      <c r="M3" s="336" t="s">
        <v>139</v>
      </c>
      <c r="N3" s="336" t="s">
        <v>140</v>
      </c>
      <c r="O3" s="1092" t="s">
        <v>120</v>
      </c>
      <c r="P3" s="53"/>
      <c r="AC3" s="90" t="s">
        <v>105</v>
      </c>
    </row>
    <row r="4" spans="1:29" ht="27" customHeight="1">
      <c r="A4" s="88"/>
      <c r="B4" s="38" t="str">
        <f>Leden!E4</f>
        <v>Slot Guus</v>
      </c>
      <c r="C4" s="15">
        <f>Leden!G4</f>
        <v>85</v>
      </c>
      <c r="D4" s="17">
        <f>Invoer_periode_2!C21</f>
        <v>13</v>
      </c>
      <c r="E4" s="17">
        <f>Invoer_periode_2!D21</f>
        <v>1105</v>
      </c>
      <c r="F4" s="17">
        <f>Invoer_periode_2!E21</f>
        <v>1099</v>
      </c>
      <c r="G4" s="17">
        <f>Invoer_periode_2!F21</f>
        <v>291</v>
      </c>
      <c r="H4" s="14">
        <f>Invoer_periode_2!G21</f>
        <v>3.7766323024054982</v>
      </c>
      <c r="I4" s="17">
        <f>Invoer_periode_2!H21</f>
        <v>27</v>
      </c>
      <c r="J4" s="36">
        <f>Invoer_periode_2!I21</f>
        <v>0.99457013574660635</v>
      </c>
      <c r="K4" s="15">
        <f>Invoer_periode_2!J21</f>
        <v>128</v>
      </c>
      <c r="L4" s="98">
        <f>Invoer_periode_2!K21</f>
        <v>10</v>
      </c>
      <c r="M4" s="98">
        <f>Invoer_periode_2!L21</f>
        <v>2</v>
      </c>
      <c r="N4" s="1091">
        <f>Invoer_periode_2!M21</f>
        <v>1</v>
      </c>
      <c r="O4" s="472">
        <f>Invoer_periode_2!N21</f>
        <v>100</v>
      </c>
      <c r="P4" s="53"/>
      <c r="AC4" s="90"/>
    </row>
    <row r="5" spans="1:29" ht="27" customHeight="1">
      <c r="A5" s="92">
        <v>1</v>
      </c>
      <c r="B5" s="93" t="str">
        <f>Leden!E11</f>
        <v>Melgers Willy</v>
      </c>
      <c r="C5" s="16">
        <f>Leden!G11</f>
        <v>75</v>
      </c>
      <c r="D5" s="30">
        <f>Invoer_periode_2!C168</f>
        <v>13</v>
      </c>
      <c r="E5" s="30">
        <f>Invoer_periode_2!D168</f>
        <v>975</v>
      </c>
      <c r="F5" s="30">
        <f>Invoer_periode_2!E168</f>
        <v>905</v>
      </c>
      <c r="G5" s="30">
        <f>Invoer_periode_2!F168</f>
        <v>287</v>
      </c>
      <c r="H5" s="94">
        <f>Invoer_periode_2!G168</f>
        <v>3.2119984763520231</v>
      </c>
      <c r="I5" s="95">
        <f>Invoer_periode_2!H168</f>
        <v>20</v>
      </c>
      <c r="J5" s="39">
        <f>Invoer_periode_2!I168</f>
        <v>0.92820512820512824</v>
      </c>
      <c r="K5" s="96">
        <f>Invoer_periode_2!J168</f>
        <v>118</v>
      </c>
      <c r="L5" s="97">
        <f>Invoer_periode_2!K168</f>
        <v>7</v>
      </c>
      <c r="M5" s="97">
        <f>Invoer_periode_2!L168</f>
        <v>5</v>
      </c>
      <c r="N5" s="97">
        <f>Invoer_periode_2!M168</f>
        <v>1</v>
      </c>
      <c r="O5" s="83">
        <f>Invoer_periode_2!N168</f>
        <v>85</v>
      </c>
      <c r="P5" s="53"/>
      <c r="AC5" s="74"/>
    </row>
    <row r="6" spans="1:29" ht="27" customHeight="1">
      <c r="A6" s="92">
        <v>2</v>
      </c>
      <c r="B6" s="38" t="str">
        <f>Leden!E20</f>
        <v>Vermue Jack</v>
      </c>
      <c r="C6" s="15">
        <f>Leden!G20</f>
        <v>75</v>
      </c>
      <c r="D6" s="17">
        <f>Invoer_periode_2!C356</f>
        <v>13</v>
      </c>
      <c r="E6" s="17">
        <f>Invoer_periode_2!D356</f>
        <v>975</v>
      </c>
      <c r="F6" s="17">
        <f>Invoer_periode_2!E356</f>
        <v>910</v>
      </c>
      <c r="G6" s="17">
        <f>Invoer_periode_2!F356</f>
        <v>290</v>
      </c>
      <c r="H6" s="14">
        <f>Invoer_periode_2!G356</f>
        <v>3.1379310344827585</v>
      </c>
      <c r="I6" s="17">
        <f>Invoer_periode_2!H356</f>
        <v>20</v>
      </c>
      <c r="J6" s="36">
        <f>Invoer_periode_2!I356</f>
        <v>0.93333333333333335</v>
      </c>
      <c r="K6" s="15">
        <f>Invoer_periode_2!J356</f>
        <v>118</v>
      </c>
      <c r="L6" s="98">
        <f>Invoer_periode_2!K356</f>
        <v>7</v>
      </c>
      <c r="M6" s="98">
        <f>Invoer_periode_2!L356</f>
        <v>6</v>
      </c>
      <c r="N6" s="98">
        <f>Invoer_periode_2!M356</f>
        <v>0</v>
      </c>
      <c r="O6" s="99">
        <f>Invoer_periode_2!N356</f>
        <v>85</v>
      </c>
      <c r="P6" s="53"/>
      <c r="Q6" s="53"/>
      <c r="R6" s="53"/>
      <c r="S6" s="53"/>
      <c r="T6" s="53"/>
      <c r="U6" s="53"/>
      <c r="V6" s="100"/>
      <c r="W6" s="101"/>
    </row>
    <row r="7" spans="1:29" ht="27" customHeight="1">
      <c r="A7" s="92">
        <v>3</v>
      </c>
      <c r="B7" s="38" t="s">
        <v>236</v>
      </c>
      <c r="C7" s="15">
        <f>Leden!G18</f>
        <v>80</v>
      </c>
      <c r="D7" s="17">
        <f>Invoer_periode_2!C315</f>
        <v>13</v>
      </c>
      <c r="E7" s="17">
        <f>Invoer_periode_2!D315</f>
        <v>1040</v>
      </c>
      <c r="F7" s="17">
        <f>Invoer_periode_2!E315</f>
        <v>951</v>
      </c>
      <c r="G7" s="17">
        <f>Invoer_periode_2!F315</f>
        <v>369</v>
      </c>
      <c r="H7" s="14">
        <f>Invoer_periode_2!G315</f>
        <v>2.5772357723577235</v>
      </c>
      <c r="I7" s="17">
        <f>Invoer_periode_2!H315</f>
        <v>19</v>
      </c>
      <c r="J7" s="36">
        <f>Invoer_periode_2!I315</f>
        <v>0.91442307692307689</v>
      </c>
      <c r="K7" s="15">
        <f>Invoer_periode_2!J315</f>
        <v>117</v>
      </c>
      <c r="L7" s="98">
        <f>Invoer_periode_2!K315</f>
        <v>7</v>
      </c>
      <c r="M7" s="98">
        <f>Invoer_periode_2!L315</f>
        <v>4</v>
      </c>
      <c r="N7" s="98">
        <f>Invoer_periode_2!M315</f>
        <v>2</v>
      </c>
      <c r="O7" s="84">
        <f>Invoer_periode_2!N315</f>
        <v>75</v>
      </c>
      <c r="P7" s="53"/>
      <c r="Q7" s="53"/>
      <c r="R7" s="53"/>
      <c r="S7" s="53"/>
      <c r="T7" s="53"/>
      <c r="U7" s="53"/>
      <c r="V7" s="102"/>
      <c r="W7" s="103"/>
    </row>
    <row r="8" spans="1:29" ht="27" customHeight="1">
      <c r="A8" s="92">
        <v>4</v>
      </c>
      <c r="B8" s="38" t="str">
        <f>Leden!E13</f>
        <v>Jos Stortelder</v>
      </c>
      <c r="C8" s="15">
        <f>Leden!G13</f>
        <v>120</v>
      </c>
      <c r="D8" s="17">
        <f>Invoer_periode_2!C210</f>
        <v>13</v>
      </c>
      <c r="E8" s="17">
        <f>Invoer_periode_2!D210</f>
        <v>1560</v>
      </c>
      <c r="F8" s="17">
        <f>Invoer_periode_2!E210</f>
        <v>1430</v>
      </c>
      <c r="G8" s="17">
        <f>Invoer_periode_2!F210</f>
        <v>300</v>
      </c>
      <c r="H8" s="14">
        <f>Invoer_periode_2!G210</f>
        <v>4.7666666666666666</v>
      </c>
      <c r="I8" s="17">
        <f>Invoer_periode_2!H210</f>
        <v>53</v>
      </c>
      <c r="J8" s="36">
        <f>Invoer_periode_2!I210</f>
        <v>0.91666666666666663</v>
      </c>
      <c r="K8" s="15">
        <f>Invoer_periode_2!J210</f>
        <v>117</v>
      </c>
      <c r="L8" s="98">
        <f>Invoer_periode_2!K210</f>
        <v>8</v>
      </c>
      <c r="M8" s="98">
        <f>Invoer_periode_2!L210</f>
        <v>5</v>
      </c>
      <c r="N8" s="98">
        <f>Invoer_periode_2!M210</f>
        <v>0</v>
      </c>
      <c r="O8" s="84">
        <f>Invoer_periode_2!N210</f>
        <v>120</v>
      </c>
      <c r="P8" s="53"/>
      <c r="Q8" s="53"/>
      <c r="R8" s="53"/>
      <c r="S8" s="53"/>
      <c r="T8" s="53"/>
      <c r="U8" s="53"/>
      <c r="V8" s="102"/>
      <c r="W8" s="103"/>
    </row>
    <row r="9" spans="1:29" ht="27" customHeight="1">
      <c r="A9" s="92">
        <v>5</v>
      </c>
      <c r="B9" s="31" t="str">
        <f>Leden!E16</f>
        <v>Wittenbernds B</v>
      </c>
      <c r="C9" s="15">
        <f>Leden!G16</f>
        <v>50</v>
      </c>
      <c r="D9" s="42">
        <f>Invoer_periode_2!C273</f>
        <v>13</v>
      </c>
      <c r="E9" s="42">
        <f>Invoer_periode_2!D273</f>
        <v>650</v>
      </c>
      <c r="F9" s="42">
        <f>Invoer_periode_2!E273</f>
        <v>593</v>
      </c>
      <c r="G9" s="42">
        <f>Invoer_periode_2!F273</f>
        <v>342</v>
      </c>
      <c r="H9" s="104">
        <f>Invoer_periode_2!G273</f>
        <v>1.7339181286549707</v>
      </c>
      <c r="I9" s="42">
        <f>Invoer_periode_2!H273</f>
        <v>11</v>
      </c>
      <c r="J9" s="36">
        <f>Invoer_periode_2!I273</f>
        <v>0.91230769230769226</v>
      </c>
      <c r="K9" s="15">
        <f>Invoer_periode_2!J273</f>
        <v>116</v>
      </c>
      <c r="L9" s="98">
        <f>Invoer_periode_2!K273</f>
        <v>9</v>
      </c>
      <c r="M9" s="98">
        <f>Invoer_periode_2!L273</f>
        <v>4</v>
      </c>
      <c r="N9" s="98">
        <f>Invoer_periode_2!M273</f>
        <v>0</v>
      </c>
      <c r="O9" s="84">
        <f>Invoer_periode_2!N273</f>
        <v>56</v>
      </c>
      <c r="P9" s="53"/>
      <c r="Q9" s="53"/>
      <c r="R9" s="53"/>
      <c r="S9" s="53"/>
      <c r="T9" s="53"/>
      <c r="U9" s="53"/>
      <c r="V9" s="102"/>
      <c r="W9" s="103"/>
    </row>
    <row r="10" spans="1:29" ht="27" customHeight="1">
      <c r="A10" s="92">
        <v>6</v>
      </c>
      <c r="B10" s="38" t="str">
        <f>Leden!E12</f>
        <v>Piepers Arnold</v>
      </c>
      <c r="C10" s="15">
        <f>Leden!G12</f>
        <v>65</v>
      </c>
      <c r="D10" s="17">
        <f>Invoer_periode_2!C189</f>
        <v>13</v>
      </c>
      <c r="E10" s="17">
        <f>Invoer_periode_2!D189</f>
        <v>806</v>
      </c>
      <c r="F10" s="17">
        <f>Invoer_periode_2!E189</f>
        <v>732</v>
      </c>
      <c r="G10" s="17">
        <f>Invoer_periode_2!F189</f>
        <v>337</v>
      </c>
      <c r="H10" s="14">
        <f>Invoer_periode_2!G189</f>
        <v>2.172106824925816</v>
      </c>
      <c r="I10" s="17">
        <f>Invoer_periode_2!H189</f>
        <v>12</v>
      </c>
      <c r="J10" s="36">
        <f>Invoer_periode_2!I189</f>
        <v>0.90818858560794036</v>
      </c>
      <c r="K10" s="15">
        <f>Invoer_periode_2!J189</f>
        <v>115</v>
      </c>
      <c r="L10" s="98">
        <f>Invoer_periode_2!K189</f>
        <v>6</v>
      </c>
      <c r="M10" s="98">
        <f>Invoer_periode_2!L189</f>
        <v>7</v>
      </c>
      <c r="N10" s="98">
        <f>Invoer_periode_2!M189</f>
        <v>0</v>
      </c>
      <c r="O10" s="84">
        <f>Invoer_periode_2!N189</f>
        <v>65</v>
      </c>
      <c r="P10" s="53"/>
      <c r="Q10" s="53"/>
      <c r="R10" s="53"/>
      <c r="S10" s="53"/>
      <c r="T10" s="53"/>
      <c r="U10" s="53"/>
      <c r="V10" s="102"/>
      <c r="W10" s="103"/>
    </row>
    <row r="11" spans="1:29" ht="27" customHeight="1">
      <c r="A11" s="92">
        <v>7</v>
      </c>
      <c r="B11" s="38" t="str">
        <f>Leden!E17</f>
        <v>Spieker Leo</v>
      </c>
      <c r="C11" s="15">
        <f>Leden!G17</f>
        <v>85</v>
      </c>
      <c r="D11" s="17">
        <f>Invoer_periode_2!C294</f>
        <v>13</v>
      </c>
      <c r="E11" s="17">
        <f>Invoer_periode_2!D294</f>
        <v>1105</v>
      </c>
      <c r="F11" s="17">
        <f>Invoer_periode_2!E294</f>
        <v>955</v>
      </c>
      <c r="G11" s="17">
        <f>Invoer_periode_2!F294</f>
        <v>270</v>
      </c>
      <c r="H11" s="14">
        <f>Invoer_periode_2!G294</f>
        <v>3.5370370370370372</v>
      </c>
      <c r="I11" s="17">
        <f>Invoer_periode_2!H294</f>
        <v>30</v>
      </c>
      <c r="J11" s="36">
        <f>Invoer_periode_2!I294</f>
        <v>0.86425339366515841</v>
      </c>
      <c r="K11" s="15">
        <f>Invoer_periode_2!J294</f>
        <v>108</v>
      </c>
      <c r="L11" s="98">
        <f>Invoer_periode_2!K294</f>
        <v>6</v>
      </c>
      <c r="M11" s="98">
        <f>Invoer_periode_2!L294</f>
        <v>6</v>
      </c>
      <c r="N11" s="98">
        <f>Invoer_periode_2!M294</f>
        <v>1</v>
      </c>
      <c r="O11" s="84">
        <f>Invoer_periode_2!N294</f>
        <v>100</v>
      </c>
      <c r="P11" s="53"/>
      <c r="Q11" s="53"/>
      <c r="R11" s="53"/>
      <c r="S11" s="53"/>
      <c r="T11" s="53"/>
      <c r="U11" s="53"/>
      <c r="V11" s="102"/>
      <c r="W11" s="103"/>
    </row>
    <row r="12" spans="1:29" ht="27" customHeight="1">
      <c r="A12" s="92">
        <v>8</v>
      </c>
      <c r="B12" s="38" t="str">
        <f>Leden!E7</f>
        <v>BouwmeesterJohan</v>
      </c>
      <c r="C12" s="15">
        <f>Leden!G7</f>
        <v>65</v>
      </c>
      <c r="D12" s="17">
        <f>Invoer_periode_2!C84</f>
        <v>13</v>
      </c>
      <c r="E12" s="17">
        <f>Invoer_periode_2!D84</f>
        <v>845</v>
      </c>
      <c r="F12" s="17">
        <f>Invoer_periode_2!E84</f>
        <v>714</v>
      </c>
      <c r="G12" s="17">
        <f>Invoer_periode_2!F84</f>
        <v>301</v>
      </c>
      <c r="H12" s="14">
        <f>Invoer_periode_2!G84</f>
        <v>2.3720930232558142</v>
      </c>
      <c r="I12" s="17">
        <f>Invoer_periode_2!H84</f>
        <v>26</v>
      </c>
      <c r="J12" s="36">
        <f>Invoer_periode_2!I84</f>
        <v>0.84497041420118346</v>
      </c>
      <c r="K12" s="15">
        <f>Invoer_periode_2!J84</f>
        <v>105</v>
      </c>
      <c r="L12" s="98">
        <f>Invoer_periode_2!K84</f>
        <v>5</v>
      </c>
      <c r="M12" s="98">
        <f>Invoer_periode_2!L84</f>
        <v>8</v>
      </c>
      <c r="N12" s="98">
        <f>Invoer_periode_2!M84</f>
        <v>0</v>
      </c>
      <c r="O12" s="84">
        <f>Invoer_periode_2!N84</f>
        <v>70</v>
      </c>
      <c r="P12" s="53"/>
      <c r="Q12" s="53"/>
      <c r="R12" s="53"/>
      <c r="S12" s="53"/>
      <c r="T12" s="53"/>
      <c r="U12" s="53"/>
      <c r="V12" s="102"/>
      <c r="W12" s="103"/>
    </row>
    <row r="13" spans="1:29" ht="27" customHeight="1">
      <c r="A13" s="92">
        <v>9</v>
      </c>
      <c r="B13" s="38" t="str">
        <f>Leden!E19</f>
        <v>Wolterink Harrie</v>
      </c>
      <c r="C13" s="15">
        <f>Leden!G19</f>
        <v>90</v>
      </c>
      <c r="D13" s="17">
        <f>Invoer_periode_2!C336</f>
        <v>13</v>
      </c>
      <c r="E13" s="17">
        <f>Invoer_periode_2!D336</f>
        <v>1170</v>
      </c>
      <c r="F13" s="17">
        <f>Invoer_periode_2!E336</f>
        <v>965</v>
      </c>
      <c r="G13" s="17">
        <f>Invoer_periode_2!F336</f>
        <v>285</v>
      </c>
      <c r="H13" s="14">
        <f>Invoer_periode_2!G336</f>
        <v>3.4328788209693029</v>
      </c>
      <c r="I13" s="133">
        <f>Invoer_periode_2!H336</f>
        <v>24</v>
      </c>
      <c r="J13" s="36">
        <f>Invoer_periode_2!I336</f>
        <v>0.82478632478632463</v>
      </c>
      <c r="K13" s="15">
        <f>Invoer_periode_2!J336</f>
        <v>104</v>
      </c>
      <c r="L13" s="98">
        <f>Invoer_periode_2!K336</f>
        <v>7</v>
      </c>
      <c r="M13" s="98">
        <f>Invoer_periode_2!L336</f>
        <v>6</v>
      </c>
      <c r="N13" s="98">
        <f>Invoer_periode_2!M336</f>
        <v>0</v>
      </c>
      <c r="O13" s="84">
        <f>Invoer_periode_2!N336</f>
        <v>90</v>
      </c>
      <c r="P13" s="53"/>
      <c r="Q13" s="53"/>
      <c r="R13" s="53"/>
      <c r="S13" s="53"/>
      <c r="T13" s="53"/>
      <c r="U13" s="53"/>
      <c r="V13" s="102"/>
      <c r="W13" s="103"/>
    </row>
    <row r="14" spans="1:29" ht="27" customHeight="1">
      <c r="A14" s="92">
        <v>10</v>
      </c>
      <c r="B14" s="38" t="str">
        <f>Leden!E9</f>
        <v>Huinink Jan</v>
      </c>
      <c r="C14" s="15">
        <f>Leden!G9</f>
        <v>65</v>
      </c>
      <c r="D14" s="17">
        <f>Invoer_periode_2!C126</f>
        <v>13</v>
      </c>
      <c r="E14" s="17">
        <f>Invoer_periode_2!D126</f>
        <v>728</v>
      </c>
      <c r="F14" s="17">
        <f>Invoer_periode_2!E126</f>
        <v>596</v>
      </c>
      <c r="G14" s="17">
        <f>Invoer_periode_2!F126</f>
        <v>355</v>
      </c>
      <c r="H14" s="14">
        <f>Invoer_periode_2!G126</f>
        <v>1.6788732394366197</v>
      </c>
      <c r="I14" s="17">
        <f>Invoer_periode_2!H126</f>
        <v>13</v>
      </c>
      <c r="J14" s="36">
        <f>Invoer_periode_2!I126</f>
        <v>0.81868131868131877</v>
      </c>
      <c r="K14" s="15">
        <f>Invoer_periode_2!J126</f>
        <v>103</v>
      </c>
      <c r="L14" s="98">
        <f>Invoer_periode_2!K126</f>
        <v>5</v>
      </c>
      <c r="M14" s="98">
        <f>Invoer_periode_2!L126</f>
        <v>7</v>
      </c>
      <c r="N14" s="98">
        <f>Invoer_periode_2!M126</f>
        <v>1</v>
      </c>
      <c r="O14" s="84">
        <f>Invoer_periode_2!N126</f>
        <v>53</v>
      </c>
      <c r="P14" s="53"/>
      <c r="Q14" s="53"/>
      <c r="R14" s="53"/>
      <c r="S14" s="53"/>
      <c r="T14" s="53"/>
      <c r="U14" s="53"/>
      <c r="V14" s="102"/>
      <c r="W14" s="103"/>
    </row>
    <row r="15" spans="1:29" ht="27" customHeight="1">
      <c r="A15" s="92">
        <v>11</v>
      </c>
      <c r="B15" s="38" t="str">
        <f>Leden!E15</f>
        <v>Rouwhorst Bennie</v>
      </c>
      <c r="C15" s="15">
        <f>Leden!G15</f>
        <v>56</v>
      </c>
      <c r="D15" s="17">
        <f>Invoer_periode_2!C252</f>
        <v>13</v>
      </c>
      <c r="E15" s="17">
        <f>Invoer_periode_2!D252</f>
        <v>728</v>
      </c>
      <c r="F15" s="17">
        <f>Invoer_periode_2!E252</f>
        <v>644</v>
      </c>
      <c r="G15" s="17">
        <f>Invoer_periode_2!F252</f>
        <v>352</v>
      </c>
      <c r="H15" s="14">
        <f>Invoer_periode_2!G252</f>
        <v>1.8295454545454546</v>
      </c>
      <c r="I15" s="17">
        <f>Invoer_periode_2!H252</f>
        <v>13</v>
      </c>
      <c r="J15" s="36">
        <f>Invoer_periode_2!I252</f>
        <v>0.88461538461538458</v>
      </c>
      <c r="K15" s="15">
        <f>Invoer_periode_2!J252</f>
        <v>101</v>
      </c>
      <c r="L15" s="98">
        <f>Invoer_periode_2!K252</f>
        <v>5</v>
      </c>
      <c r="M15" s="98">
        <f>Invoer_periode_2!L252</f>
        <v>8</v>
      </c>
      <c r="N15" s="98">
        <f>Invoer_periode_2!M252</f>
        <v>0</v>
      </c>
      <c r="O15" s="84">
        <f>Invoer_periode_2!N252</f>
        <v>59</v>
      </c>
      <c r="P15" s="53"/>
      <c r="Q15" s="53"/>
      <c r="R15" s="53"/>
      <c r="S15" s="53"/>
      <c r="T15" s="53"/>
      <c r="U15" s="53"/>
      <c r="V15" s="102"/>
      <c r="W15" s="103"/>
    </row>
    <row r="16" spans="1:29" ht="27" customHeight="1">
      <c r="A16" s="92">
        <v>12</v>
      </c>
      <c r="B16" s="38" t="str">
        <f>Leden!E10</f>
        <v>Koppele Theo</v>
      </c>
      <c r="C16" s="15">
        <f>Leden!G10</f>
        <v>56</v>
      </c>
      <c r="D16" s="17">
        <f>Invoer_periode_2!C147</f>
        <v>13</v>
      </c>
      <c r="E16" s="17">
        <f>Invoer_periode_2!D147</f>
        <v>728</v>
      </c>
      <c r="F16" s="17">
        <f>Invoer_periode_2!E147</f>
        <v>598</v>
      </c>
      <c r="G16" s="17">
        <f>Invoer_periode_2!F147</f>
        <v>338</v>
      </c>
      <c r="H16" s="14">
        <f>Invoer_periode_2!G147</f>
        <v>1.7692307692307692</v>
      </c>
      <c r="I16" s="17">
        <f>Invoer_periode_2!H147</f>
        <v>11</v>
      </c>
      <c r="J16" s="36">
        <f>Invoer_periode_2!I147</f>
        <v>0.82142857142857129</v>
      </c>
      <c r="K16" s="15">
        <f>Invoer_periode_2!J147</f>
        <v>99</v>
      </c>
      <c r="L16" s="98">
        <f>Invoer_periode_2!K147</f>
        <v>2</v>
      </c>
      <c r="M16" s="98">
        <f>Invoer_periode_2!L147</f>
        <v>11</v>
      </c>
      <c r="N16" s="98">
        <f>Invoer_periode_2!M147</f>
        <v>0</v>
      </c>
      <c r="O16" s="84">
        <f>Invoer_periode_2!N147</f>
        <v>56</v>
      </c>
      <c r="P16" s="53"/>
      <c r="Q16" s="53"/>
      <c r="R16" s="53"/>
      <c r="S16" s="53"/>
      <c r="T16" s="53"/>
      <c r="U16" s="53"/>
      <c r="V16" s="102"/>
      <c r="W16" s="103"/>
    </row>
    <row r="17" spans="1:23" ht="27" customHeight="1" thickBot="1">
      <c r="A17" s="92">
        <v>13</v>
      </c>
      <c r="B17" s="38" t="str">
        <f>Leden!E8</f>
        <v>Cattier Theo</v>
      </c>
      <c r="C17" s="15">
        <f>Leden!G8</f>
        <v>50</v>
      </c>
      <c r="D17" s="17">
        <f>Invoer_periode_2!C105</f>
        <v>13</v>
      </c>
      <c r="E17" s="17">
        <f>Invoer_periode_2!D105</f>
        <v>650</v>
      </c>
      <c r="F17" s="17">
        <f>Invoer_periode_2!E105</f>
        <v>537</v>
      </c>
      <c r="G17" s="17">
        <f>Invoer_periode_2!F105</f>
        <v>381</v>
      </c>
      <c r="H17" s="14">
        <f>Invoer_periode_2!G105</f>
        <v>1.4094488188976377</v>
      </c>
      <c r="I17" s="17">
        <f>Invoer_periode_2!H105</f>
        <v>10</v>
      </c>
      <c r="J17" s="36">
        <f>Invoer_periode_2!I105</f>
        <v>0.82615384615384613</v>
      </c>
      <c r="K17" s="15">
        <f>Invoer_periode_2!J105</f>
        <v>94</v>
      </c>
      <c r="L17" s="98">
        <f>Invoer_periode_2!K105</f>
        <v>2</v>
      </c>
      <c r="M17" s="98">
        <f>Invoer_periode_2!L105</f>
        <v>10</v>
      </c>
      <c r="N17" s="98">
        <f>Invoer_periode_2!M105</f>
        <v>1</v>
      </c>
      <c r="O17" s="84">
        <f>Invoer_periode_2!N105</f>
        <v>47</v>
      </c>
      <c r="P17" s="53"/>
      <c r="Q17" s="53"/>
      <c r="R17" s="53"/>
      <c r="S17" s="53"/>
      <c r="T17" s="53"/>
      <c r="U17" s="53"/>
      <c r="V17" s="102"/>
      <c r="W17" s="103"/>
    </row>
    <row r="18" spans="1:23" ht="27" hidden="1" customHeight="1">
      <c r="A18" s="92">
        <v>15</v>
      </c>
      <c r="B18" s="38" t="str">
        <f>Leden!E5</f>
        <v>Bennie Beerten Z</v>
      </c>
      <c r="C18" s="15">
        <f>Leden!G5</f>
        <v>80</v>
      </c>
      <c r="D18" s="17">
        <f>Invoer_periode_2!C42</f>
        <v>0</v>
      </c>
      <c r="E18" s="17">
        <f>Invoer_periode_2!D42</f>
        <v>0</v>
      </c>
      <c r="F18" s="17">
        <f>Invoer_periode_2!E42</f>
        <v>0</v>
      </c>
      <c r="G18" s="17">
        <f>Invoer_periode_2!F42</f>
        <v>0</v>
      </c>
      <c r="H18" s="14" t="e">
        <f>Invoer_periode_2!G42</f>
        <v>#DIV/0!</v>
      </c>
      <c r="I18" s="17">
        <f>Invoer_periode_2!H42</f>
        <v>0</v>
      </c>
      <c r="J18" s="36" t="e">
        <f>Invoer_periode_2!I42</f>
        <v>#DIV/0!</v>
      </c>
      <c r="K18" s="15">
        <f>Invoer_periode_2!J42</f>
        <v>0</v>
      </c>
      <c r="L18" s="98">
        <f>Invoer_periode_2!K42</f>
        <v>0</v>
      </c>
      <c r="M18" s="98">
        <f>Invoer_periode_2!L42</f>
        <v>0</v>
      </c>
      <c r="N18" s="98">
        <f>Invoer_periode_2!M42</f>
        <v>0</v>
      </c>
      <c r="O18" s="84" t="e">
        <f>Invoer_periode_2!N42</f>
        <v>#DIV/0!</v>
      </c>
      <c r="P18" s="53"/>
      <c r="Q18" s="53"/>
      <c r="R18" s="53"/>
      <c r="S18" s="53"/>
      <c r="T18" s="53"/>
      <c r="U18" s="53"/>
      <c r="V18" s="102"/>
      <c r="W18" s="103"/>
    </row>
    <row r="19" spans="1:23" ht="27" hidden="1" customHeight="1">
      <c r="A19" s="92">
        <v>16</v>
      </c>
      <c r="B19" s="38" t="str">
        <f>Leden!E6</f>
        <v>Cuppers Jan</v>
      </c>
      <c r="C19" s="15">
        <f>Leden!G6</f>
        <v>50</v>
      </c>
      <c r="D19" s="17">
        <f>Invoer_periode_2!C63</f>
        <v>0</v>
      </c>
      <c r="E19" s="17">
        <f>Invoer_periode_2!D63</f>
        <v>0</v>
      </c>
      <c r="F19" s="17">
        <f>Invoer_periode_2!E63</f>
        <v>0</v>
      </c>
      <c r="G19" s="17">
        <f>Invoer_periode_2!F63</f>
        <v>0</v>
      </c>
      <c r="H19" s="14" t="e">
        <f>Invoer_periode_2!G63</f>
        <v>#DIV/0!</v>
      </c>
      <c r="I19" s="17">
        <f>Invoer_periode_2!H63</f>
        <v>0</v>
      </c>
      <c r="J19" s="36" t="e">
        <f>Invoer_periode_2!I63</f>
        <v>#DIV/0!</v>
      </c>
      <c r="K19" s="15">
        <f>Invoer_periode_2!J63</f>
        <v>0</v>
      </c>
      <c r="L19" s="98">
        <f>Invoer_periode_2!K63</f>
        <v>0</v>
      </c>
      <c r="M19" s="98">
        <f>Invoer_periode_2!L63</f>
        <v>0</v>
      </c>
      <c r="N19" s="98">
        <f>Invoer_periode_2!M63</f>
        <v>0</v>
      </c>
      <c r="O19" s="84" t="e">
        <f>Invoer_periode_2!N63</f>
        <v>#DIV/0!</v>
      </c>
      <c r="P19" s="53"/>
      <c r="Q19" s="53"/>
      <c r="R19" s="53"/>
      <c r="S19" s="53"/>
      <c r="T19" s="53"/>
      <c r="U19" s="53"/>
      <c r="V19" s="102"/>
      <c r="W19" s="103"/>
    </row>
    <row r="20" spans="1:23" ht="27" hidden="1" customHeight="1">
      <c r="A20" s="92">
        <v>17</v>
      </c>
      <c r="B20" s="31" t="str">
        <f>Leden!E14</f>
        <v>Rots Jan</v>
      </c>
      <c r="C20" s="15">
        <f>Leden!G14</f>
        <v>50</v>
      </c>
      <c r="D20" s="17">
        <f>Invoer_periode_2!C231</f>
        <v>0</v>
      </c>
      <c r="E20" s="17">
        <f>Invoer_periode_2!D231</f>
        <v>0</v>
      </c>
      <c r="F20" s="17">
        <f>Invoer_periode_2!E231</f>
        <v>0</v>
      </c>
      <c r="G20" s="17">
        <f>Invoer_periode_2!F231</f>
        <v>0</v>
      </c>
      <c r="H20" s="14" t="e">
        <f>Invoer_periode_2!G231</f>
        <v>#DIV/0!</v>
      </c>
      <c r="I20" s="17">
        <f>Invoer_periode_2!H231</f>
        <v>0</v>
      </c>
      <c r="J20" s="33" t="e">
        <f>Invoer_periode_2!I231</f>
        <v>#DIV/0!</v>
      </c>
      <c r="K20" s="20">
        <f>Invoer_periode_2!J231</f>
        <v>0</v>
      </c>
      <c r="L20" s="105">
        <f>Invoer_periode_2!K231</f>
        <v>0</v>
      </c>
      <c r="M20" s="105">
        <f>Invoer_periode_2!L231</f>
        <v>0</v>
      </c>
      <c r="N20" s="105">
        <f>Invoer_periode_2!M231</f>
        <v>0</v>
      </c>
      <c r="O20" s="84" t="e">
        <f>Invoer_periode_2!N231</f>
        <v>#DIV/0!</v>
      </c>
      <c r="P20" s="53"/>
      <c r="Q20" s="53"/>
      <c r="R20" s="53"/>
      <c r="S20" s="53"/>
      <c r="T20" s="53"/>
      <c r="U20" s="53"/>
      <c r="V20" s="102"/>
      <c r="W20" s="103"/>
    </row>
    <row r="21" spans="1:23" ht="27" hidden="1" customHeight="1">
      <c r="A21" s="92">
        <v>18</v>
      </c>
      <c r="P21" s="53"/>
      <c r="Q21" s="53"/>
      <c r="R21" s="53"/>
      <c r="S21" s="53"/>
      <c r="T21" s="53"/>
      <c r="U21" s="53"/>
      <c r="V21" s="102"/>
      <c r="W21" s="103"/>
    </row>
    <row r="22" spans="1:23" ht="27" hidden="1" customHeight="1">
      <c r="A22" s="92">
        <v>19</v>
      </c>
      <c r="B22" s="38"/>
      <c r="C22" s="106"/>
      <c r="D22" s="42"/>
      <c r="E22" s="42"/>
      <c r="F22" s="42"/>
      <c r="G22" s="42"/>
      <c r="H22" s="104"/>
      <c r="I22" s="42"/>
      <c r="J22" s="36"/>
      <c r="K22" s="106"/>
      <c r="L22" s="98"/>
      <c r="M22" s="98"/>
      <c r="N22" s="98"/>
      <c r="O22" s="37"/>
      <c r="P22" s="53"/>
      <c r="Q22" s="53"/>
      <c r="R22" s="53"/>
      <c r="S22" s="53"/>
      <c r="T22" s="53"/>
      <c r="U22" s="53"/>
      <c r="V22" s="102"/>
      <c r="W22" s="103"/>
    </row>
    <row r="23" spans="1:23" ht="27" hidden="1" customHeight="1">
      <c r="A23" s="92">
        <v>20</v>
      </c>
      <c r="B23" s="1094"/>
      <c r="C23" s="1095"/>
      <c r="D23" s="42"/>
      <c r="E23" s="42"/>
      <c r="F23" s="42"/>
      <c r="G23" s="42"/>
      <c r="H23" s="104"/>
      <c r="I23" s="42"/>
      <c r="J23" s="39"/>
      <c r="K23" s="1095"/>
      <c r="L23" s="97"/>
      <c r="M23" s="97"/>
      <c r="N23" s="97"/>
      <c r="O23" s="1096"/>
      <c r="P23" s="53"/>
      <c r="Q23" s="53"/>
      <c r="R23" s="53"/>
      <c r="S23" s="53"/>
      <c r="T23" s="53"/>
      <c r="U23" s="53"/>
      <c r="V23" s="102"/>
      <c r="W23" s="103"/>
    </row>
    <row r="24" spans="1:23" ht="27" customHeight="1" thickBot="1">
      <c r="A24" s="1093"/>
      <c r="B24" s="1099" t="s">
        <v>134</v>
      </c>
      <c r="C24" s="1100">
        <f>SUM(C7:C23)</f>
        <v>962</v>
      </c>
      <c r="D24" s="1100">
        <f>SUM(D5:D23)</f>
        <v>169</v>
      </c>
      <c r="E24" s="1100">
        <f>SUM(E5:E23)</f>
        <v>11960</v>
      </c>
      <c r="F24" s="1100">
        <f>SUM(F5:F23)</f>
        <v>10530</v>
      </c>
      <c r="G24" s="1100">
        <f>SUM(G5:G23)</f>
        <v>4207</v>
      </c>
      <c r="H24" s="1101">
        <f>SUM(F24/G24)</f>
        <v>2.5029712384121701</v>
      </c>
      <c r="I24" s="1102">
        <f>MAX(I5:I23)</f>
        <v>53</v>
      </c>
      <c r="J24" s="1103">
        <f>SUM(F24/E24)</f>
        <v>0.88043478260869568</v>
      </c>
      <c r="K24" s="1104">
        <f>SUM(K5:K23)</f>
        <v>1415</v>
      </c>
      <c r="L24" s="1104">
        <f>SUM(L5:L23)</f>
        <v>76</v>
      </c>
      <c r="M24" s="1104">
        <f>SUM(M5:M23)</f>
        <v>87</v>
      </c>
      <c r="N24" s="1104">
        <f>SUM(N5:N23)</f>
        <v>6</v>
      </c>
      <c r="O24" s="1105">
        <f>SUM(O5:O17)</f>
        <v>961</v>
      </c>
      <c r="P24" s="53"/>
      <c r="Q24" s="53"/>
      <c r="R24" s="53"/>
      <c r="S24" s="53"/>
      <c r="T24" s="53"/>
      <c r="U24" s="53"/>
      <c r="V24" s="91"/>
      <c r="W24" s="55"/>
    </row>
    <row r="25" spans="1:23" ht="27" customHeight="1" thickBot="1">
      <c r="B25" s="1097" t="s">
        <v>194</v>
      </c>
      <c r="C25" s="1098">
        <v>53</v>
      </c>
      <c r="D25" s="1231" t="s">
        <v>3</v>
      </c>
      <c r="E25" s="1232"/>
    </row>
    <row r="26" spans="1:23" ht="25.5" customHeight="1"/>
    <row r="27" spans="1:23" ht="27.75" customHeight="1">
      <c r="A27" s="1229" t="s">
        <v>0</v>
      </c>
      <c r="B27" s="1230"/>
      <c r="C27" s="1230"/>
    </row>
    <row r="29" spans="1:23" ht="12.75" customHeight="1">
      <c r="B29" s="107"/>
    </row>
  </sheetData>
  <sortState xmlns:xlrd2="http://schemas.microsoft.com/office/spreadsheetml/2017/richdata2" ref="B3:O17">
    <sortCondition descending="1" ref="K3:K17"/>
    <sortCondition ref="J3:J17"/>
  </sortState>
  <mergeCells count="3">
    <mergeCell ref="F1:G1"/>
    <mergeCell ref="A27:C27"/>
    <mergeCell ref="D25:E25"/>
  </mergeCells>
  <hyperlinks>
    <hyperlink ref="A27" location="Hoofdmenu!A1" display="Hoofdmenu" xr:uid="{00000000-0004-0000-0600-000000000000}"/>
  </hyperlinks>
  <printOptions horizontalCentered="1" gridLines="1"/>
  <pageMargins left="0.19685039370078741" right="0.19685039370078741" top="0.78740157480314965" bottom="0.78740157480314965" header="0.78740157480314965" footer="0.78740157480314965"/>
  <pageSetup scale="75" fitToWidth="0" fitToHeight="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163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41</vt:i4>
      </vt:variant>
      <vt:variant>
        <vt:lpstr>Benoemde bereiken</vt:lpstr>
      </vt:variant>
      <vt:variant>
        <vt:i4>100</vt:i4>
      </vt:variant>
    </vt:vector>
  </HeadingPairs>
  <TitlesOfParts>
    <vt:vector size="141" baseType="lpstr">
      <vt:lpstr>Hoofdmenu</vt:lpstr>
      <vt:lpstr>Deelnemers</vt:lpstr>
      <vt:lpstr>Leden</vt:lpstr>
      <vt:lpstr>Blad2</vt:lpstr>
      <vt:lpstr>Invoer_Periode1_</vt:lpstr>
      <vt:lpstr>Einduitslag_per_1</vt:lpstr>
      <vt:lpstr>Nog_te_spelen_ronde_1</vt:lpstr>
      <vt:lpstr>Invoer_periode_2</vt:lpstr>
      <vt:lpstr>Einduitslag_per_2</vt:lpstr>
      <vt:lpstr>Nog_te_spelen_ronde_2</vt:lpstr>
      <vt:lpstr>Invoer_periode_3</vt:lpstr>
      <vt:lpstr>Einduitslag_per_3</vt:lpstr>
      <vt:lpstr>Nog_te_spelen_ronde_3</vt:lpstr>
      <vt:lpstr>Invoer_per__4</vt:lpstr>
      <vt:lpstr>Einduitslag_-periode_4</vt:lpstr>
      <vt:lpstr>Nog_te_spelen_ronde_4</vt:lpstr>
      <vt:lpstr>Eindstanden_totaal</vt:lpstr>
      <vt:lpstr>13_deelnemers</vt:lpstr>
      <vt:lpstr>Ronde_14_deelnemers</vt:lpstr>
      <vt:lpstr>ronde_15_deelnemers</vt:lpstr>
      <vt:lpstr>Ronde_16_Deelnemers</vt:lpstr>
      <vt:lpstr>Ronde_17_deelnemers</vt:lpstr>
      <vt:lpstr>Ronde_18_deelnemers</vt:lpstr>
      <vt:lpstr>B_Beerten_Z</vt:lpstr>
      <vt:lpstr>Guus Slot</vt:lpstr>
      <vt:lpstr>J_Cuppers</vt:lpstr>
      <vt:lpstr>Bouwmeester Johan</vt:lpstr>
      <vt:lpstr>Cattier Theo</vt:lpstr>
      <vt:lpstr>Huinink</vt:lpstr>
      <vt:lpstr>Koppele Theo</vt:lpstr>
      <vt:lpstr>Piepers</vt:lpstr>
      <vt:lpstr>J_Rots</vt:lpstr>
      <vt:lpstr>B_Rouwhorst</vt:lpstr>
      <vt:lpstr>Wittenbernds Bennie</vt:lpstr>
      <vt:lpstr>L_Spieker</vt:lpstr>
      <vt:lpstr>L_v_Schie</vt:lpstr>
      <vt:lpstr>Melgers_W</vt:lpstr>
      <vt:lpstr>Jos_Stortelder</vt:lpstr>
      <vt:lpstr>Woltering_Harrie</vt:lpstr>
      <vt:lpstr>Jack Vermue</vt:lpstr>
      <vt:lpstr>Tabellen</vt:lpstr>
      <vt:lpstr>afdruk1</vt:lpstr>
      <vt:lpstr>afdruk2</vt:lpstr>
      <vt:lpstr>afdruk3</vt:lpstr>
      <vt:lpstr>'13_deelnemers'!Afdrukbereik</vt:lpstr>
      <vt:lpstr>B_Beerten_Z!Afdrukbereik</vt:lpstr>
      <vt:lpstr>B_Rouwhorst!Afdrukbereik</vt:lpstr>
      <vt:lpstr>'Bouwmeester Johan'!Afdrukbereik</vt:lpstr>
      <vt:lpstr>'Cattier Theo'!Afdrukbereik</vt:lpstr>
      <vt:lpstr>Deelnemers!Afdrukbereik</vt:lpstr>
      <vt:lpstr>Eindstanden_totaal!Afdrukbereik</vt:lpstr>
      <vt:lpstr>Einduitslag_per_1!Afdrukbereik</vt:lpstr>
      <vt:lpstr>Einduitslag_per_2!Afdrukbereik</vt:lpstr>
      <vt:lpstr>Einduitslag_per_3!Afdrukbereik</vt:lpstr>
      <vt:lpstr>'Einduitslag_-periode_4'!Afdrukbereik</vt:lpstr>
      <vt:lpstr>'Guus Slot'!Afdrukbereik</vt:lpstr>
      <vt:lpstr>Hoofdmenu!Afdrukbereik</vt:lpstr>
      <vt:lpstr>Huinink!Afdrukbereik</vt:lpstr>
      <vt:lpstr>Invoer_per__4!Afdrukbereik</vt:lpstr>
      <vt:lpstr>Invoer_periode_2!Afdrukbereik</vt:lpstr>
      <vt:lpstr>Invoer_periode_3!Afdrukbereik</vt:lpstr>
      <vt:lpstr>Invoer_Periode1_!Afdrukbereik</vt:lpstr>
      <vt:lpstr>J_Cuppers!Afdrukbereik</vt:lpstr>
      <vt:lpstr>J_Rots!Afdrukbereik</vt:lpstr>
      <vt:lpstr>Jos_Stortelder!Afdrukbereik</vt:lpstr>
      <vt:lpstr>'Koppele Theo'!Afdrukbereik</vt:lpstr>
      <vt:lpstr>L_Spieker!Afdrukbereik</vt:lpstr>
      <vt:lpstr>Leden!Afdrukbereik</vt:lpstr>
      <vt:lpstr>Melgers_W!Afdrukbereik</vt:lpstr>
      <vt:lpstr>Nog_te_spelen_ronde_1!Afdrukbereik</vt:lpstr>
      <vt:lpstr>Nog_te_spelen_ronde_2!Afdrukbereik</vt:lpstr>
      <vt:lpstr>Nog_te_spelen_ronde_3!Afdrukbereik</vt:lpstr>
      <vt:lpstr>Nog_te_spelen_ronde_4!Afdrukbereik</vt:lpstr>
      <vt:lpstr>Piepers!Afdrukbereik</vt:lpstr>
      <vt:lpstr>Ronde_14_deelnemers!Afdrukbereik</vt:lpstr>
      <vt:lpstr>ronde_15_deelnemers!Afdrukbereik</vt:lpstr>
      <vt:lpstr>Ronde_16_Deelnemers!Afdrukbereik</vt:lpstr>
      <vt:lpstr>Ronde_17_deelnemers!Afdrukbereik</vt:lpstr>
      <vt:lpstr>Ronde_18_deelnemers!Afdrukbereik</vt:lpstr>
      <vt:lpstr>Tabellen!Afdrukbereik</vt:lpstr>
      <vt:lpstr>'Wittenbernds Bennie'!Afdrukbereik</vt:lpstr>
      <vt:lpstr>Allen1</vt:lpstr>
      <vt:lpstr>Brake1</vt:lpstr>
      <vt:lpstr>Cuppers1</vt:lpstr>
      <vt:lpstr>Donderwinkel1</vt:lpstr>
      <vt:lpstr>Doppen_H1</vt:lpstr>
      <vt:lpstr>Doppen_Huub1</vt:lpstr>
      <vt:lpstr>Doppen_Huub3</vt:lpstr>
      <vt:lpstr>Doppen_Huub4</vt:lpstr>
      <vt:lpstr>Doppen_J1</vt:lpstr>
      <vt:lpstr>einduitslag</vt:lpstr>
      <vt:lpstr>Eindstanden_totaal!Excel_BuiltIn__FilterDatabase</vt:lpstr>
      <vt:lpstr>Einduitslag_per_1!Excel_BuiltIn__FilterDatabase</vt:lpstr>
      <vt:lpstr>Einduitslag_per_3!Excel_BuiltIn__FilterDatabase</vt:lpstr>
      <vt:lpstr>'13_deelnemers'!Excel_BuiltIn_Print_Area</vt:lpstr>
      <vt:lpstr>B_Beerten_Z!Excel_BuiltIn_Print_Area</vt:lpstr>
      <vt:lpstr>B_Rouwhorst!Excel_BuiltIn_Print_Area</vt:lpstr>
      <vt:lpstr>'Bouwmeester Johan'!Excel_BuiltIn_Print_Area</vt:lpstr>
      <vt:lpstr>'Cattier Theo'!Excel_BuiltIn_Print_Area</vt:lpstr>
      <vt:lpstr>Deelnemers!Excel_BuiltIn_Print_Area</vt:lpstr>
      <vt:lpstr>Eindstanden_totaal!Excel_BuiltIn_Print_Area</vt:lpstr>
      <vt:lpstr>Einduitslag_per_1!Excel_BuiltIn_Print_Area</vt:lpstr>
      <vt:lpstr>Einduitslag_per_3!Excel_BuiltIn_Print_Area</vt:lpstr>
      <vt:lpstr>'Guus Slot'!Excel_BuiltIn_Print_Area</vt:lpstr>
      <vt:lpstr>Hoofdmenu!Excel_BuiltIn_Print_Area</vt:lpstr>
      <vt:lpstr>Huinink!Excel_BuiltIn_Print_Area</vt:lpstr>
      <vt:lpstr>Invoer_per__4!Excel_BuiltIn_Print_Area</vt:lpstr>
      <vt:lpstr>Invoer_periode_2!Excel_BuiltIn_Print_Area</vt:lpstr>
      <vt:lpstr>Invoer_periode_3!Excel_BuiltIn_Print_Area</vt:lpstr>
      <vt:lpstr>Invoer_Periode1_!Excel_BuiltIn_Print_Area</vt:lpstr>
      <vt:lpstr>J_Cuppers!Excel_BuiltIn_Print_Area</vt:lpstr>
      <vt:lpstr>J_Rots!Excel_BuiltIn_Print_Area</vt:lpstr>
      <vt:lpstr>Jos_Stortelder!Excel_BuiltIn_Print_Area</vt:lpstr>
      <vt:lpstr>'Koppele Theo'!Excel_BuiltIn_Print_Area</vt:lpstr>
      <vt:lpstr>L_Spieker!Excel_BuiltIn_Print_Area</vt:lpstr>
      <vt:lpstr>Leden!Excel_BuiltIn_Print_Area</vt:lpstr>
      <vt:lpstr>Melgers_W!Excel_BuiltIn_Print_Area</vt:lpstr>
      <vt:lpstr>Nog_te_spelen_ronde_1!Excel_BuiltIn_Print_Area</vt:lpstr>
      <vt:lpstr>Nog_te_spelen_ronde_2!Excel_BuiltIn_Print_Area</vt:lpstr>
      <vt:lpstr>Nog_te_spelen_ronde_3!Excel_BuiltIn_Print_Area</vt:lpstr>
      <vt:lpstr>Nog_te_spelen_ronde_4!Excel_BuiltIn_Print_Area</vt:lpstr>
      <vt:lpstr>Piepers!Excel_BuiltIn_Print_Area</vt:lpstr>
      <vt:lpstr>Ronde_14_deelnemers!Excel_BuiltIn_Print_Area</vt:lpstr>
      <vt:lpstr>ronde_15_deelnemers!Excel_BuiltIn_Print_Area</vt:lpstr>
      <vt:lpstr>Ronde_16_Deelnemers!Excel_BuiltIn_Print_Area</vt:lpstr>
      <vt:lpstr>Ronde_17_deelnemers!Excel_BuiltIn_Print_Area</vt:lpstr>
      <vt:lpstr>Ronde_18_deelnemers!Excel_BuiltIn_Print_Area</vt:lpstr>
      <vt:lpstr>Tabellen!Excel_BuiltIn_Print_Area</vt:lpstr>
      <vt:lpstr>'Wittenbernds Bennie'!Excel_BuiltIn_Print_Area</vt:lpstr>
      <vt:lpstr>Hoenderboom1</vt:lpstr>
      <vt:lpstr>Kolkman1</vt:lpstr>
      <vt:lpstr>Marneth1</vt:lpstr>
      <vt:lpstr>Paul1</vt:lpstr>
      <vt:lpstr>Periode_1einduitslag</vt:lpstr>
      <vt:lpstr>periode2</vt:lpstr>
      <vt:lpstr>periode3</vt:lpstr>
      <vt:lpstr>Rots1</vt:lpstr>
      <vt:lpstr>Schuirink1</vt:lpstr>
      <vt:lpstr>Spieker1</vt:lpstr>
      <vt:lpstr>Tabellen</vt:lpstr>
      <vt:lpstr>Temming1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Rouwhorst</dc:creator>
  <cp:lastModifiedBy>Jos</cp:lastModifiedBy>
  <cp:revision>39</cp:revision>
  <cp:lastPrinted>2024-01-25T10:50:29Z</cp:lastPrinted>
  <dcterms:created xsi:type="dcterms:W3CDTF">2021-10-29T10:17:25Z</dcterms:created>
  <dcterms:modified xsi:type="dcterms:W3CDTF">2024-01-25T11:12:00Z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