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4DB3BB6C-CD3B-4BF3-B7D8-FDE325B63C31}" xr6:coauthVersionLast="47" xr6:coauthVersionMax="47" xr10:uidLastSave="{00000000-0000-0000-0000-000000000000}"/>
  <bookViews>
    <workbookView xWindow="-120" yWindow="-120" windowWidth="29040" windowHeight="15720" tabRatio="450" firstSheet="17" activeTab="20" xr2:uid="{00000000-000D-0000-FFFF-FFFF00000000}"/>
  </bookViews>
  <sheets>
    <sheet name="Hoofdmenu" sheetId="23" r:id="rId1"/>
    <sheet name="4 best geplaatsten van poule 1 " sheetId="53" r:id="rId2"/>
    <sheet name="Inschrijving" sheetId="37" r:id="rId3"/>
    <sheet name="Locatie's indeling " sheetId="22" r:id="rId4"/>
    <sheet name="Indeling ronde " sheetId="9" r:id="rId5"/>
    <sheet name="Invoer " sheetId="10" r:id="rId6"/>
    <sheet name="Uitslag " sheetId="12" r:id="rId7"/>
    <sheet name="stand poul1" sheetId="43" r:id="rId8"/>
    <sheet name="stand poule 2" sheetId="44" r:id="rId9"/>
    <sheet name="stand poule 3" sheetId="45" r:id="rId10"/>
    <sheet name="stand poule 4" sheetId="46" r:id="rId11"/>
    <sheet name="stand poule 5" sheetId="47" r:id="rId12"/>
    <sheet name="stand poule 6" sheetId="48" r:id="rId13"/>
    <sheet name="stand poule 7" sheetId="49" r:id="rId14"/>
    <sheet name="stand poule 8" sheetId="50" r:id="rId15"/>
    <sheet name="stand poule 9" sheetId="51" r:id="rId16"/>
    <sheet name="stand poule 10" sheetId="52" r:id="rId17"/>
    <sheet name="Poule schema Maandag" sheetId="38" r:id="rId18"/>
    <sheet name="Poule schema Dinsdag" sheetId="39" r:id="rId19"/>
    <sheet name="Poule schema Woensdag" sheetId="40" r:id="rId20"/>
    <sheet name="Poule schema Donderdag" sheetId="41" r:id="rId21"/>
    <sheet name="Poule schema Vrijdag" sheetId="42" r:id="rId22"/>
    <sheet name="Finalisten Schema" sheetId="20" r:id="rId23"/>
    <sheet name="uitslagen Finale" sheetId="35" r:id="rId24"/>
    <sheet name="Resultaten 32" sheetId="30" r:id="rId25"/>
    <sheet name="Totaal resultaat" sheetId="36" r:id="rId26"/>
    <sheet name="Betaling" sheetId="26" r:id="rId27"/>
    <sheet name="Tabellen" sheetId="11" r:id="rId28"/>
  </sheets>
  <definedNames>
    <definedName name="_xlnm._FilterDatabase" localSheetId="5" hidden="1">'Invoer '!$A$3:$O$419</definedName>
    <definedName name="_xlnm._FilterDatabase" localSheetId="3" hidden="1">'Locatie''s indeling '!$C$1:$M$125</definedName>
    <definedName name="_xlnm._FilterDatabase" localSheetId="6" hidden="1">'Uitslag '!$B$4:$M$65</definedName>
    <definedName name="_xlnm.Print_Area" localSheetId="1">'4 best geplaatsten van poule 1 '!$B$1:$N$41</definedName>
    <definedName name="_xlnm.Print_Area" localSheetId="26">Betaling!$A$1:$C$93</definedName>
    <definedName name="_xlnm.Print_Area" localSheetId="22">'Finalisten Schema'!$A$1:$K$36</definedName>
    <definedName name="_xlnm.Print_Area" localSheetId="4">'Indeling ronde '!$A$66:$H$80</definedName>
    <definedName name="_xlnm.Print_Area" localSheetId="2">Inschrijving!$M$2:$W$80</definedName>
    <definedName name="_xlnm.Print_Area" localSheetId="5">'Invoer '!$A$3:$N$544</definedName>
    <definedName name="_xlnm.Print_Area" localSheetId="3">'Locatie''s indeling '!$B$1:$M$81</definedName>
    <definedName name="_xlnm.Print_Area" localSheetId="18">'Poule schema Dinsdag'!$B$12:$Q$22</definedName>
    <definedName name="_xlnm.Print_Area" localSheetId="20">'Poule schema Donderdag'!$B$13:$Q$23</definedName>
    <definedName name="_xlnm.Print_Area" localSheetId="17">'Poule schema Maandag'!$B$1:$P$11</definedName>
    <definedName name="_xlnm.Print_Area" localSheetId="21">'Poule schema Vrijdag'!$B$13:$Q$23</definedName>
    <definedName name="_xlnm.Print_Area" localSheetId="19">'Poule schema Woensdag'!$B$13:$Q$23</definedName>
    <definedName name="_xlnm.Print_Area" localSheetId="7">'stand poul1'!$B$1:$M$10</definedName>
    <definedName name="_xlnm.Print_Area" localSheetId="16">'stand poule 10'!$B$2:$M$11</definedName>
    <definedName name="_xlnm.Print_Area" localSheetId="8">'stand poule 2'!$B$1:$M$10</definedName>
    <definedName name="_xlnm.Print_Area" localSheetId="9">'stand poule 3'!$B$2:$M$11</definedName>
    <definedName name="_xlnm.Print_Area" localSheetId="11">'stand poule 5'!$B$2:$M$11</definedName>
    <definedName name="_xlnm.Print_Area" localSheetId="14">'stand poule 8'!$B$2:$N$11</definedName>
    <definedName name="_xlnm.Print_Area" localSheetId="15">'stand poule 9'!$B$2:$M$11</definedName>
    <definedName name="_xlnm.Print_Area" localSheetId="27">Tabellen!$B$5:$C$43</definedName>
    <definedName name="_xlnm.Print_Area" localSheetId="25">'Totaal resultaat'!$A$1:$N$34</definedName>
    <definedName name="_xlnm.Print_Area" localSheetId="6">'Uitslag '!$B$2:$N$82</definedName>
    <definedName name="_xlnm.Print_Area" localSheetId="23">'uitslagen Finale'!$B$1:$N$34</definedName>
    <definedName name="_xlnm.Print_Titles" localSheetId="26">Betaling!$1:$2</definedName>
    <definedName name="_xlnm.Print_Titles" localSheetId="5">'Invoer '!$2:$3</definedName>
    <definedName name="_xlnm.Print_Titles" localSheetId="3">'Locatie''s indeling '!$1:$1</definedName>
    <definedName name="_xlnm.Print_Titles" localSheetId="24">'Resultaten 32'!$2:$2</definedName>
    <definedName name="_xlnm.Print_Titles" localSheetId="6">'Uitslag '!$2:$2</definedName>
  </definedNames>
  <calcPr calcId="191029"/>
</workbook>
</file>

<file path=xl/calcChain.xml><?xml version="1.0" encoding="utf-8"?>
<calcChain xmlns="http://schemas.openxmlformats.org/spreadsheetml/2006/main">
  <c r="P3" i="38" l="1"/>
  <c r="P4" i="38"/>
  <c r="P5" i="38"/>
  <c r="P6" i="38"/>
  <c r="L8" i="38"/>
  <c r="L9" i="38"/>
  <c r="L10" i="38"/>
  <c r="L3" i="38"/>
  <c r="L4" i="38"/>
  <c r="L5" i="38"/>
  <c r="L6" i="38"/>
  <c r="L7" i="38"/>
  <c r="B6" i="38"/>
  <c r="B7" i="38"/>
  <c r="H9" i="38"/>
  <c r="H10" i="38"/>
  <c r="D10" i="38"/>
  <c r="D9" i="38"/>
  <c r="H3" i="38"/>
  <c r="H4" i="38"/>
  <c r="H5" i="38"/>
  <c r="H6" i="38"/>
  <c r="H7" i="38"/>
  <c r="H8" i="38"/>
  <c r="N3" i="38"/>
  <c r="N4" i="38"/>
  <c r="N5" i="38"/>
  <c r="N6" i="38"/>
  <c r="J3" i="38"/>
  <c r="J4" i="38"/>
  <c r="J5" i="38"/>
  <c r="J6" i="38"/>
  <c r="J7" i="38"/>
  <c r="J8" i="38"/>
  <c r="J9" i="38"/>
  <c r="J10" i="38"/>
  <c r="F3" i="38"/>
  <c r="F4" i="38"/>
  <c r="F5" i="38"/>
  <c r="F6" i="38"/>
  <c r="F7" i="38"/>
  <c r="F8" i="38"/>
  <c r="F9" i="38"/>
  <c r="F10" i="38"/>
  <c r="B3" i="38"/>
  <c r="B4" i="38"/>
  <c r="B5" i="38"/>
  <c r="B8" i="38"/>
  <c r="B9" i="38"/>
  <c r="B10" i="38"/>
  <c r="B6" i="9"/>
  <c r="B7" i="9"/>
  <c r="B8" i="9"/>
  <c r="B9" i="9"/>
  <c r="B10" i="9"/>
  <c r="B11" i="9"/>
  <c r="B12" i="9"/>
  <c r="B13" i="9"/>
  <c r="B2" i="44"/>
  <c r="B3" i="44"/>
  <c r="B4" i="44"/>
  <c r="B5" i="44"/>
  <c r="B6" i="44"/>
  <c r="B7" i="44"/>
  <c r="B8" i="44"/>
  <c r="B9" i="44"/>
  <c r="F11" i="22"/>
  <c r="E11" i="22"/>
  <c r="L83" i="37"/>
  <c r="L46" i="37"/>
  <c r="E9" i="44"/>
  <c r="F9" i="44"/>
  <c r="G9" i="44"/>
  <c r="H9" i="44"/>
  <c r="K9" i="44"/>
  <c r="M9" i="44"/>
  <c r="E8" i="44"/>
  <c r="F8" i="44"/>
  <c r="G8" i="44"/>
  <c r="H8" i="44"/>
  <c r="K8" i="44"/>
  <c r="M8" i="44"/>
  <c r="E7" i="44"/>
  <c r="F7" i="44"/>
  <c r="G7" i="44"/>
  <c r="H7" i="44"/>
  <c r="K7" i="44"/>
  <c r="M7" i="44"/>
  <c r="E6" i="44"/>
  <c r="F6" i="44"/>
  <c r="G6" i="44"/>
  <c r="H6" i="44"/>
  <c r="K6" i="44"/>
  <c r="M6" i="44"/>
  <c r="E5" i="44"/>
  <c r="F5" i="44"/>
  <c r="G5" i="44"/>
  <c r="H5" i="44"/>
  <c r="K5" i="44"/>
  <c r="M5" i="44"/>
  <c r="E4" i="44"/>
  <c r="F4" i="44"/>
  <c r="G4" i="44"/>
  <c r="H4" i="44"/>
  <c r="K4" i="44"/>
  <c r="M4" i="44"/>
  <c r="E3" i="44"/>
  <c r="F3" i="44"/>
  <c r="G3" i="44"/>
  <c r="H3" i="44"/>
  <c r="K3" i="44"/>
  <c r="L23" i="53" s="1"/>
  <c r="M3" i="44"/>
  <c r="N23" i="53" s="1"/>
  <c r="E2" i="44"/>
  <c r="F2" i="44"/>
  <c r="G2" i="44"/>
  <c r="H2" i="44"/>
  <c r="K2" i="44"/>
  <c r="M2" i="44"/>
  <c r="K4" i="12"/>
  <c r="F73" i="12"/>
  <c r="F4" i="12"/>
  <c r="C11" i="53"/>
  <c r="C12" i="53"/>
  <c r="D1" i="53"/>
  <c r="E1" i="53"/>
  <c r="F1" i="53"/>
  <c r="G1" i="53"/>
  <c r="H1" i="53"/>
  <c r="I1" i="53"/>
  <c r="J1" i="53"/>
  <c r="K1" i="53"/>
  <c r="L1" i="53"/>
  <c r="M1" i="53"/>
  <c r="N1" i="53"/>
  <c r="F11" i="53"/>
  <c r="G11" i="53"/>
  <c r="H11" i="53"/>
  <c r="I11" i="53"/>
  <c r="L11" i="53"/>
  <c r="N11" i="53"/>
  <c r="C23" i="53"/>
  <c r="F23" i="53"/>
  <c r="G23" i="53"/>
  <c r="H23" i="53"/>
  <c r="I23" i="53"/>
  <c r="F12" i="53"/>
  <c r="G12" i="53"/>
  <c r="H12" i="53"/>
  <c r="I12" i="53"/>
  <c r="L12" i="53"/>
  <c r="N12" i="53"/>
  <c r="C24" i="53"/>
  <c r="F24" i="53"/>
  <c r="G24" i="53"/>
  <c r="H24" i="53"/>
  <c r="I24" i="53"/>
  <c r="L24" i="53"/>
  <c r="N24" i="53"/>
  <c r="L20" i="53"/>
  <c r="K4" i="51"/>
  <c r="L9" i="53" s="1"/>
  <c r="J680" i="10"/>
  <c r="M598" i="10"/>
  <c r="K73" i="12" s="1"/>
  <c r="H598" i="10"/>
  <c r="I598" i="10"/>
  <c r="G4" i="51" s="1"/>
  <c r="H9" i="53" s="1"/>
  <c r="G598" i="10"/>
  <c r="E4" i="51" s="1"/>
  <c r="F9" i="53" s="1"/>
  <c r="J591" i="10"/>
  <c r="J592" i="10"/>
  <c r="J593" i="10"/>
  <c r="J594" i="10"/>
  <c r="J595" i="10"/>
  <c r="J596" i="10"/>
  <c r="J597" i="10"/>
  <c r="J599" i="10"/>
  <c r="J456" i="10"/>
  <c r="J457" i="10"/>
  <c r="J458" i="10"/>
  <c r="J459" i="10"/>
  <c r="J460" i="10"/>
  <c r="J461" i="10"/>
  <c r="J462" i="10"/>
  <c r="L411" i="10"/>
  <c r="L412" i="10"/>
  <c r="L413" i="10"/>
  <c r="L414" i="10"/>
  <c r="L415" i="10"/>
  <c r="L416" i="10"/>
  <c r="L417" i="10"/>
  <c r="L410" i="10"/>
  <c r="L402" i="10"/>
  <c r="L403" i="10"/>
  <c r="L404" i="10"/>
  <c r="L405" i="10"/>
  <c r="L406" i="10"/>
  <c r="L407" i="10"/>
  <c r="L408" i="10"/>
  <c r="L401" i="10"/>
  <c r="L393" i="10"/>
  <c r="L394" i="10"/>
  <c r="L395" i="10"/>
  <c r="L396" i="10"/>
  <c r="L397" i="10"/>
  <c r="L398" i="10"/>
  <c r="L399" i="10"/>
  <c r="L392" i="10"/>
  <c r="L384" i="10"/>
  <c r="L385" i="10"/>
  <c r="L386" i="10"/>
  <c r="L387" i="10"/>
  <c r="L388" i="10"/>
  <c r="L389" i="10"/>
  <c r="L390" i="10"/>
  <c r="L383" i="10"/>
  <c r="L375" i="10"/>
  <c r="L376" i="10"/>
  <c r="L377" i="10"/>
  <c r="L378" i="10"/>
  <c r="L379" i="10"/>
  <c r="L380" i="10"/>
  <c r="L381" i="10"/>
  <c r="L374" i="10"/>
  <c r="L366" i="10"/>
  <c r="L367" i="10"/>
  <c r="L368" i="10"/>
  <c r="L369" i="10"/>
  <c r="L370" i="10"/>
  <c r="L371" i="10"/>
  <c r="L372" i="10"/>
  <c r="L365" i="10"/>
  <c r="L357" i="10"/>
  <c r="L358" i="10"/>
  <c r="L359" i="10"/>
  <c r="L360" i="10"/>
  <c r="L361" i="10"/>
  <c r="L362" i="10"/>
  <c r="L363" i="10"/>
  <c r="L356" i="10"/>
  <c r="L348" i="10"/>
  <c r="L349" i="10"/>
  <c r="L350" i="10"/>
  <c r="L351" i="10"/>
  <c r="L352" i="10"/>
  <c r="L353" i="10"/>
  <c r="L354" i="10"/>
  <c r="L347" i="10"/>
  <c r="K222" i="10"/>
  <c r="K223" i="10"/>
  <c r="K224" i="10"/>
  <c r="K225" i="10"/>
  <c r="K226" i="10"/>
  <c r="K227" i="10"/>
  <c r="K228" i="10"/>
  <c r="K221" i="10"/>
  <c r="N213" i="10"/>
  <c r="N214" i="10"/>
  <c r="N215" i="10"/>
  <c r="N216" i="10"/>
  <c r="N217" i="10"/>
  <c r="N218" i="10"/>
  <c r="N219" i="10"/>
  <c r="K213" i="10"/>
  <c r="K214" i="10"/>
  <c r="K215" i="10"/>
  <c r="K216" i="10"/>
  <c r="K217" i="10"/>
  <c r="K218" i="10"/>
  <c r="K219" i="10"/>
  <c r="K212" i="10"/>
  <c r="N204" i="10"/>
  <c r="N205" i="10"/>
  <c r="N206" i="10"/>
  <c r="N207" i="10"/>
  <c r="N208" i="10"/>
  <c r="N209" i="10"/>
  <c r="N210" i="10"/>
  <c r="K204" i="10"/>
  <c r="K205" i="10"/>
  <c r="K206" i="10"/>
  <c r="K207" i="10"/>
  <c r="K208" i="10"/>
  <c r="K209" i="10"/>
  <c r="K210" i="10"/>
  <c r="K203" i="10"/>
  <c r="N195" i="10"/>
  <c r="N196" i="10"/>
  <c r="N197" i="10"/>
  <c r="N198" i="10"/>
  <c r="N199" i="10"/>
  <c r="N200" i="10"/>
  <c r="N201" i="10"/>
  <c r="K195" i="10"/>
  <c r="K196" i="10"/>
  <c r="K197" i="10"/>
  <c r="K198" i="10"/>
  <c r="K199" i="10"/>
  <c r="K200" i="10"/>
  <c r="K201" i="10"/>
  <c r="K194" i="10"/>
  <c r="K186" i="10"/>
  <c r="K187" i="10"/>
  <c r="K188" i="10"/>
  <c r="K189" i="10"/>
  <c r="K190" i="10"/>
  <c r="K191" i="10"/>
  <c r="K192" i="10"/>
  <c r="K185" i="10"/>
  <c r="N177" i="10"/>
  <c r="N178" i="10"/>
  <c r="N179" i="10"/>
  <c r="N180" i="10"/>
  <c r="N181" i="10"/>
  <c r="N182" i="10"/>
  <c r="N183" i="10"/>
  <c r="L177" i="10"/>
  <c r="L178" i="10"/>
  <c r="L179" i="10"/>
  <c r="L180" i="10"/>
  <c r="L181" i="10"/>
  <c r="L182" i="10"/>
  <c r="L183" i="10"/>
  <c r="L168" i="10"/>
  <c r="L169" i="10"/>
  <c r="L170" i="10"/>
  <c r="L171" i="10"/>
  <c r="L172" i="10"/>
  <c r="L173" i="10"/>
  <c r="L174" i="10"/>
  <c r="L167" i="10"/>
  <c r="N168" i="10"/>
  <c r="N169" i="10"/>
  <c r="N170" i="10"/>
  <c r="N171" i="10"/>
  <c r="N172" i="10"/>
  <c r="N173" i="10"/>
  <c r="N174" i="10"/>
  <c r="K168" i="10"/>
  <c r="K169" i="10"/>
  <c r="K170" i="10"/>
  <c r="K171" i="10"/>
  <c r="K172" i="10"/>
  <c r="K173" i="10"/>
  <c r="K174" i="10"/>
  <c r="K167" i="10"/>
  <c r="L159" i="10"/>
  <c r="L160" i="10"/>
  <c r="L161" i="10"/>
  <c r="L162" i="10"/>
  <c r="L163" i="10"/>
  <c r="L164" i="10"/>
  <c r="L165" i="10"/>
  <c r="L158" i="10"/>
  <c r="N159" i="10"/>
  <c r="N160" i="10"/>
  <c r="N161" i="10"/>
  <c r="N162" i="10"/>
  <c r="N163" i="10"/>
  <c r="N164" i="10"/>
  <c r="N165" i="10"/>
  <c r="N150" i="10"/>
  <c r="N151" i="10"/>
  <c r="N152" i="10"/>
  <c r="N153" i="10"/>
  <c r="N154" i="10"/>
  <c r="N155" i="10"/>
  <c r="N156" i="10"/>
  <c r="N149" i="10"/>
  <c r="L150" i="10"/>
  <c r="L151" i="10"/>
  <c r="L152" i="10"/>
  <c r="L153" i="10"/>
  <c r="L154" i="10"/>
  <c r="L155" i="10"/>
  <c r="L156" i="10"/>
  <c r="L149" i="10"/>
  <c r="N141" i="10"/>
  <c r="N142" i="10"/>
  <c r="N143" i="10"/>
  <c r="N144" i="10"/>
  <c r="N145" i="10"/>
  <c r="N146" i="10"/>
  <c r="N147" i="10"/>
  <c r="N140" i="10"/>
  <c r="L141" i="10"/>
  <c r="L142" i="10"/>
  <c r="L143" i="10"/>
  <c r="L144" i="10"/>
  <c r="L145" i="10"/>
  <c r="L146" i="10"/>
  <c r="L147" i="10"/>
  <c r="L140" i="10"/>
  <c r="N132" i="10"/>
  <c r="N133" i="10"/>
  <c r="N134" i="10"/>
  <c r="N135" i="10"/>
  <c r="N136" i="10"/>
  <c r="N137" i="10"/>
  <c r="N138" i="10"/>
  <c r="N131" i="10"/>
  <c r="L132" i="10"/>
  <c r="L133" i="10"/>
  <c r="L134" i="10"/>
  <c r="L135" i="10"/>
  <c r="L136" i="10"/>
  <c r="L137" i="10"/>
  <c r="L138" i="10"/>
  <c r="L131" i="10"/>
  <c r="N123" i="10"/>
  <c r="N124" i="10"/>
  <c r="N125" i="10"/>
  <c r="N126" i="10"/>
  <c r="N127" i="10"/>
  <c r="N128" i="10"/>
  <c r="N129" i="10"/>
  <c r="L123" i="10"/>
  <c r="L124" i="10"/>
  <c r="L125" i="10"/>
  <c r="L126" i="10"/>
  <c r="L127" i="10"/>
  <c r="L128" i="10"/>
  <c r="L129" i="10"/>
  <c r="N122" i="10"/>
  <c r="L122" i="10"/>
  <c r="L114" i="10"/>
  <c r="L115" i="10"/>
  <c r="L116" i="10"/>
  <c r="L117" i="10"/>
  <c r="L118" i="10"/>
  <c r="L119" i="10"/>
  <c r="L120" i="10"/>
  <c r="L113" i="10"/>
  <c r="L105" i="10"/>
  <c r="L106" i="10"/>
  <c r="L107" i="10"/>
  <c r="L108" i="10"/>
  <c r="L109" i="10"/>
  <c r="L110" i="10"/>
  <c r="L111" i="10"/>
  <c r="N114" i="10"/>
  <c r="N115" i="10"/>
  <c r="N116" i="10"/>
  <c r="N117" i="10"/>
  <c r="N118" i="10"/>
  <c r="N119" i="10"/>
  <c r="N120" i="10"/>
  <c r="N105" i="10"/>
  <c r="N106" i="10"/>
  <c r="N107" i="10"/>
  <c r="N108" i="10"/>
  <c r="N109" i="10"/>
  <c r="N110" i="10"/>
  <c r="N111" i="10"/>
  <c r="N104" i="10"/>
  <c r="L104" i="10"/>
  <c r="L96" i="10"/>
  <c r="L97" i="10"/>
  <c r="L98" i="10"/>
  <c r="L99" i="10"/>
  <c r="L100" i="10"/>
  <c r="L101" i="10"/>
  <c r="L102" i="10"/>
  <c r="N96" i="10"/>
  <c r="N97" i="10"/>
  <c r="N98" i="10"/>
  <c r="N99" i="10"/>
  <c r="N100" i="10"/>
  <c r="N101" i="10"/>
  <c r="N102" i="10"/>
  <c r="N95" i="10"/>
  <c r="N87" i="10"/>
  <c r="N88" i="10"/>
  <c r="N89" i="10"/>
  <c r="N90" i="10"/>
  <c r="N91" i="10"/>
  <c r="N92" i="10"/>
  <c r="N93" i="10"/>
  <c r="L95" i="10"/>
  <c r="L87" i="10"/>
  <c r="L88" i="10"/>
  <c r="L89" i="10"/>
  <c r="L90" i="10"/>
  <c r="L91" i="10"/>
  <c r="L92" i="10"/>
  <c r="L93" i="10"/>
  <c r="L86" i="10"/>
  <c r="B91" i="44"/>
  <c r="C1" i="43"/>
  <c r="D1" i="43"/>
  <c r="E1" i="43"/>
  <c r="F1" i="43"/>
  <c r="G1" i="43"/>
  <c r="H1" i="43"/>
  <c r="I1" i="43"/>
  <c r="J1" i="43"/>
  <c r="K1" i="43"/>
  <c r="L1" i="43"/>
  <c r="M1" i="43"/>
  <c r="G3" i="43"/>
  <c r="H20" i="53" s="1"/>
  <c r="K6" i="10"/>
  <c r="L6" i="10" s="1"/>
  <c r="J6" i="10"/>
  <c r="J7" i="10"/>
  <c r="J8" i="10"/>
  <c r="J9" i="10"/>
  <c r="J10" i="10"/>
  <c r="J11" i="10"/>
  <c r="K5" i="10"/>
  <c r="L5" i="10" s="1"/>
  <c r="J5" i="10"/>
  <c r="N5" i="10" s="1"/>
  <c r="K41" i="10"/>
  <c r="L41" i="10" s="1"/>
  <c r="L49" i="10" s="1"/>
  <c r="J67" i="12" s="1"/>
  <c r="N42" i="10"/>
  <c r="L42" i="10"/>
  <c r="K42" i="10"/>
  <c r="J41" i="10"/>
  <c r="N41" i="10" s="1"/>
  <c r="J42" i="10"/>
  <c r="G31" i="10"/>
  <c r="E4" i="12" s="1"/>
  <c r="H31" i="10"/>
  <c r="F3" i="43" s="1"/>
  <c r="G20" i="53" s="1"/>
  <c r="I31" i="10"/>
  <c r="G4" i="12" s="1"/>
  <c r="M12" i="10"/>
  <c r="K3" i="12" s="1"/>
  <c r="G12" i="10"/>
  <c r="E3" i="12" s="1"/>
  <c r="H12" i="10"/>
  <c r="F3" i="12" s="1"/>
  <c r="I12" i="10"/>
  <c r="G2" i="43" s="1"/>
  <c r="H19" i="53" s="1"/>
  <c r="F12" i="10"/>
  <c r="D2" i="43" s="1"/>
  <c r="E19" i="53" s="1"/>
  <c r="F14" i="41"/>
  <c r="F3" i="41"/>
  <c r="K3" i="41" s="1"/>
  <c r="O3" i="41" s="1"/>
  <c r="F14" i="42"/>
  <c r="K14" i="42" s="1"/>
  <c r="O14" i="42" s="1"/>
  <c r="F3" i="42"/>
  <c r="K3" i="42" s="1"/>
  <c r="O3" i="42" s="1"/>
  <c r="K14" i="41"/>
  <c r="O14" i="41" s="1"/>
  <c r="O3" i="40"/>
  <c r="O14" i="40"/>
  <c r="K14" i="40"/>
  <c r="F14" i="40"/>
  <c r="F3" i="40"/>
  <c r="K3" i="40" s="1"/>
  <c r="F2" i="39"/>
  <c r="K2" i="39"/>
  <c r="O2" i="39" s="1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38" i="37"/>
  <c r="L39" i="37"/>
  <c r="L40" i="37"/>
  <c r="L41" i="37"/>
  <c r="L42" i="37"/>
  <c r="L43" i="37"/>
  <c r="L44" i="37"/>
  <c r="L45" i="37"/>
  <c r="L47" i="37"/>
  <c r="L48" i="37"/>
  <c r="L50" i="37"/>
  <c r="L51" i="37"/>
  <c r="L52" i="37"/>
  <c r="L53" i="37"/>
  <c r="L54" i="37"/>
  <c r="L55" i="37"/>
  <c r="L56" i="37"/>
  <c r="L57" i="37"/>
  <c r="L58" i="37"/>
  <c r="L59" i="37"/>
  <c r="L60" i="37"/>
  <c r="L61" i="37"/>
  <c r="L62" i="37"/>
  <c r="L63" i="37"/>
  <c r="L64" i="37"/>
  <c r="L65" i="37"/>
  <c r="L66" i="37"/>
  <c r="L67" i="37"/>
  <c r="L68" i="37"/>
  <c r="L69" i="37"/>
  <c r="L70" i="37"/>
  <c r="L71" i="37"/>
  <c r="L72" i="37"/>
  <c r="L73" i="37"/>
  <c r="L74" i="37"/>
  <c r="L75" i="37"/>
  <c r="L76" i="37"/>
  <c r="L77" i="37"/>
  <c r="L78" i="37"/>
  <c r="L79" i="37"/>
  <c r="L80" i="37"/>
  <c r="L81" i="37"/>
  <c r="L82" i="37"/>
  <c r="L3" i="37"/>
  <c r="F48" i="22"/>
  <c r="C27" i="12" s="1"/>
  <c r="G48" i="22"/>
  <c r="F419" i="10" s="1"/>
  <c r="F9" i="22"/>
  <c r="G9" i="22"/>
  <c r="F34" i="22"/>
  <c r="E293" i="10" s="1"/>
  <c r="G34" i="22"/>
  <c r="F293" i="10" s="1"/>
  <c r="F28" i="22"/>
  <c r="G28" i="9" s="1"/>
  <c r="H28" i="9" s="1"/>
  <c r="G28" i="22"/>
  <c r="D17" i="12" s="1"/>
  <c r="F35" i="22"/>
  <c r="E302" i="10" s="1"/>
  <c r="G35" i="22"/>
  <c r="D22" i="12" s="1"/>
  <c r="F25" i="22"/>
  <c r="G25" i="22"/>
  <c r="F69" i="22"/>
  <c r="G69" i="22"/>
  <c r="F18" i="22"/>
  <c r="C21" i="9" s="1"/>
  <c r="D21" i="9" s="1"/>
  <c r="G18" i="22"/>
  <c r="F149" i="10" s="1"/>
  <c r="F55" i="22"/>
  <c r="G55" i="22"/>
  <c r="F29" i="22"/>
  <c r="G25" i="9" s="1"/>
  <c r="H25" i="9" s="1"/>
  <c r="G29" i="22"/>
  <c r="D18" i="12" s="1"/>
  <c r="F44" i="22"/>
  <c r="E383" i="10" s="1"/>
  <c r="G44" i="22"/>
  <c r="F383" i="10" s="1"/>
  <c r="F24" i="22"/>
  <c r="G24" i="22"/>
  <c r="F70" i="22"/>
  <c r="G70" i="22"/>
  <c r="F12" i="22"/>
  <c r="E95" i="10" s="1"/>
  <c r="G12" i="22"/>
  <c r="F64" i="22"/>
  <c r="E563" i="10" s="1"/>
  <c r="G64" i="22"/>
  <c r="F563" i="10" s="1"/>
  <c r="F45" i="22"/>
  <c r="C25" i="12" s="1"/>
  <c r="G45" i="22"/>
  <c r="D25" i="12" s="1"/>
  <c r="F76" i="22"/>
  <c r="G76" i="22"/>
  <c r="F68" i="22"/>
  <c r="G68" i="22"/>
  <c r="F13" i="22"/>
  <c r="E104" i="10" s="1"/>
  <c r="G13" i="22"/>
  <c r="F104" i="10" s="1"/>
  <c r="F80" i="22"/>
  <c r="G80" i="22"/>
  <c r="F57" i="22"/>
  <c r="G57" i="22"/>
  <c r="F19" i="22"/>
  <c r="G19" i="22"/>
  <c r="F2" i="22"/>
  <c r="G2" i="22"/>
  <c r="F77" i="22"/>
  <c r="G77" i="22"/>
  <c r="F50" i="22"/>
  <c r="G50" i="22"/>
  <c r="F66" i="22"/>
  <c r="G66" i="22"/>
  <c r="F3" i="22"/>
  <c r="C65" i="12" s="1"/>
  <c r="G3" i="22"/>
  <c r="D65" i="12" s="1"/>
  <c r="F60" i="22"/>
  <c r="C34" i="12" s="1"/>
  <c r="G60" i="22"/>
  <c r="F527" i="10" s="1"/>
  <c r="F79" i="22"/>
  <c r="G79" i="22"/>
  <c r="F71" i="22"/>
  <c r="G71" i="22"/>
  <c r="F20" i="22"/>
  <c r="G20" i="22"/>
  <c r="F58" i="22"/>
  <c r="G58" i="22"/>
  <c r="F14" i="22"/>
  <c r="G14" i="22"/>
  <c r="F15" i="22"/>
  <c r="G15" i="22"/>
  <c r="F21" i="22"/>
  <c r="G21" i="22"/>
  <c r="F26" i="22"/>
  <c r="E221" i="10" s="1"/>
  <c r="G26" i="22"/>
  <c r="F221" i="10" s="1"/>
  <c r="F36" i="22"/>
  <c r="E311" i="10" s="1"/>
  <c r="G36" i="22"/>
  <c r="F311" i="10" s="1"/>
  <c r="F16" i="22"/>
  <c r="C10" i="12" s="1"/>
  <c r="G16" i="22"/>
  <c r="D10" i="12" s="1"/>
  <c r="F46" i="22"/>
  <c r="E401" i="10" s="1"/>
  <c r="G46" i="22"/>
  <c r="F401" i="10" s="1"/>
  <c r="F37" i="22"/>
  <c r="C23" i="12" s="1"/>
  <c r="G37" i="22"/>
  <c r="D23" i="12" s="1"/>
  <c r="F56" i="22"/>
  <c r="G56" i="22"/>
  <c r="F78" i="22"/>
  <c r="G73" i="9" s="1"/>
  <c r="G78" i="22"/>
  <c r="F680" i="10" s="1"/>
  <c r="F30" i="22"/>
  <c r="G26" i="9" s="1"/>
  <c r="H26" i="9" s="1"/>
  <c r="G30" i="22"/>
  <c r="F257" i="10" s="1"/>
  <c r="F10" i="22"/>
  <c r="G10" i="22"/>
  <c r="F67" i="22"/>
  <c r="G67" i="22"/>
  <c r="F61" i="22"/>
  <c r="E536" i="10" s="1"/>
  <c r="G61" i="22"/>
  <c r="D76" i="12" s="1"/>
  <c r="F23" i="22"/>
  <c r="G23" i="22"/>
  <c r="F38" i="22"/>
  <c r="E329" i="10" s="1"/>
  <c r="G38" i="22"/>
  <c r="F329" i="10" s="1"/>
  <c r="F4" i="22"/>
  <c r="C4" i="12" s="1"/>
  <c r="G4" i="22"/>
  <c r="D4" i="12" s="1"/>
  <c r="F31" i="22"/>
  <c r="G27" i="9" s="1"/>
  <c r="H27" i="9" s="1"/>
  <c r="G31" i="22"/>
  <c r="F266" i="10" s="1"/>
  <c r="F42" i="22"/>
  <c r="G42" i="22"/>
  <c r="F51" i="22"/>
  <c r="G51" i="22"/>
  <c r="F27" i="22"/>
  <c r="G23" i="9" s="1"/>
  <c r="H23" i="9" s="1"/>
  <c r="G27" i="22"/>
  <c r="D16" i="12" s="1"/>
  <c r="F65" i="22"/>
  <c r="E572" i="10" s="1"/>
  <c r="G65" i="22"/>
  <c r="D71" i="12" s="1"/>
  <c r="F8" i="22"/>
  <c r="G8" i="22"/>
  <c r="F41" i="22"/>
  <c r="G41" i="22"/>
  <c r="F17" i="22"/>
  <c r="G17" i="22"/>
  <c r="F52" i="22"/>
  <c r="G52" i="22"/>
  <c r="F72" i="22"/>
  <c r="E635" i="10" s="1"/>
  <c r="G72" i="22"/>
  <c r="F635" i="10" s="1"/>
  <c r="F47" i="22"/>
  <c r="E410" i="10" s="1"/>
  <c r="G47" i="22"/>
  <c r="D81" i="12" s="1"/>
  <c r="F81" i="22"/>
  <c r="G81" i="22"/>
  <c r="F39" i="22"/>
  <c r="E338" i="10" s="1"/>
  <c r="G39" i="22"/>
  <c r="F338" i="10" s="1"/>
  <c r="F32" i="22"/>
  <c r="G24" i="9" s="1"/>
  <c r="H24" i="9" s="1"/>
  <c r="G32" i="22"/>
  <c r="F275" i="10" s="1"/>
  <c r="F7" i="22"/>
  <c r="G7" i="22"/>
  <c r="F40" i="22"/>
  <c r="G40" i="22"/>
  <c r="F347" i="10" s="1"/>
  <c r="F6" i="22"/>
  <c r="G6" i="22"/>
  <c r="F43" i="22"/>
  <c r="E374" i="10" s="1"/>
  <c r="G43" i="22"/>
  <c r="F374" i="10" s="1"/>
  <c r="F5" i="22"/>
  <c r="G5" i="22"/>
  <c r="F33" i="22"/>
  <c r="G22" i="9" s="1"/>
  <c r="H22" i="9" s="1"/>
  <c r="G33" i="22"/>
  <c r="D21" i="12" s="1"/>
  <c r="F22" i="22"/>
  <c r="G22" i="22"/>
  <c r="F62" i="22"/>
  <c r="C35" i="12" s="1"/>
  <c r="G62" i="22"/>
  <c r="F545" i="10" s="1"/>
  <c r="F59" i="22"/>
  <c r="E518" i="10" s="1"/>
  <c r="G59" i="22"/>
  <c r="D72" i="12" s="1"/>
  <c r="F75" i="22"/>
  <c r="G75" i="22"/>
  <c r="F63" i="22"/>
  <c r="E554" i="10" s="1"/>
  <c r="G63" i="22"/>
  <c r="D68" i="12" s="1"/>
  <c r="F73" i="22"/>
  <c r="E644" i="10" s="1"/>
  <c r="G73" i="22"/>
  <c r="F644" i="10" s="1"/>
  <c r="F54" i="22"/>
  <c r="E500" i="10" s="1"/>
  <c r="G54" i="22"/>
  <c r="D49" i="12" s="1"/>
  <c r="F53" i="22"/>
  <c r="G53" i="22"/>
  <c r="F49" i="22"/>
  <c r="G49" i="22"/>
  <c r="F74" i="22"/>
  <c r="G74" i="22"/>
  <c r="E48" i="22"/>
  <c r="D370" i="10" s="1"/>
  <c r="E9" i="22"/>
  <c r="E34" i="22"/>
  <c r="B293" i="10" s="1"/>
  <c r="E28" i="22"/>
  <c r="F28" i="9" s="1"/>
  <c r="E35" i="22"/>
  <c r="B302" i="10" s="1"/>
  <c r="E25" i="22"/>
  <c r="B10" i="45" s="1"/>
  <c r="E69" i="22"/>
  <c r="B6" i="51" s="1"/>
  <c r="C40" i="53" s="1"/>
  <c r="E18" i="22"/>
  <c r="D204" i="10" s="1"/>
  <c r="E55" i="22"/>
  <c r="B8" i="49" s="1"/>
  <c r="E29" i="22"/>
  <c r="F25" i="9" s="1"/>
  <c r="E44" i="22"/>
  <c r="F17" i="40" s="1"/>
  <c r="E24" i="22"/>
  <c r="B9" i="45" s="1"/>
  <c r="E70" i="22"/>
  <c r="B7" i="51" s="1"/>
  <c r="E12" i="22"/>
  <c r="B92" i="44" s="1"/>
  <c r="E64" i="22"/>
  <c r="B563" i="10" s="1"/>
  <c r="E45" i="22"/>
  <c r="D375" i="10" s="1"/>
  <c r="E76" i="22"/>
  <c r="B5" i="52" s="1"/>
  <c r="C41" i="53" s="1"/>
  <c r="E68" i="22"/>
  <c r="B5" i="51" s="1"/>
  <c r="C39" i="53" s="1"/>
  <c r="E13" i="22"/>
  <c r="B93" i="44" s="1"/>
  <c r="E80" i="22"/>
  <c r="B9" i="52" s="1"/>
  <c r="E57" i="22"/>
  <c r="B10" i="49" s="1"/>
  <c r="E19" i="22"/>
  <c r="B4" i="45" s="1"/>
  <c r="C14" i="53" s="1"/>
  <c r="E2" i="22"/>
  <c r="D44" i="10" s="1"/>
  <c r="E77" i="22"/>
  <c r="B6" i="52" s="1"/>
  <c r="C16" i="53" s="1"/>
  <c r="E50" i="22"/>
  <c r="B3" i="49" s="1"/>
  <c r="C33" i="53" s="1"/>
  <c r="E66" i="22"/>
  <c r="B3" i="51" s="1"/>
  <c r="C38" i="53" s="1"/>
  <c r="E3" i="22"/>
  <c r="D29" i="10" s="1"/>
  <c r="E60" i="22"/>
  <c r="B527" i="10" s="1"/>
  <c r="E79" i="22"/>
  <c r="B8" i="52" s="1"/>
  <c r="E71" i="22"/>
  <c r="B8" i="51" s="1"/>
  <c r="E20" i="22"/>
  <c r="B5" i="45" s="1"/>
  <c r="C18" i="53" s="1"/>
  <c r="E58" i="22"/>
  <c r="B3" i="50" s="1"/>
  <c r="C6" i="53" s="1"/>
  <c r="E14" i="22"/>
  <c r="B94" i="44" s="1"/>
  <c r="E15" i="22"/>
  <c r="B95" i="44" s="1"/>
  <c r="E21" i="22"/>
  <c r="B6" i="45" s="1"/>
  <c r="C26" i="53" s="1"/>
  <c r="E26" i="22"/>
  <c r="D245" i="10" s="1"/>
  <c r="E36" i="22"/>
  <c r="B311" i="10" s="1"/>
  <c r="E16" i="22"/>
  <c r="B96" i="44" s="1"/>
  <c r="E46" i="22"/>
  <c r="D424" i="10" s="1"/>
  <c r="E37" i="22"/>
  <c r="B320" i="10" s="1"/>
  <c r="E56" i="22"/>
  <c r="B9" i="49" s="1"/>
  <c r="E78" i="22"/>
  <c r="B7" i="52" s="1"/>
  <c r="E30" i="22"/>
  <c r="F26" i="9" s="1"/>
  <c r="E10" i="22"/>
  <c r="B9" i="43" s="1"/>
  <c r="E67" i="22"/>
  <c r="B4" i="51" s="1"/>
  <c r="C9" i="53" s="1"/>
  <c r="E61" i="22"/>
  <c r="B536" i="10" s="1"/>
  <c r="E23" i="22"/>
  <c r="B8" i="45" s="1"/>
  <c r="E38" i="22"/>
  <c r="B329" i="10" s="1"/>
  <c r="E4" i="22"/>
  <c r="E31" i="22"/>
  <c r="F27" i="9" s="1"/>
  <c r="E42" i="22"/>
  <c r="B3" i="48" s="1"/>
  <c r="C10" i="53" s="1"/>
  <c r="E51" i="22"/>
  <c r="B4" i="49" s="1"/>
  <c r="C34" i="53" s="1"/>
  <c r="E27" i="22"/>
  <c r="F23" i="9" s="1"/>
  <c r="E65" i="22"/>
  <c r="B572" i="10" s="1"/>
  <c r="E8" i="22"/>
  <c r="E41" i="22"/>
  <c r="B10" i="47" s="1"/>
  <c r="E17" i="22"/>
  <c r="B97" i="44" s="1"/>
  <c r="E52" i="22"/>
  <c r="B5" i="49" s="1"/>
  <c r="C35" i="53" s="1"/>
  <c r="E72" i="22"/>
  <c r="B635" i="10" s="1"/>
  <c r="E47" i="22"/>
  <c r="D425" i="10" s="1"/>
  <c r="E81" i="22"/>
  <c r="B10" i="52" s="1"/>
  <c r="E39" i="22"/>
  <c r="E32" i="22"/>
  <c r="F24" i="9" s="1"/>
  <c r="E7" i="22"/>
  <c r="E40" i="22"/>
  <c r="B347" i="10" s="1"/>
  <c r="E6" i="22"/>
  <c r="B6" i="43" s="1"/>
  <c r="E43" i="22"/>
  <c r="D365" i="10" s="1"/>
  <c r="E5" i="22"/>
  <c r="E33" i="22"/>
  <c r="F22" i="9" s="1"/>
  <c r="E22" i="22"/>
  <c r="B7" i="45" s="1"/>
  <c r="E62" i="22"/>
  <c r="B545" i="10" s="1"/>
  <c r="E59" i="22"/>
  <c r="B518" i="10" s="1"/>
  <c r="E75" i="22"/>
  <c r="B4" i="52" s="1"/>
  <c r="C4" i="53" s="1"/>
  <c r="E63" i="22"/>
  <c r="B554" i="10" s="1"/>
  <c r="E73" i="22"/>
  <c r="B644" i="10" s="1"/>
  <c r="E54" i="22"/>
  <c r="B7" i="49" s="1"/>
  <c r="E53" i="22"/>
  <c r="B6" i="49" s="1"/>
  <c r="C36" i="53" s="1"/>
  <c r="E49" i="22"/>
  <c r="F22" i="40" s="1"/>
  <c r="E74" i="22"/>
  <c r="B3" i="52" s="1"/>
  <c r="C2" i="53" s="1"/>
  <c r="D82" i="22"/>
  <c r="D126" i="22" s="1"/>
  <c r="B90" i="37"/>
  <c r="M1" i="22"/>
  <c r="B4" i="47" l="1"/>
  <c r="C30" i="53" s="1"/>
  <c r="F53" i="9"/>
  <c r="E365" i="10"/>
  <c r="C33" i="12"/>
  <c r="B5" i="43"/>
  <c r="C22" i="53" s="1"/>
  <c r="B90" i="44"/>
  <c r="B4" i="43"/>
  <c r="C21" i="53" s="1"/>
  <c r="B7" i="43"/>
  <c r="B5" i="48"/>
  <c r="C5" i="53" s="1"/>
  <c r="B662" i="10"/>
  <c r="F365" i="10"/>
  <c r="B3" i="46"/>
  <c r="C13" i="53" s="1"/>
  <c r="B3" i="47"/>
  <c r="C17" i="53" s="1"/>
  <c r="B4" i="48"/>
  <c r="C7" i="53" s="1"/>
  <c r="F707" i="10"/>
  <c r="B3" i="45"/>
  <c r="C25" i="53" s="1"/>
  <c r="B10" i="46"/>
  <c r="B10" i="50"/>
  <c r="B10" i="51"/>
  <c r="B9" i="46"/>
  <c r="B9" i="50"/>
  <c r="B9" i="51"/>
  <c r="B8" i="46"/>
  <c r="B9" i="47"/>
  <c r="B10" i="48"/>
  <c r="B8" i="50"/>
  <c r="B7" i="46"/>
  <c r="B8" i="47"/>
  <c r="B9" i="48"/>
  <c r="B7" i="50"/>
  <c r="B2" i="43"/>
  <c r="C19" i="53" s="1"/>
  <c r="B6" i="46"/>
  <c r="C29" i="53" s="1"/>
  <c r="B7" i="47"/>
  <c r="B8" i="48"/>
  <c r="B6" i="50"/>
  <c r="C3" i="53" s="1"/>
  <c r="B716" i="10"/>
  <c r="B8" i="43"/>
  <c r="B5" i="46"/>
  <c r="C28" i="53" s="1"/>
  <c r="B6" i="47"/>
  <c r="C31" i="53" s="1"/>
  <c r="B7" i="48"/>
  <c r="B5" i="50"/>
  <c r="C37" i="53" s="1"/>
  <c r="B3" i="43"/>
  <c r="C20" i="53" s="1"/>
  <c r="B4" i="46"/>
  <c r="C27" i="53" s="1"/>
  <c r="B5" i="47"/>
  <c r="C15" i="53" s="1"/>
  <c r="B6" i="48"/>
  <c r="C32" i="53" s="1"/>
  <c r="B4" i="50"/>
  <c r="C8" i="53" s="1"/>
  <c r="J598" i="10"/>
  <c r="H4" i="51" s="1"/>
  <c r="I9" i="53" s="1"/>
  <c r="G73" i="12"/>
  <c r="F4" i="51"/>
  <c r="G9" i="53" s="1"/>
  <c r="E73" i="12"/>
  <c r="G3" i="12"/>
  <c r="E3" i="43"/>
  <c r="F20" i="53" s="1"/>
  <c r="K2" i="43"/>
  <c r="L19" i="53" s="1"/>
  <c r="F2" i="43"/>
  <c r="G19" i="53" s="1"/>
  <c r="E2" i="43"/>
  <c r="F19" i="53" s="1"/>
  <c r="G74" i="9"/>
  <c r="C47" i="12"/>
  <c r="F19" i="40"/>
  <c r="F437" i="10"/>
  <c r="F18" i="40"/>
  <c r="I16" i="40" s="1"/>
  <c r="F21" i="40"/>
  <c r="F20" i="40"/>
  <c r="F16" i="40"/>
  <c r="D47" i="12"/>
  <c r="F509" i="10"/>
  <c r="C63" i="12"/>
  <c r="B509" i="10"/>
  <c r="G72" i="9"/>
  <c r="D411" i="10"/>
  <c r="B671" i="10"/>
  <c r="D29" i="12"/>
  <c r="D45" i="12"/>
  <c r="G75" i="9"/>
  <c r="E446" i="10"/>
  <c r="B455" i="10"/>
  <c r="B446" i="10"/>
  <c r="B500" i="10"/>
  <c r="C5" i="12"/>
  <c r="B698" i="10"/>
  <c r="G71" i="9"/>
  <c r="E437" i="10"/>
  <c r="B437" i="10"/>
  <c r="D51" i="12"/>
  <c r="D15" i="12"/>
  <c r="F689" i="10"/>
  <c r="F455" i="10"/>
  <c r="D5" i="12"/>
  <c r="C30" i="12"/>
  <c r="D33" i="10"/>
  <c r="D62" i="12"/>
  <c r="E58" i="10"/>
  <c r="C9" i="43" s="1"/>
  <c r="D67" i="12"/>
  <c r="C67" i="12"/>
  <c r="E176" i="10"/>
  <c r="D43" i="12"/>
  <c r="C66" i="12"/>
  <c r="B51" i="12"/>
  <c r="D77" i="12"/>
  <c r="G76" i="9"/>
  <c r="G70" i="9"/>
  <c r="F716" i="10"/>
  <c r="B689" i="10"/>
  <c r="B680" i="10"/>
  <c r="B653" i="10"/>
  <c r="B707" i="10"/>
  <c r="F653" i="10"/>
  <c r="C82" i="12"/>
  <c r="D179" i="10"/>
  <c r="D32" i="12"/>
  <c r="B491" i="10"/>
  <c r="F473" i="10"/>
  <c r="F158" i="10"/>
  <c r="B473" i="10"/>
  <c r="D31" i="12"/>
  <c r="E464" i="10"/>
  <c r="D33" i="12"/>
  <c r="D48" i="12"/>
  <c r="B482" i="10"/>
  <c r="B374" i="10"/>
  <c r="E634" i="10"/>
  <c r="C8" i="51" s="1"/>
  <c r="F5" i="39"/>
  <c r="B464" i="10"/>
  <c r="E482" i="10"/>
  <c r="E203" i="10"/>
  <c r="B626" i="10"/>
  <c r="F6" i="39"/>
  <c r="B590" i="10"/>
  <c r="E617" i="10"/>
  <c r="C56" i="12"/>
  <c r="E194" i="10"/>
  <c r="C15" i="12"/>
  <c r="E185" i="10"/>
  <c r="F185" i="10"/>
  <c r="F167" i="10"/>
  <c r="F599" i="10"/>
  <c r="E167" i="10"/>
  <c r="D194" i="10"/>
  <c r="B608" i="10"/>
  <c r="E607" i="10"/>
  <c r="F4" i="39"/>
  <c r="D40" i="12"/>
  <c r="D7" i="12"/>
  <c r="D208" i="10"/>
  <c r="J18" i="38"/>
  <c r="F176" i="10"/>
  <c r="F203" i="10"/>
  <c r="D73" i="12"/>
  <c r="C24" i="12"/>
  <c r="D52" i="12"/>
  <c r="B599" i="10"/>
  <c r="C6" i="12"/>
  <c r="E608" i="10"/>
  <c r="E590" i="10"/>
  <c r="D39" i="12"/>
  <c r="F581" i="10"/>
  <c r="D58" i="12"/>
  <c r="C38" i="9"/>
  <c r="D38" i="9" s="1"/>
  <c r="C37" i="12"/>
  <c r="D46" i="12"/>
  <c r="B617" i="10"/>
  <c r="D644" i="10"/>
  <c r="C14" i="12"/>
  <c r="D24" i="12"/>
  <c r="E599" i="10"/>
  <c r="F617" i="10"/>
  <c r="F671" i="10"/>
  <c r="C48" i="12"/>
  <c r="D56" i="12"/>
  <c r="D428" i="10"/>
  <c r="B48" i="12"/>
  <c r="D79" i="12"/>
  <c r="C50" i="12"/>
  <c r="D6" i="12"/>
  <c r="C79" i="12"/>
  <c r="E247" i="10"/>
  <c r="C5" i="46" s="1"/>
  <c r="D28" i="53" s="1"/>
  <c r="D142" i="10"/>
  <c r="E239" i="10"/>
  <c r="D69" i="12"/>
  <c r="F239" i="10"/>
  <c r="B7" i="12"/>
  <c r="D54" i="12"/>
  <c r="D20" i="12"/>
  <c r="C17" i="12"/>
  <c r="C43" i="12"/>
  <c r="C9" i="12"/>
  <c r="C52" i="12"/>
  <c r="D9" i="12"/>
  <c r="E427" i="10"/>
  <c r="C9" i="48" s="1"/>
  <c r="D80" i="12"/>
  <c r="D74" i="12"/>
  <c r="C38" i="12"/>
  <c r="E419" i="10"/>
  <c r="C80" i="12"/>
  <c r="C7" i="12"/>
  <c r="C74" i="12"/>
  <c r="C36" i="12"/>
  <c r="F491" i="10"/>
  <c r="F95" i="10"/>
  <c r="E598" i="10"/>
  <c r="C4" i="51" s="1"/>
  <c r="D9" i="53" s="1"/>
  <c r="E211" i="10"/>
  <c r="C9" i="45" s="1"/>
  <c r="F21" i="38"/>
  <c r="D50" i="12"/>
  <c r="C57" i="12"/>
  <c r="D137" i="10"/>
  <c r="B581" i="10"/>
  <c r="F6" i="9"/>
  <c r="K20" i="40"/>
  <c r="B8" i="42"/>
  <c r="K5" i="42"/>
  <c r="F11" i="42"/>
  <c r="K20" i="42"/>
  <c r="F19" i="42"/>
  <c r="I17" i="42" s="1"/>
  <c r="D70" i="12"/>
  <c r="C42" i="12"/>
  <c r="C71" i="12"/>
  <c r="C76" i="12"/>
  <c r="C49" i="12"/>
  <c r="C31" i="12"/>
  <c r="B47" i="12"/>
  <c r="B25" i="12"/>
  <c r="B24" i="12"/>
  <c r="B23" i="12"/>
  <c r="B21" i="12"/>
  <c r="B18" i="12"/>
  <c r="B15" i="12"/>
  <c r="B12" i="12"/>
  <c r="B80" i="12"/>
  <c r="B8" i="12"/>
  <c r="B5" i="12"/>
  <c r="E166" i="10"/>
  <c r="C4" i="45" s="1"/>
  <c r="D14" i="53" s="1"/>
  <c r="F194" i="10"/>
  <c r="F230" i="10"/>
  <c r="F302" i="10"/>
  <c r="F410" i="10"/>
  <c r="F446" i="10"/>
  <c r="F482" i="10"/>
  <c r="F518" i="10"/>
  <c r="F554" i="10"/>
  <c r="F590" i="10"/>
  <c r="F598" i="10" s="1"/>
  <c r="D4" i="51" s="1"/>
  <c r="E9" i="53" s="1"/>
  <c r="E626" i="10"/>
  <c r="F662" i="10"/>
  <c r="E715" i="10"/>
  <c r="C9" i="52" s="1"/>
  <c r="D295" i="10"/>
  <c r="D313" i="10"/>
  <c r="D331" i="10"/>
  <c r="D341" i="10"/>
  <c r="D369" i="10"/>
  <c r="D383" i="10"/>
  <c r="D398" i="10"/>
  <c r="D416" i="10"/>
  <c r="D434" i="10"/>
  <c r="D446" i="10"/>
  <c r="D460" i="10"/>
  <c r="D476" i="10"/>
  <c r="D492" i="10"/>
  <c r="D501" i="10"/>
  <c r="D520" i="10"/>
  <c r="D538" i="10"/>
  <c r="D554" i="10"/>
  <c r="D566" i="10"/>
  <c r="D585" i="10"/>
  <c r="D603" i="10"/>
  <c r="D613" i="10"/>
  <c r="D631" i="10"/>
  <c r="D649" i="10"/>
  <c r="D662" i="10"/>
  <c r="D680" i="10"/>
  <c r="D693" i="10"/>
  <c r="D711" i="10"/>
  <c r="B22" i="40"/>
  <c r="M19" i="40" s="1"/>
  <c r="K19" i="40"/>
  <c r="B7" i="42"/>
  <c r="K4" i="42"/>
  <c r="B22" i="42"/>
  <c r="Q18" i="42" s="1"/>
  <c r="K19" i="42"/>
  <c r="F18" i="42"/>
  <c r="I16" i="42" s="1"/>
  <c r="C70" i="12"/>
  <c r="C58" i="12"/>
  <c r="B42" i="12"/>
  <c r="B52" i="12"/>
  <c r="B71" i="12"/>
  <c r="B76" i="12"/>
  <c r="B49" i="12"/>
  <c r="B31" i="12"/>
  <c r="D27" i="12"/>
  <c r="D78" i="12"/>
  <c r="D57" i="12"/>
  <c r="D64" i="12"/>
  <c r="D14" i="12"/>
  <c r="D61" i="12"/>
  <c r="D53" i="12"/>
  <c r="E158" i="10"/>
  <c r="E283" i="10"/>
  <c r="C9" i="46" s="1"/>
  <c r="E319" i="10"/>
  <c r="C5" i="47" s="1"/>
  <c r="D15" i="53" s="1"/>
  <c r="E355" i="10"/>
  <c r="C9" i="47" s="1"/>
  <c r="E391" i="10"/>
  <c r="C5" i="48" s="1"/>
  <c r="D5" i="53" s="1"/>
  <c r="E463" i="10"/>
  <c r="C5" i="49" s="1"/>
  <c r="D35" i="53" s="1"/>
  <c r="E499" i="10"/>
  <c r="C9" i="49" s="1"/>
  <c r="E535" i="10"/>
  <c r="C5" i="50" s="1"/>
  <c r="D37" i="53" s="1"/>
  <c r="E571" i="10"/>
  <c r="C9" i="50" s="1"/>
  <c r="F626" i="10"/>
  <c r="E679" i="10"/>
  <c r="C5" i="52" s="1"/>
  <c r="D41" i="53" s="1"/>
  <c r="E707" i="10"/>
  <c r="D294" i="10"/>
  <c r="D312" i="10"/>
  <c r="D330" i="10"/>
  <c r="D347" i="10"/>
  <c r="D368" i="10"/>
  <c r="D387" i="10"/>
  <c r="D397" i="10"/>
  <c r="D415" i="10"/>
  <c r="D433" i="10"/>
  <c r="D451" i="10"/>
  <c r="D461" i="10"/>
  <c r="D479" i="10"/>
  <c r="D497" i="10"/>
  <c r="D509" i="10"/>
  <c r="D519" i="10"/>
  <c r="D537" i="10"/>
  <c r="D555" i="10"/>
  <c r="D565" i="10"/>
  <c r="D584" i="10"/>
  <c r="D602" i="10"/>
  <c r="D617" i="10"/>
  <c r="D630" i="10"/>
  <c r="D648" i="10"/>
  <c r="D667" i="10"/>
  <c r="D683" i="10"/>
  <c r="D698" i="10"/>
  <c r="D710" i="10"/>
  <c r="D34" i="10"/>
  <c r="B21" i="40"/>
  <c r="K18" i="40"/>
  <c r="B6" i="42"/>
  <c r="O7" i="42"/>
  <c r="B21" i="42"/>
  <c r="K18" i="42"/>
  <c r="F17" i="42"/>
  <c r="I15" i="42" s="1"/>
  <c r="B70" i="12"/>
  <c r="B58" i="12"/>
  <c r="D41" i="12"/>
  <c r="D38" i="12"/>
  <c r="D36" i="12"/>
  <c r="D34" i="12"/>
  <c r="D30" i="12"/>
  <c r="C78" i="12"/>
  <c r="C46" i="12"/>
  <c r="C64" i="12"/>
  <c r="C61" i="12"/>
  <c r="C53" i="12"/>
  <c r="E275" i="10"/>
  <c r="E347" i="10"/>
  <c r="E455" i="10"/>
  <c r="E491" i="10"/>
  <c r="E527" i="10"/>
  <c r="E643" i="10"/>
  <c r="C9" i="51" s="1"/>
  <c r="E671" i="10"/>
  <c r="F698" i="10"/>
  <c r="D302" i="10"/>
  <c r="D316" i="10"/>
  <c r="D332" i="10"/>
  <c r="D348" i="10"/>
  <c r="D367" i="10"/>
  <c r="D386" i="10"/>
  <c r="D401" i="10"/>
  <c r="D414" i="10"/>
  <c r="D432" i="10"/>
  <c r="D450" i="10"/>
  <c r="D464" i="10"/>
  <c r="D478" i="10"/>
  <c r="D496" i="10"/>
  <c r="D515" i="10"/>
  <c r="D524" i="10"/>
  <c r="D540" i="10"/>
  <c r="D556" i="10"/>
  <c r="D572" i="10"/>
  <c r="D583" i="10"/>
  <c r="D601" i="10"/>
  <c r="D619" i="10"/>
  <c r="D629" i="10"/>
  <c r="D647" i="10"/>
  <c r="D666" i="10"/>
  <c r="D682" i="10"/>
  <c r="D699" i="10"/>
  <c r="D709" i="10"/>
  <c r="B20" i="40"/>
  <c r="Q16" i="40" s="1"/>
  <c r="K17" i="40"/>
  <c r="B5" i="42"/>
  <c r="O6" i="42"/>
  <c r="B20" i="42"/>
  <c r="Q16" i="42" s="1"/>
  <c r="K17" i="42"/>
  <c r="F16" i="42"/>
  <c r="I22" i="42" s="1"/>
  <c r="C41" i="12"/>
  <c r="B27" i="12"/>
  <c r="B78" i="12"/>
  <c r="B46" i="12"/>
  <c r="B57" i="12"/>
  <c r="B64" i="12"/>
  <c r="B17" i="12"/>
  <c r="B14" i="12"/>
  <c r="B61" i="12"/>
  <c r="B10" i="12"/>
  <c r="B53" i="12"/>
  <c r="B6" i="12"/>
  <c r="B4" i="12"/>
  <c r="E175" i="10"/>
  <c r="C5" i="45" s="1"/>
  <c r="D18" i="53" s="1"/>
  <c r="E580" i="10"/>
  <c r="C10" i="50" s="1"/>
  <c r="D307" i="10"/>
  <c r="D317" i="10"/>
  <c r="D335" i="10"/>
  <c r="D356" i="10"/>
  <c r="D366" i="10"/>
  <c r="D385" i="10"/>
  <c r="D403" i="10"/>
  <c r="D413" i="10"/>
  <c r="D431" i="10"/>
  <c r="D449" i="10"/>
  <c r="D467" i="10"/>
  <c r="D477" i="10"/>
  <c r="D495" i="10"/>
  <c r="D514" i="10"/>
  <c r="D527" i="10"/>
  <c r="D542" i="10"/>
  <c r="D559" i="10"/>
  <c r="D578" i="10"/>
  <c r="D582" i="10"/>
  <c r="D600" i="10"/>
  <c r="D618" i="10"/>
  <c r="D635" i="10"/>
  <c r="D646" i="10"/>
  <c r="D665" i="10"/>
  <c r="D681" i="10"/>
  <c r="D700" i="10"/>
  <c r="D716" i="10"/>
  <c r="B19" i="40"/>
  <c r="M16" i="40" s="1"/>
  <c r="K16" i="40"/>
  <c r="B4" i="42"/>
  <c r="D11" i="42" s="1"/>
  <c r="O5" i="42"/>
  <c r="B19" i="42"/>
  <c r="K16" i="42"/>
  <c r="B41" i="12"/>
  <c r="B38" i="12"/>
  <c r="B36" i="12"/>
  <c r="B34" i="12"/>
  <c r="B33" i="12"/>
  <c r="B30" i="12"/>
  <c r="E220" i="10"/>
  <c r="C10" i="45" s="1"/>
  <c r="E256" i="10"/>
  <c r="C6" i="46" s="1"/>
  <c r="D29" i="53" s="1"/>
  <c r="E292" i="10"/>
  <c r="C10" i="46" s="1"/>
  <c r="E328" i="10"/>
  <c r="E364" i="10"/>
  <c r="C10" i="47" s="1"/>
  <c r="E400" i="10"/>
  <c r="C6" i="48" s="1"/>
  <c r="D32" i="53" s="1"/>
  <c r="E436" i="10"/>
  <c r="C10" i="48" s="1"/>
  <c r="E472" i="10"/>
  <c r="C6" i="49" s="1"/>
  <c r="D36" i="53" s="1"/>
  <c r="E508" i="10"/>
  <c r="C10" i="49" s="1"/>
  <c r="E544" i="10"/>
  <c r="C6" i="50" s="1"/>
  <c r="D3" i="53" s="1"/>
  <c r="E688" i="10"/>
  <c r="C6" i="52" s="1"/>
  <c r="D16" i="53" s="1"/>
  <c r="E724" i="10"/>
  <c r="C10" i="52" s="1"/>
  <c r="D306" i="10"/>
  <c r="D320" i="10"/>
  <c r="D334" i="10"/>
  <c r="D362" i="10"/>
  <c r="D371" i="10"/>
  <c r="D384" i="10"/>
  <c r="D402" i="10"/>
  <c r="D419" i="10"/>
  <c r="D430" i="10"/>
  <c r="D448" i="10"/>
  <c r="D466" i="10"/>
  <c r="D482" i="10"/>
  <c r="D494" i="10"/>
  <c r="D513" i="10"/>
  <c r="D531" i="10"/>
  <c r="D541" i="10"/>
  <c r="D558" i="10"/>
  <c r="D577" i="10"/>
  <c r="D590" i="10"/>
  <c r="D604" i="10"/>
  <c r="D620" i="10"/>
  <c r="D636" i="10"/>
  <c r="D645" i="10"/>
  <c r="D664" i="10"/>
  <c r="D686" i="10"/>
  <c r="D704" i="10"/>
  <c r="D722" i="10"/>
  <c r="J17" i="38"/>
  <c r="G9" i="9"/>
  <c r="H9" i="9" s="1"/>
  <c r="B18" i="40"/>
  <c r="K15" i="40"/>
  <c r="F4" i="42"/>
  <c r="O4" i="42"/>
  <c r="B18" i="42"/>
  <c r="K15" i="42"/>
  <c r="F22" i="42"/>
  <c r="I20" i="42" s="1"/>
  <c r="B50" i="12"/>
  <c r="B43" i="12"/>
  <c r="C81" i="12"/>
  <c r="C69" i="12"/>
  <c r="C54" i="12"/>
  <c r="C22" i="12"/>
  <c r="C20" i="12"/>
  <c r="C16" i="12"/>
  <c r="C51" i="12"/>
  <c r="C62" i="12"/>
  <c r="E103" i="10"/>
  <c r="E212" i="10"/>
  <c r="E248" i="10"/>
  <c r="E284" i="10"/>
  <c r="E320" i="10"/>
  <c r="E356" i="10"/>
  <c r="E392" i="10"/>
  <c r="E428" i="10"/>
  <c r="E616" i="10"/>
  <c r="E652" i="10"/>
  <c r="C10" i="51" s="1"/>
  <c r="E680" i="10"/>
  <c r="E716" i="10"/>
  <c r="D305" i="10"/>
  <c r="D323" i="10"/>
  <c r="D333" i="10"/>
  <c r="D361" i="10"/>
  <c r="D374" i="10"/>
  <c r="D388" i="10"/>
  <c r="D404" i="10"/>
  <c r="D420" i="10"/>
  <c r="D429" i="10"/>
  <c r="D447" i="10"/>
  <c r="D465" i="10"/>
  <c r="D483" i="10"/>
  <c r="D493" i="10"/>
  <c r="D512" i="10"/>
  <c r="D530" i="10"/>
  <c r="D545" i="10"/>
  <c r="D557" i="10"/>
  <c r="D576" i="10"/>
  <c r="D595" i="10"/>
  <c r="D605" i="10"/>
  <c r="D622" i="10"/>
  <c r="D641" i="10"/>
  <c r="D653" i="10"/>
  <c r="D663" i="10"/>
  <c r="D685" i="10"/>
  <c r="D703" i="10"/>
  <c r="D721" i="10"/>
  <c r="D114" i="10"/>
  <c r="B17" i="40"/>
  <c r="M22" i="40" s="1"/>
  <c r="O18" i="40"/>
  <c r="K11" i="42"/>
  <c r="F10" i="42"/>
  <c r="B17" i="42"/>
  <c r="M22" i="42" s="1"/>
  <c r="O18" i="42"/>
  <c r="C40" i="12"/>
  <c r="C73" i="12"/>
  <c r="C68" i="12"/>
  <c r="C72" i="12"/>
  <c r="C32" i="12"/>
  <c r="C29" i="12"/>
  <c r="B81" i="12"/>
  <c r="B69" i="12"/>
  <c r="B54" i="12"/>
  <c r="B22" i="12"/>
  <c r="B20" i="12"/>
  <c r="B16" i="12"/>
  <c r="B56" i="12"/>
  <c r="B9" i="12"/>
  <c r="B62" i="12"/>
  <c r="E184" i="10"/>
  <c r="C6" i="45" s="1"/>
  <c r="D26" i="53" s="1"/>
  <c r="F212" i="10"/>
  <c r="F248" i="10"/>
  <c r="F284" i="10"/>
  <c r="F320" i="10"/>
  <c r="F356" i="10"/>
  <c r="F392" i="10"/>
  <c r="F428" i="10"/>
  <c r="F464" i="10"/>
  <c r="F500" i="10"/>
  <c r="F536" i="10"/>
  <c r="F572" i="10"/>
  <c r="D304" i="10"/>
  <c r="D322" i="10"/>
  <c r="D338" i="10"/>
  <c r="D360" i="10"/>
  <c r="D378" i="10"/>
  <c r="D389" i="10"/>
  <c r="D407" i="10"/>
  <c r="D423" i="10"/>
  <c r="D443" i="10"/>
  <c r="D452" i="10"/>
  <c r="D468" i="10"/>
  <c r="D484" i="10"/>
  <c r="D500" i="10"/>
  <c r="D511" i="10"/>
  <c r="D529" i="10"/>
  <c r="D547" i="10"/>
  <c r="D560" i="10"/>
  <c r="D575" i="10"/>
  <c r="D594" i="10"/>
  <c r="D608" i="10"/>
  <c r="D621" i="10"/>
  <c r="D640" i="10"/>
  <c r="D659" i="10"/>
  <c r="D671" i="10"/>
  <c r="D689" i="10"/>
  <c r="D702" i="10"/>
  <c r="D720" i="10"/>
  <c r="B16" i="40"/>
  <c r="O17" i="40"/>
  <c r="K10" i="42"/>
  <c r="F9" i="42"/>
  <c r="B16" i="42"/>
  <c r="O17" i="42"/>
  <c r="C45" i="12"/>
  <c r="C77" i="12"/>
  <c r="B40" i="12"/>
  <c r="B73" i="12"/>
  <c r="B68" i="12"/>
  <c r="B72" i="12"/>
  <c r="B32" i="12"/>
  <c r="D28" i="12"/>
  <c r="D26" i="12"/>
  <c r="D75" i="12"/>
  <c r="D59" i="12"/>
  <c r="D60" i="12"/>
  <c r="D19" i="12"/>
  <c r="D55" i="12"/>
  <c r="D13" i="12"/>
  <c r="D11" i="12"/>
  <c r="E193" i="10"/>
  <c r="C7" i="45" s="1"/>
  <c r="E229" i="10"/>
  <c r="C3" i="46" s="1"/>
  <c r="D13" i="53" s="1"/>
  <c r="E265" i="10"/>
  <c r="C7" i="46" s="1"/>
  <c r="E301" i="10"/>
  <c r="C3" i="47" s="1"/>
  <c r="D17" i="53" s="1"/>
  <c r="E337" i="10"/>
  <c r="E373" i="10"/>
  <c r="C3" i="48" s="1"/>
  <c r="D10" i="53" s="1"/>
  <c r="E409" i="10"/>
  <c r="C7" i="48" s="1"/>
  <c r="E445" i="10"/>
  <c r="C3" i="49" s="1"/>
  <c r="D33" i="53" s="1"/>
  <c r="E481" i="10"/>
  <c r="C7" i="49" s="1"/>
  <c r="E517" i="10"/>
  <c r="C3" i="50" s="1"/>
  <c r="D6" i="53" s="1"/>
  <c r="E553" i="10"/>
  <c r="C7" i="50" s="1"/>
  <c r="E589" i="10"/>
  <c r="C3" i="51" s="1"/>
  <c r="D38" i="53" s="1"/>
  <c r="F608" i="10"/>
  <c r="E661" i="10"/>
  <c r="C3" i="52" s="1"/>
  <c r="D2" i="53" s="1"/>
  <c r="E697" i="10"/>
  <c r="C7" i="52" s="1"/>
  <c r="D293" i="10"/>
  <c r="D303" i="10"/>
  <c r="D321" i="10"/>
  <c r="D339" i="10"/>
  <c r="D359" i="10"/>
  <c r="D377" i="10"/>
  <c r="D392" i="10"/>
  <c r="D406" i="10"/>
  <c r="D422" i="10"/>
  <c r="D442" i="10"/>
  <c r="D455" i="10"/>
  <c r="D470" i="10"/>
  <c r="D487" i="10"/>
  <c r="D506" i="10"/>
  <c r="D510" i="10"/>
  <c r="D528" i="10"/>
  <c r="D546" i="10"/>
  <c r="D563" i="10"/>
  <c r="D574" i="10"/>
  <c r="D593" i="10"/>
  <c r="D611" i="10"/>
  <c r="D623" i="10"/>
  <c r="D639" i="10"/>
  <c r="D658" i="10"/>
  <c r="D675" i="10"/>
  <c r="D691" i="10"/>
  <c r="D701" i="10"/>
  <c r="D719" i="10"/>
  <c r="B15" i="40"/>
  <c r="D22" i="40" s="1"/>
  <c r="O16" i="40"/>
  <c r="K9" i="42"/>
  <c r="F8" i="42"/>
  <c r="B15" i="42"/>
  <c r="M20" i="42" s="1"/>
  <c r="O16" i="42"/>
  <c r="B45" i="12"/>
  <c r="B77" i="12"/>
  <c r="D37" i="12"/>
  <c r="D35" i="12"/>
  <c r="D63" i="12"/>
  <c r="D66" i="12"/>
  <c r="C28" i="12"/>
  <c r="C26" i="12"/>
  <c r="C75" i="12"/>
  <c r="C59" i="12"/>
  <c r="C60" i="12"/>
  <c r="C19" i="12"/>
  <c r="C55" i="12"/>
  <c r="C13" i="12"/>
  <c r="C11" i="12"/>
  <c r="E112" i="10"/>
  <c r="E257" i="10"/>
  <c r="E473" i="10"/>
  <c r="E509" i="10"/>
  <c r="E545" i="10"/>
  <c r="E581" i="10"/>
  <c r="E625" i="10"/>
  <c r="C7" i="51" s="1"/>
  <c r="E653" i="10"/>
  <c r="E689" i="10"/>
  <c r="D299" i="10"/>
  <c r="D308" i="10"/>
  <c r="D324" i="10"/>
  <c r="D340" i="10"/>
  <c r="D358" i="10"/>
  <c r="D376" i="10"/>
  <c r="D395" i="10"/>
  <c r="D405" i="10"/>
  <c r="D421" i="10"/>
  <c r="D441" i="10"/>
  <c r="D458" i="10"/>
  <c r="D469" i="10"/>
  <c r="D486" i="10"/>
  <c r="D505" i="10"/>
  <c r="D518" i="10"/>
  <c r="D532" i="10"/>
  <c r="D548" i="10"/>
  <c r="D564" i="10"/>
  <c r="D573" i="10"/>
  <c r="D592" i="10"/>
  <c r="D610" i="10"/>
  <c r="D626" i="10"/>
  <c r="D638" i="10"/>
  <c r="D657" i="10"/>
  <c r="D674" i="10"/>
  <c r="D690" i="10"/>
  <c r="D707" i="10"/>
  <c r="D718" i="10"/>
  <c r="F15" i="40"/>
  <c r="I21" i="40" s="1"/>
  <c r="O15" i="40"/>
  <c r="B11" i="42"/>
  <c r="D10" i="42" s="1"/>
  <c r="K8" i="42"/>
  <c r="F7" i="42"/>
  <c r="F15" i="42"/>
  <c r="I21" i="42" s="1"/>
  <c r="O15" i="42"/>
  <c r="D44" i="12"/>
  <c r="D82" i="12"/>
  <c r="C39" i="12"/>
  <c r="B28" i="12"/>
  <c r="B26" i="12"/>
  <c r="B75" i="12"/>
  <c r="B59" i="12"/>
  <c r="B60" i="12"/>
  <c r="B19" i="12"/>
  <c r="B55" i="12"/>
  <c r="B13" i="12"/>
  <c r="B11" i="12"/>
  <c r="B74" i="12"/>
  <c r="B79" i="12"/>
  <c r="B67" i="12"/>
  <c r="E418" i="10"/>
  <c r="C8" i="48" s="1"/>
  <c r="D298" i="10"/>
  <c r="D311" i="10"/>
  <c r="D326" i="10"/>
  <c r="D344" i="10"/>
  <c r="D357" i="10"/>
  <c r="D394" i="10"/>
  <c r="D410" i="10"/>
  <c r="D440" i="10"/>
  <c r="D457" i="10"/>
  <c r="D473" i="10"/>
  <c r="D485" i="10"/>
  <c r="D504" i="10"/>
  <c r="D523" i="10"/>
  <c r="D533" i="10"/>
  <c r="D551" i="10"/>
  <c r="D569" i="10"/>
  <c r="D581" i="10"/>
  <c r="D591" i="10"/>
  <c r="D609" i="10"/>
  <c r="D627" i="10"/>
  <c r="D637" i="10"/>
  <c r="D656" i="10"/>
  <c r="D673" i="10"/>
  <c r="D692" i="10"/>
  <c r="D708" i="10"/>
  <c r="D717" i="10"/>
  <c r="O4" i="41"/>
  <c r="K22" i="40"/>
  <c r="B10" i="42"/>
  <c r="D9" i="42" s="1"/>
  <c r="K7" i="42"/>
  <c r="F6" i="42"/>
  <c r="K22" i="42"/>
  <c r="F21" i="42"/>
  <c r="I19" i="42" s="1"/>
  <c r="C44" i="12"/>
  <c r="B39" i="12"/>
  <c r="B37" i="12"/>
  <c r="B35" i="12"/>
  <c r="B63" i="12"/>
  <c r="B66" i="12"/>
  <c r="D12" i="12"/>
  <c r="D8" i="12"/>
  <c r="E202" i="10"/>
  <c r="C8" i="45" s="1"/>
  <c r="E238" i="10"/>
  <c r="C4" i="46" s="1"/>
  <c r="D27" i="53" s="1"/>
  <c r="E274" i="10"/>
  <c r="C8" i="46" s="1"/>
  <c r="E310" i="10"/>
  <c r="C4" i="47" s="1"/>
  <c r="D30" i="53" s="1"/>
  <c r="E346" i="10"/>
  <c r="C8" i="47" s="1"/>
  <c r="E382" i="10"/>
  <c r="C4" i="48" s="1"/>
  <c r="D7" i="53" s="1"/>
  <c r="E454" i="10"/>
  <c r="C4" i="49" s="1"/>
  <c r="D34" i="53" s="1"/>
  <c r="E490" i="10"/>
  <c r="C8" i="49" s="1"/>
  <c r="E526" i="10"/>
  <c r="C4" i="50" s="1"/>
  <c r="D8" i="53" s="1"/>
  <c r="E562" i="10"/>
  <c r="C8" i="50" s="1"/>
  <c r="E670" i="10"/>
  <c r="C4" i="52" s="1"/>
  <c r="D4" i="53" s="1"/>
  <c r="E706" i="10"/>
  <c r="C8" i="52" s="1"/>
  <c r="D297" i="10"/>
  <c r="D315" i="10"/>
  <c r="D325" i="10"/>
  <c r="D343" i="10"/>
  <c r="D379" i="10"/>
  <c r="D393" i="10"/>
  <c r="D439" i="10"/>
  <c r="D456" i="10"/>
  <c r="D475" i="10"/>
  <c r="D488" i="10"/>
  <c r="D503" i="10"/>
  <c r="D522" i="10"/>
  <c r="D536" i="10"/>
  <c r="D550" i="10"/>
  <c r="D568" i="10"/>
  <c r="D587" i="10"/>
  <c r="D596" i="10"/>
  <c r="D612" i="10"/>
  <c r="D628" i="10"/>
  <c r="D655" i="10"/>
  <c r="D672" i="10"/>
  <c r="D695" i="10"/>
  <c r="D713" i="10"/>
  <c r="B77" i="9"/>
  <c r="B419" i="10"/>
  <c r="D92" i="10"/>
  <c r="K22" i="41"/>
  <c r="K21" i="40"/>
  <c r="B9" i="42"/>
  <c r="Q5" i="42" s="1"/>
  <c r="K6" i="42"/>
  <c r="F5" i="42"/>
  <c r="K21" i="42"/>
  <c r="F20" i="42"/>
  <c r="I18" i="42" s="1"/>
  <c r="B65" i="12"/>
  <c r="B44" i="12"/>
  <c r="B82" i="12"/>
  <c r="C21" i="12"/>
  <c r="C18" i="12"/>
  <c r="C12" i="12"/>
  <c r="C8" i="12"/>
  <c r="E157" i="10"/>
  <c r="C3" i="45" s="1"/>
  <c r="D25" i="53" s="1"/>
  <c r="E230" i="10"/>
  <c r="E266" i="10"/>
  <c r="E662" i="10"/>
  <c r="E698" i="10"/>
  <c r="D296" i="10"/>
  <c r="D314" i="10"/>
  <c r="D329" i="10"/>
  <c r="D342" i="10"/>
  <c r="D380" i="10"/>
  <c r="D396" i="10"/>
  <c r="D412" i="10"/>
  <c r="D438" i="10"/>
  <c r="D459" i="10"/>
  <c r="D474" i="10"/>
  <c r="D491" i="10"/>
  <c r="D502" i="10"/>
  <c r="D521" i="10"/>
  <c r="D539" i="10"/>
  <c r="D549" i="10"/>
  <c r="D567" i="10"/>
  <c r="D586" i="10"/>
  <c r="D599" i="10"/>
  <c r="D614" i="10"/>
  <c r="D632" i="10"/>
  <c r="D650" i="10"/>
  <c r="D654" i="10"/>
  <c r="D677" i="10"/>
  <c r="D694" i="10"/>
  <c r="D712" i="10"/>
  <c r="B29" i="12"/>
  <c r="D437" i="10"/>
  <c r="K12" i="10"/>
  <c r="I3" i="12" s="1"/>
  <c r="D42" i="12"/>
  <c r="M4" i="42"/>
  <c r="M16" i="42"/>
  <c r="K7" i="40"/>
  <c r="I22" i="40"/>
  <c r="O7" i="40"/>
  <c r="B356" i="10"/>
  <c r="B365" i="10"/>
  <c r="K8" i="41"/>
  <c r="B392" i="10"/>
  <c r="B17" i="41"/>
  <c r="M22" i="41" s="1"/>
  <c r="B401" i="10"/>
  <c r="B410" i="10"/>
  <c r="F17" i="41"/>
  <c r="I15" i="41" s="1"/>
  <c r="I15" i="40"/>
  <c r="B9" i="40"/>
  <c r="F11" i="40"/>
  <c r="B6" i="41"/>
  <c r="I4" i="41" s="1"/>
  <c r="F7" i="41"/>
  <c r="O18" i="41"/>
  <c r="F42" i="9"/>
  <c r="B8" i="40"/>
  <c r="D7" i="40" s="1"/>
  <c r="K6" i="40"/>
  <c r="F10" i="40"/>
  <c r="B5" i="41"/>
  <c r="F6" i="41"/>
  <c r="K21" i="41"/>
  <c r="O17" i="41"/>
  <c r="B7" i="40"/>
  <c r="K5" i="40"/>
  <c r="F9" i="40"/>
  <c r="B4" i="41"/>
  <c r="D11" i="41" s="1"/>
  <c r="F5" i="41"/>
  <c r="K20" i="41"/>
  <c r="O16" i="41"/>
  <c r="I20" i="40"/>
  <c r="B6" i="40"/>
  <c r="K4" i="40"/>
  <c r="F8" i="40"/>
  <c r="F4" i="41"/>
  <c r="B22" i="41"/>
  <c r="Q18" i="41" s="1"/>
  <c r="K19" i="41"/>
  <c r="O15" i="41"/>
  <c r="I18" i="40"/>
  <c r="B5" i="40"/>
  <c r="D4" i="40" s="1"/>
  <c r="F7" i="40"/>
  <c r="K11" i="41"/>
  <c r="O7" i="41"/>
  <c r="B21" i="41"/>
  <c r="K18" i="41"/>
  <c r="F21" i="41"/>
  <c r="I19" i="41" s="1"/>
  <c r="E149" i="10"/>
  <c r="B4" i="40"/>
  <c r="F6" i="40"/>
  <c r="K10" i="41"/>
  <c r="O6" i="41"/>
  <c r="B20" i="41"/>
  <c r="Q16" i="41" s="1"/>
  <c r="K17" i="41"/>
  <c r="F20" i="41"/>
  <c r="I18" i="41" s="1"/>
  <c r="F5" i="40"/>
  <c r="K9" i="41"/>
  <c r="O5" i="41"/>
  <c r="B19" i="41"/>
  <c r="M16" i="41" s="1"/>
  <c r="K16" i="41"/>
  <c r="F19" i="41"/>
  <c r="I17" i="41" s="1"/>
  <c r="F4" i="40"/>
  <c r="B11" i="41"/>
  <c r="I9" i="41" s="1"/>
  <c r="B18" i="41"/>
  <c r="K15" i="41"/>
  <c r="F18" i="41"/>
  <c r="I16" i="41" s="1"/>
  <c r="K11" i="40"/>
  <c r="B10" i="41"/>
  <c r="M7" i="41" s="1"/>
  <c r="K7" i="41"/>
  <c r="F11" i="41"/>
  <c r="I19" i="40"/>
  <c r="K10" i="40"/>
  <c r="O6" i="40"/>
  <c r="B9" i="41"/>
  <c r="D8" i="41" s="1"/>
  <c r="K6" i="41"/>
  <c r="F10" i="41"/>
  <c r="B16" i="41"/>
  <c r="F16" i="41"/>
  <c r="I22" i="41" s="1"/>
  <c r="B11" i="40"/>
  <c r="D10" i="40" s="1"/>
  <c r="K9" i="40"/>
  <c r="O5" i="40"/>
  <c r="B8" i="41"/>
  <c r="K5" i="41"/>
  <c r="F9" i="41"/>
  <c r="B15" i="41"/>
  <c r="M20" i="41" s="1"/>
  <c r="B428" i="10"/>
  <c r="I17" i="40"/>
  <c r="B10" i="40"/>
  <c r="K8" i="40"/>
  <c r="O4" i="40"/>
  <c r="B7" i="41"/>
  <c r="K4" i="41"/>
  <c r="F8" i="41"/>
  <c r="F15" i="41"/>
  <c r="I21" i="41" s="1"/>
  <c r="F22" i="41"/>
  <c r="I20" i="41" s="1"/>
  <c r="B221" i="10"/>
  <c r="D35" i="10"/>
  <c r="D45" i="10"/>
  <c r="D95" i="10"/>
  <c r="D116" i="10"/>
  <c r="D136" i="10"/>
  <c r="D160" i="10"/>
  <c r="D178" i="10"/>
  <c r="D195" i="10"/>
  <c r="D207" i="10"/>
  <c r="D225" i="10"/>
  <c r="D236" i="10"/>
  <c r="D252" i="10"/>
  <c r="D268" i="10"/>
  <c r="D275" i="10"/>
  <c r="D4" i="38"/>
  <c r="F20" i="38"/>
  <c r="J16" i="38"/>
  <c r="B7" i="39"/>
  <c r="M4" i="39" s="1"/>
  <c r="F3" i="39"/>
  <c r="B21" i="39"/>
  <c r="D20" i="39" s="1"/>
  <c r="F16" i="39"/>
  <c r="I14" i="39" s="1"/>
  <c r="B230" i="10"/>
  <c r="B338" i="10"/>
  <c r="D36" i="10"/>
  <c r="D46" i="10"/>
  <c r="D99" i="10"/>
  <c r="D119" i="10"/>
  <c r="D135" i="10"/>
  <c r="D159" i="10"/>
  <c r="D177" i="10"/>
  <c r="D187" i="10"/>
  <c r="D206" i="10"/>
  <c r="D224" i="10"/>
  <c r="D239" i="10"/>
  <c r="D254" i="10"/>
  <c r="D272" i="10"/>
  <c r="D276" i="10"/>
  <c r="D3" i="38"/>
  <c r="F19" i="38"/>
  <c r="J15" i="38"/>
  <c r="B6" i="39"/>
  <c r="K10" i="39"/>
  <c r="O6" i="39"/>
  <c r="B20" i="39"/>
  <c r="D19" i="39" s="1"/>
  <c r="F15" i="39"/>
  <c r="I21" i="39" s="1"/>
  <c r="B95" i="10"/>
  <c r="B239" i="10"/>
  <c r="D38" i="10"/>
  <c r="D98" i="10"/>
  <c r="D118" i="10"/>
  <c r="D134" i="10"/>
  <c r="D155" i="10"/>
  <c r="D164" i="10"/>
  <c r="D180" i="10"/>
  <c r="D186" i="10"/>
  <c r="D205" i="10"/>
  <c r="D223" i="10"/>
  <c r="D242" i="10"/>
  <c r="D253" i="10"/>
  <c r="D271" i="10"/>
  <c r="D281" i="10"/>
  <c r="F18" i="38"/>
  <c r="J14" i="38"/>
  <c r="B5" i="39"/>
  <c r="K9" i="39"/>
  <c r="O5" i="39"/>
  <c r="B19" i="39"/>
  <c r="Q15" i="39" s="1"/>
  <c r="F14" i="39"/>
  <c r="I20" i="39" s="1"/>
  <c r="B104" i="10"/>
  <c r="B248" i="10"/>
  <c r="D37" i="10"/>
  <c r="D77" i="10"/>
  <c r="D97" i="10"/>
  <c r="D117" i="10"/>
  <c r="D133" i="10"/>
  <c r="D154" i="10"/>
  <c r="D167" i="10"/>
  <c r="D182" i="10"/>
  <c r="D188" i="10"/>
  <c r="D209" i="10"/>
  <c r="D222" i="10"/>
  <c r="D241" i="10"/>
  <c r="D257" i="10"/>
  <c r="D270" i="10"/>
  <c r="D280" i="10"/>
  <c r="B21" i="38"/>
  <c r="P17" i="38" s="1"/>
  <c r="F17" i="38"/>
  <c r="B4" i="39"/>
  <c r="D3" i="39" s="1"/>
  <c r="K8" i="39"/>
  <c r="O4" i="39"/>
  <c r="B18" i="39"/>
  <c r="Q14" i="39" s="1"/>
  <c r="K21" i="39"/>
  <c r="O17" i="39"/>
  <c r="B149" i="10"/>
  <c r="B257" i="10"/>
  <c r="D23" i="10"/>
  <c r="D83" i="10"/>
  <c r="D96" i="10"/>
  <c r="D123" i="10"/>
  <c r="D140" i="10"/>
  <c r="D153" i="10"/>
  <c r="D171" i="10"/>
  <c r="D181" i="10"/>
  <c r="D196" i="10"/>
  <c r="D212" i="10"/>
  <c r="D226" i="10"/>
  <c r="D240" i="10"/>
  <c r="D258" i="10"/>
  <c r="D269" i="10"/>
  <c r="D279" i="10"/>
  <c r="B20" i="38"/>
  <c r="D19" i="38" s="1"/>
  <c r="F16" i="38"/>
  <c r="B3" i="39"/>
  <c r="K7" i="39"/>
  <c r="O3" i="39"/>
  <c r="B17" i="39"/>
  <c r="D16" i="39" s="1"/>
  <c r="K20" i="39"/>
  <c r="O16" i="39"/>
  <c r="B158" i="10"/>
  <c r="B266" i="10"/>
  <c r="D27" i="10"/>
  <c r="D82" i="10"/>
  <c r="D100" i="10"/>
  <c r="D124" i="10"/>
  <c r="D146" i="10"/>
  <c r="D152" i="10"/>
  <c r="D170" i="10"/>
  <c r="D200" i="10"/>
  <c r="D218" i="10"/>
  <c r="D227" i="10"/>
  <c r="D243" i="10"/>
  <c r="D259" i="10"/>
  <c r="D284" i="10"/>
  <c r="D278" i="10"/>
  <c r="B19" i="38"/>
  <c r="L16" i="38" s="1"/>
  <c r="F15" i="38"/>
  <c r="F10" i="39"/>
  <c r="K6" i="39"/>
  <c r="B16" i="39"/>
  <c r="D15" i="39" s="1"/>
  <c r="K19" i="39"/>
  <c r="O15" i="39"/>
  <c r="B167" i="10"/>
  <c r="B275" i="10"/>
  <c r="B383" i="10"/>
  <c r="D26" i="10"/>
  <c r="D81" i="10"/>
  <c r="D101" i="10"/>
  <c r="D128" i="10"/>
  <c r="D145" i="10"/>
  <c r="D151" i="10"/>
  <c r="D169" i="10"/>
  <c r="D199" i="10"/>
  <c r="D217" i="10"/>
  <c r="D230" i="10"/>
  <c r="D244" i="10"/>
  <c r="D263" i="10"/>
  <c r="D289" i="10"/>
  <c r="D277" i="10"/>
  <c r="B18" i="38"/>
  <c r="H16" i="38" s="1"/>
  <c r="F14" i="38"/>
  <c r="F9" i="39"/>
  <c r="K5" i="39"/>
  <c r="B15" i="39"/>
  <c r="D14" i="39" s="1"/>
  <c r="K18" i="39"/>
  <c r="O14" i="39"/>
  <c r="B176" i="10"/>
  <c r="B284" i="10"/>
  <c r="D25" i="10"/>
  <c r="D80" i="10"/>
  <c r="D108" i="10"/>
  <c r="D127" i="10"/>
  <c r="D144" i="10"/>
  <c r="D150" i="10"/>
  <c r="D168" i="10"/>
  <c r="D185" i="10"/>
  <c r="D198" i="10"/>
  <c r="D216" i="10"/>
  <c r="D235" i="10"/>
  <c r="D248" i="10"/>
  <c r="D262" i="10"/>
  <c r="D288" i="10"/>
  <c r="B17" i="38"/>
  <c r="L14" i="38" s="1"/>
  <c r="J21" i="38"/>
  <c r="N17" i="38"/>
  <c r="F8" i="39"/>
  <c r="K4" i="39"/>
  <c r="F21" i="39"/>
  <c r="I19" i="39" s="1"/>
  <c r="K17" i="39"/>
  <c r="B14" i="39"/>
  <c r="B185" i="10"/>
  <c r="B14" i="10"/>
  <c r="D24" i="10"/>
  <c r="D79" i="10"/>
  <c r="D110" i="10"/>
  <c r="D126" i="10"/>
  <c r="D143" i="10"/>
  <c r="D158" i="10"/>
  <c r="D172" i="10"/>
  <c r="D191" i="10"/>
  <c r="D197" i="10"/>
  <c r="D215" i="10"/>
  <c r="D234" i="10"/>
  <c r="D251" i="10"/>
  <c r="D261" i="10"/>
  <c r="D287" i="10"/>
  <c r="D8" i="38"/>
  <c r="B16" i="38"/>
  <c r="J20" i="38"/>
  <c r="N16" i="38"/>
  <c r="F7" i="39"/>
  <c r="K3" i="39"/>
  <c r="F20" i="39"/>
  <c r="I18" i="39" s="1"/>
  <c r="K16" i="39"/>
  <c r="G39" i="9"/>
  <c r="H39" i="9" s="1"/>
  <c r="B194" i="10"/>
  <c r="D32" i="10"/>
  <c r="D28" i="10"/>
  <c r="D78" i="10"/>
  <c r="D109" i="10"/>
  <c r="D125" i="10"/>
  <c r="D163" i="10"/>
  <c r="D173" i="10"/>
  <c r="D190" i="10"/>
  <c r="D203" i="10"/>
  <c r="D214" i="10"/>
  <c r="D233" i="10"/>
  <c r="D250" i="10"/>
  <c r="D260" i="10"/>
  <c r="D286" i="10"/>
  <c r="D7" i="38"/>
  <c r="B15" i="38"/>
  <c r="L20" i="38" s="1"/>
  <c r="J19" i="38"/>
  <c r="N15" i="38"/>
  <c r="B10" i="39"/>
  <c r="D9" i="39" s="1"/>
  <c r="F19" i="39"/>
  <c r="I17" i="39" s="1"/>
  <c r="K15" i="39"/>
  <c r="B203" i="10"/>
  <c r="D91" i="10"/>
  <c r="D115" i="10"/>
  <c r="D132" i="10"/>
  <c r="D141" i="10"/>
  <c r="D162" i="10"/>
  <c r="D176" i="10"/>
  <c r="D189" i="10"/>
  <c r="D213" i="10"/>
  <c r="D232" i="10"/>
  <c r="D249" i="10"/>
  <c r="D266" i="10"/>
  <c r="D285" i="10"/>
  <c r="D6" i="38"/>
  <c r="B14" i="38"/>
  <c r="D21" i="38" s="1"/>
  <c r="N14" i="38"/>
  <c r="B9" i="39"/>
  <c r="D8" i="39" s="1"/>
  <c r="F18" i="39"/>
  <c r="I16" i="39" s="1"/>
  <c r="K14" i="39"/>
  <c r="B212" i="10"/>
  <c r="D149" i="10"/>
  <c r="D161" i="10"/>
  <c r="D221" i="10"/>
  <c r="D231" i="10"/>
  <c r="D267" i="10"/>
  <c r="D290" i="10"/>
  <c r="D5" i="38"/>
  <c r="B8" i="39"/>
  <c r="Q4" i="39" s="1"/>
  <c r="F17" i="39"/>
  <c r="I15" i="39" s="1"/>
  <c r="B27" i="9"/>
  <c r="F7" i="9"/>
  <c r="G7" i="9"/>
  <c r="H7" i="9" s="1"/>
  <c r="B71" i="9"/>
  <c r="F41" i="9"/>
  <c r="C71" i="9"/>
  <c r="D71" i="9" s="1"/>
  <c r="B58" i="9"/>
  <c r="F21" i="9"/>
  <c r="C77" i="9"/>
  <c r="D77" i="9" s="1"/>
  <c r="G57" i="9"/>
  <c r="H57" i="9" s="1"/>
  <c r="B24" i="9"/>
  <c r="C22" i="9"/>
  <c r="D22" i="9" s="1"/>
  <c r="F75" i="9"/>
  <c r="B25" i="9"/>
  <c r="F71" i="9"/>
  <c r="G53" i="9"/>
  <c r="H53" i="9" s="1"/>
  <c r="G77" i="9"/>
  <c r="H77" i="9" s="1"/>
  <c r="F74" i="9"/>
  <c r="F76" i="9"/>
  <c r="C59" i="9"/>
  <c r="D59" i="9" s="1"/>
  <c r="F73" i="9"/>
  <c r="F72" i="9"/>
  <c r="G55" i="9"/>
  <c r="H55" i="9" s="1"/>
  <c r="G13" i="9"/>
  <c r="H13" i="9" s="1"/>
  <c r="B55" i="9"/>
  <c r="F10" i="9"/>
  <c r="F70" i="9"/>
  <c r="F59" i="9"/>
  <c r="F11" i="9"/>
  <c r="B43" i="9"/>
  <c r="B60" i="9"/>
  <c r="B70" i="9"/>
  <c r="F44" i="9"/>
  <c r="B75" i="9"/>
  <c r="B39" i="9"/>
  <c r="F12" i="9"/>
  <c r="B74" i="9"/>
  <c r="C60" i="9"/>
  <c r="D60" i="9" s="1"/>
  <c r="C57" i="9"/>
  <c r="D57" i="9" s="1"/>
  <c r="G43" i="9"/>
  <c r="H43" i="9" s="1"/>
  <c r="C44" i="9"/>
  <c r="D44" i="9" s="1"/>
  <c r="C58" i="9"/>
  <c r="D58" i="9" s="1"/>
  <c r="F54" i="9"/>
  <c r="G58" i="9"/>
  <c r="H58" i="9" s="1"/>
  <c r="F56" i="9"/>
  <c r="B53" i="9"/>
  <c r="G10" i="9"/>
  <c r="H10" i="9" s="1"/>
  <c r="B23" i="9"/>
  <c r="B72" i="9"/>
  <c r="C56" i="9"/>
  <c r="D56" i="9" s="1"/>
  <c r="G40" i="9"/>
  <c r="H40" i="9" s="1"/>
  <c r="C25" i="9"/>
  <c r="D25" i="9" s="1"/>
  <c r="B41" i="9"/>
  <c r="B42" i="9"/>
  <c r="C73" i="9"/>
  <c r="D73" i="9" s="1"/>
  <c r="C28" i="9"/>
  <c r="D28" i="9" s="1"/>
  <c r="G11" i="9"/>
  <c r="H11" i="9" s="1"/>
  <c r="G6" i="9"/>
  <c r="H6" i="9" s="1"/>
  <c r="F60" i="9"/>
  <c r="C40" i="9"/>
  <c r="D40" i="9" s="1"/>
  <c r="F40" i="9"/>
  <c r="B40" i="9"/>
  <c r="G38" i="9"/>
  <c r="H38" i="9" s="1"/>
  <c r="C72" i="9"/>
  <c r="D72" i="9" s="1"/>
  <c r="B56" i="9"/>
  <c r="C74" i="9"/>
  <c r="D74" i="9" s="1"/>
  <c r="B73" i="9"/>
  <c r="F13" i="9"/>
  <c r="F77" i="9"/>
  <c r="C75" i="9"/>
  <c r="D75" i="9" s="1"/>
  <c r="G60" i="9"/>
  <c r="H60" i="9" s="1"/>
  <c r="F9" i="9"/>
  <c r="B54" i="9"/>
  <c r="C70" i="9"/>
  <c r="D70" i="9" s="1"/>
  <c r="F55" i="9"/>
  <c r="B28" i="9"/>
  <c r="B76" i="9"/>
  <c r="F37" i="9"/>
  <c r="B37" i="9"/>
  <c r="C26" i="9"/>
  <c r="D26" i="9" s="1"/>
  <c r="F38" i="9"/>
  <c r="B22" i="9"/>
  <c r="G21" i="9"/>
  <c r="H21" i="9" s="1"/>
  <c r="B59" i="9"/>
  <c r="F43" i="9"/>
  <c r="B26" i="9"/>
  <c r="C76" i="9"/>
  <c r="D76" i="9" s="1"/>
  <c r="G59" i="9"/>
  <c r="H59" i="9" s="1"/>
  <c r="C53" i="9"/>
  <c r="D53" i="9" s="1"/>
  <c r="G42" i="9"/>
  <c r="H42" i="9" s="1"/>
  <c r="C39" i="9"/>
  <c r="D39" i="9" s="1"/>
  <c r="C27" i="9"/>
  <c r="D27" i="9" s="1"/>
  <c r="G12" i="9"/>
  <c r="H12" i="9" s="1"/>
  <c r="G8" i="9"/>
  <c r="H8" i="9" s="1"/>
  <c r="G56" i="9"/>
  <c r="H56" i="9" s="1"/>
  <c r="F39" i="9"/>
  <c r="G44" i="9"/>
  <c r="H44" i="9" s="1"/>
  <c r="C41" i="9"/>
  <c r="D41" i="9" s="1"/>
  <c r="G41" i="9"/>
  <c r="H41" i="9" s="1"/>
  <c r="F58" i="9"/>
  <c r="C54" i="9"/>
  <c r="D54" i="9" s="1"/>
  <c r="C43" i="9"/>
  <c r="D43" i="9" s="1"/>
  <c r="B38" i="9"/>
  <c r="G54" i="9"/>
  <c r="H54" i="9" s="1"/>
  <c r="B21" i="9"/>
  <c r="C23" i="9"/>
  <c r="D23" i="9" s="1"/>
  <c r="F57" i="9"/>
  <c r="B57" i="9"/>
  <c r="B44" i="9"/>
  <c r="F8" i="9"/>
  <c r="C55" i="9"/>
  <c r="D55" i="9" s="1"/>
  <c r="G37" i="9"/>
  <c r="H37" i="9" s="1"/>
  <c r="C42" i="9"/>
  <c r="D42" i="9" s="1"/>
  <c r="C37" i="9"/>
  <c r="D37" i="9" s="1"/>
  <c r="C24" i="9"/>
  <c r="D24" i="9" s="1"/>
  <c r="O24" i="10"/>
  <c r="O25" i="10"/>
  <c r="O26" i="10"/>
  <c r="O27" i="10"/>
  <c r="O28" i="10"/>
  <c r="O29" i="10"/>
  <c r="O30" i="10"/>
  <c r="O33" i="10"/>
  <c r="O34" i="10"/>
  <c r="O35" i="10"/>
  <c r="O36" i="10"/>
  <c r="O37" i="10"/>
  <c r="O38" i="10"/>
  <c r="O39" i="10"/>
  <c r="O41" i="10"/>
  <c r="O42" i="10"/>
  <c r="O43" i="10"/>
  <c r="O44" i="10"/>
  <c r="O45" i="10"/>
  <c r="O46" i="10"/>
  <c r="O47" i="10"/>
  <c r="O48" i="10"/>
  <c r="O51" i="10"/>
  <c r="O52" i="10"/>
  <c r="O53" i="10"/>
  <c r="O54" i="10"/>
  <c r="O55" i="10"/>
  <c r="O56" i="10"/>
  <c r="O57" i="10"/>
  <c r="O60" i="10"/>
  <c r="O61" i="10"/>
  <c r="O62" i="10"/>
  <c r="O63" i="10"/>
  <c r="O64" i="10"/>
  <c r="O65" i="10"/>
  <c r="O66" i="10"/>
  <c r="O69" i="10"/>
  <c r="O70" i="10"/>
  <c r="O71" i="10"/>
  <c r="O72" i="10"/>
  <c r="O73" i="10"/>
  <c r="O74" i="10"/>
  <c r="O75" i="10"/>
  <c r="O78" i="10"/>
  <c r="O79" i="10"/>
  <c r="O80" i="10"/>
  <c r="O81" i="10"/>
  <c r="O82" i="10"/>
  <c r="O83" i="10"/>
  <c r="O84" i="10"/>
  <c r="O87" i="10"/>
  <c r="O88" i="10"/>
  <c r="O89" i="10"/>
  <c r="O90" i="10"/>
  <c r="O91" i="10"/>
  <c r="O92" i="10"/>
  <c r="O93" i="10"/>
  <c r="O96" i="10"/>
  <c r="O97" i="10"/>
  <c r="O98" i="10"/>
  <c r="O99" i="10"/>
  <c r="O100" i="10"/>
  <c r="O101" i="10"/>
  <c r="O102" i="10"/>
  <c r="O105" i="10"/>
  <c r="O106" i="10"/>
  <c r="O107" i="10"/>
  <c r="O108" i="10"/>
  <c r="O109" i="10"/>
  <c r="O110" i="10"/>
  <c r="O111" i="10"/>
  <c r="O114" i="10"/>
  <c r="O115" i="10"/>
  <c r="O116" i="10"/>
  <c r="O117" i="10"/>
  <c r="O118" i="10"/>
  <c r="O119" i="10"/>
  <c r="O120" i="10"/>
  <c r="O123" i="10"/>
  <c r="O124" i="10"/>
  <c r="O125" i="10"/>
  <c r="O126" i="10"/>
  <c r="O127" i="10"/>
  <c r="O128" i="10"/>
  <c r="O129" i="10"/>
  <c r="O132" i="10"/>
  <c r="O133" i="10"/>
  <c r="O134" i="10"/>
  <c r="O135" i="10"/>
  <c r="O136" i="10"/>
  <c r="O137" i="10"/>
  <c r="O138" i="10"/>
  <c r="O141" i="10"/>
  <c r="O142" i="10"/>
  <c r="O143" i="10"/>
  <c r="O144" i="10"/>
  <c r="O145" i="10"/>
  <c r="O146" i="10"/>
  <c r="O147" i="10"/>
  <c r="O150" i="10"/>
  <c r="O151" i="10"/>
  <c r="O152" i="10"/>
  <c r="O153" i="10"/>
  <c r="O154" i="10"/>
  <c r="O155" i="10"/>
  <c r="O156" i="10"/>
  <c r="O159" i="10"/>
  <c r="O160" i="10"/>
  <c r="O161" i="10"/>
  <c r="O162" i="10"/>
  <c r="O163" i="10"/>
  <c r="O164" i="10"/>
  <c r="O165" i="10"/>
  <c r="O168" i="10"/>
  <c r="O169" i="10"/>
  <c r="O170" i="10"/>
  <c r="O171" i="10"/>
  <c r="O172" i="10"/>
  <c r="O173" i="10"/>
  <c r="O174" i="10"/>
  <c r="O177" i="10"/>
  <c r="O178" i="10"/>
  <c r="O179" i="10"/>
  <c r="O180" i="10"/>
  <c r="O181" i="10"/>
  <c r="O182" i="10"/>
  <c r="O183" i="10"/>
  <c r="O186" i="10"/>
  <c r="O187" i="10"/>
  <c r="O188" i="10"/>
  <c r="O189" i="10"/>
  <c r="O190" i="10"/>
  <c r="O191" i="10"/>
  <c r="O192" i="10"/>
  <c r="O195" i="10"/>
  <c r="O196" i="10"/>
  <c r="O197" i="10"/>
  <c r="O198" i="10"/>
  <c r="O199" i="10"/>
  <c r="O200" i="10"/>
  <c r="O201" i="10"/>
  <c r="O204" i="10"/>
  <c r="O205" i="10"/>
  <c r="O206" i="10"/>
  <c r="O207" i="10"/>
  <c r="O208" i="10"/>
  <c r="O209" i="10"/>
  <c r="O210" i="10"/>
  <c r="O213" i="10"/>
  <c r="O214" i="10"/>
  <c r="O215" i="10"/>
  <c r="O216" i="10"/>
  <c r="O217" i="10"/>
  <c r="O218" i="10"/>
  <c r="O219" i="10"/>
  <c r="O222" i="10"/>
  <c r="O223" i="10"/>
  <c r="O224" i="10"/>
  <c r="O225" i="10"/>
  <c r="O226" i="10"/>
  <c r="O227" i="10"/>
  <c r="O228" i="10"/>
  <c r="O231" i="10"/>
  <c r="O232" i="10"/>
  <c r="O233" i="10"/>
  <c r="O234" i="10"/>
  <c r="O235" i="10"/>
  <c r="O236" i="10"/>
  <c r="O237" i="10"/>
  <c r="O240" i="10"/>
  <c r="O241" i="10"/>
  <c r="O242" i="10"/>
  <c r="O243" i="10"/>
  <c r="O244" i="10"/>
  <c r="O245" i="10"/>
  <c r="O246" i="10"/>
  <c r="O249" i="10"/>
  <c r="O250" i="10"/>
  <c r="O251" i="10"/>
  <c r="O252" i="10"/>
  <c r="O253" i="10"/>
  <c r="O254" i="10"/>
  <c r="O255" i="10"/>
  <c r="O258" i="10"/>
  <c r="O259" i="10"/>
  <c r="O260" i="10"/>
  <c r="O261" i="10"/>
  <c r="O262" i="10"/>
  <c r="O263" i="10"/>
  <c r="O264" i="10"/>
  <c r="O267" i="10"/>
  <c r="O268" i="10"/>
  <c r="O269" i="10"/>
  <c r="O270" i="10"/>
  <c r="O271" i="10"/>
  <c r="O272" i="10"/>
  <c r="O273" i="10"/>
  <c r="O276" i="10"/>
  <c r="O277" i="10"/>
  <c r="O278" i="10"/>
  <c r="O279" i="10"/>
  <c r="O280" i="10"/>
  <c r="O281" i="10"/>
  <c r="O282" i="10"/>
  <c r="O285" i="10"/>
  <c r="O286" i="10"/>
  <c r="O287" i="10"/>
  <c r="O288" i="10"/>
  <c r="O289" i="10"/>
  <c r="O290" i="10"/>
  <c r="O291" i="10"/>
  <c r="O294" i="10"/>
  <c r="O295" i="10"/>
  <c r="O296" i="10"/>
  <c r="O297" i="10"/>
  <c r="O298" i="10"/>
  <c r="O299" i="10"/>
  <c r="O300" i="10"/>
  <c r="O303" i="10"/>
  <c r="O304" i="10"/>
  <c r="O305" i="10"/>
  <c r="O306" i="10"/>
  <c r="O307" i="10"/>
  <c r="O308" i="10"/>
  <c r="O309" i="10"/>
  <c r="O312" i="10"/>
  <c r="O313" i="10"/>
  <c r="O314" i="10"/>
  <c r="O315" i="10"/>
  <c r="O316" i="10"/>
  <c r="O317" i="10"/>
  <c r="O318" i="10"/>
  <c r="O321" i="10"/>
  <c r="O322" i="10"/>
  <c r="O323" i="10"/>
  <c r="O324" i="10"/>
  <c r="O325" i="10"/>
  <c r="O326" i="10"/>
  <c r="O327" i="10"/>
  <c r="O330" i="10"/>
  <c r="O331" i="10"/>
  <c r="O332" i="10"/>
  <c r="O333" i="10"/>
  <c r="O334" i="10"/>
  <c r="O335" i="10"/>
  <c r="O336" i="10"/>
  <c r="O339" i="10"/>
  <c r="O340" i="10"/>
  <c r="O341" i="10"/>
  <c r="O342" i="10"/>
  <c r="O343" i="10"/>
  <c r="O344" i="10"/>
  <c r="O345" i="10"/>
  <c r="O348" i="10"/>
  <c r="O349" i="10"/>
  <c r="O350" i="10"/>
  <c r="O351" i="10"/>
  <c r="O352" i="10"/>
  <c r="O353" i="10"/>
  <c r="O354" i="10"/>
  <c r="O357" i="10"/>
  <c r="O358" i="10"/>
  <c r="O359" i="10"/>
  <c r="O360" i="10"/>
  <c r="O361" i="10"/>
  <c r="O362" i="10"/>
  <c r="O363" i="10"/>
  <c r="O366" i="10"/>
  <c r="O367" i="10"/>
  <c r="O368" i="10"/>
  <c r="O369" i="10"/>
  <c r="O370" i="10"/>
  <c r="O371" i="10"/>
  <c r="O372" i="10"/>
  <c r="O375" i="10"/>
  <c r="O376" i="10"/>
  <c r="O377" i="10"/>
  <c r="O378" i="10"/>
  <c r="O379" i="10"/>
  <c r="O380" i="10"/>
  <c r="O381" i="10"/>
  <c r="O384" i="10"/>
  <c r="O385" i="10"/>
  <c r="O386" i="10"/>
  <c r="O387" i="10"/>
  <c r="O388" i="10"/>
  <c r="O389" i="10"/>
  <c r="O390" i="10"/>
  <c r="O393" i="10"/>
  <c r="O394" i="10"/>
  <c r="O395" i="10"/>
  <c r="O396" i="10"/>
  <c r="O397" i="10"/>
  <c r="O398" i="10"/>
  <c r="O399" i="10"/>
  <c r="O402" i="10"/>
  <c r="O403" i="10"/>
  <c r="O404" i="10"/>
  <c r="O405" i="10"/>
  <c r="O406" i="10"/>
  <c r="O407" i="10"/>
  <c r="O408" i="10"/>
  <c r="O411" i="10"/>
  <c r="O412" i="10"/>
  <c r="O413" i="10"/>
  <c r="O414" i="10"/>
  <c r="O415" i="10"/>
  <c r="O416" i="10"/>
  <c r="O417" i="10"/>
  <c r="O420" i="10"/>
  <c r="O421" i="10"/>
  <c r="O422" i="10"/>
  <c r="O423" i="10"/>
  <c r="O424" i="10"/>
  <c r="O425" i="10"/>
  <c r="O426" i="10"/>
  <c r="O429" i="10"/>
  <c r="O430" i="10"/>
  <c r="O431" i="10"/>
  <c r="O432" i="10"/>
  <c r="O433" i="10"/>
  <c r="O434" i="10"/>
  <c r="O435" i="10"/>
  <c r="O438" i="10"/>
  <c r="O439" i="10"/>
  <c r="O440" i="10"/>
  <c r="O441" i="10"/>
  <c r="O442" i="10"/>
  <c r="O443" i="10"/>
  <c r="O444" i="10"/>
  <c r="O447" i="10"/>
  <c r="O448" i="10"/>
  <c r="O449" i="10"/>
  <c r="O450" i="10"/>
  <c r="O451" i="10"/>
  <c r="O452" i="10"/>
  <c r="O453" i="10"/>
  <c r="O456" i="10"/>
  <c r="O457" i="10"/>
  <c r="O458" i="10"/>
  <c r="O459" i="10"/>
  <c r="O460" i="10"/>
  <c r="O461" i="10"/>
  <c r="O462" i="10"/>
  <c r="O465" i="10"/>
  <c r="O466" i="10"/>
  <c r="O467" i="10"/>
  <c r="O468" i="10"/>
  <c r="O469" i="10"/>
  <c r="O470" i="10"/>
  <c r="O471" i="10"/>
  <c r="O474" i="10"/>
  <c r="O475" i="10"/>
  <c r="O476" i="10"/>
  <c r="O477" i="10"/>
  <c r="O478" i="10"/>
  <c r="O479" i="10"/>
  <c r="O480" i="10"/>
  <c r="O483" i="10"/>
  <c r="O484" i="10"/>
  <c r="O485" i="10"/>
  <c r="O486" i="10"/>
  <c r="O487" i="10"/>
  <c r="O488" i="10"/>
  <c r="O489" i="10"/>
  <c r="O492" i="10"/>
  <c r="O493" i="10"/>
  <c r="O494" i="10"/>
  <c r="O495" i="10"/>
  <c r="O496" i="10"/>
  <c r="O497" i="10"/>
  <c r="O498" i="10"/>
  <c r="O501" i="10"/>
  <c r="O502" i="10"/>
  <c r="O503" i="10"/>
  <c r="O504" i="10"/>
  <c r="O505" i="10"/>
  <c r="O506" i="10"/>
  <c r="O507" i="10"/>
  <c r="O510" i="10"/>
  <c r="O511" i="10"/>
  <c r="O512" i="10"/>
  <c r="O513" i="10"/>
  <c r="O514" i="10"/>
  <c r="O515" i="10"/>
  <c r="O516" i="10"/>
  <c r="O519" i="10"/>
  <c r="O520" i="10"/>
  <c r="O521" i="10"/>
  <c r="O522" i="10"/>
  <c r="O523" i="10"/>
  <c r="O524" i="10"/>
  <c r="O525" i="10"/>
  <c r="O528" i="10"/>
  <c r="O529" i="10"/>
  <c r="O530" i="10"/>
  <c r="O531" i="10"/>
  <c r="O532" i="10"/>
  <c r="O533" i="10"/>
  <c r="O534" i="10"/>
  <c r="O537" i="10"/>
  <c r="O538" i="10"/>
  <c r="O539" i="10"/>
  <c r="O540" i="10"/>
  <c r="O541" i="10"/>
  <c r="O542" i="10"/>
  <c r="O543" i="10"/>
  <c r="O546" i="10"/>
  <c r="O547" i="10"/>
  <c r="O548" i="10"/>
  <c r="O549" i="10"/>
  <c r="O550" i="10"/>
  <c r="O551" i="10"/>
  <c r="O552" i="10"/>
  <c r="O555" i="10"/>
  <c r="O556" i="10"/>
  <c r="O557" i="10"/>
  <c r="O558" i="10"/>
  <c r="O559" i="10"/>
  <c r="O560" i="10"/>
  <c r="O561" i="10"/>
  <c r="O564" i="10"/>
  <c r="O565" i="10"/>
  <c r="O566" i="10"/>
  <c r="O567" i="10"/>
  <c r="O568" i="10"/>
  <c r="O569" i="10"/>
  <c r="O570" i="10"/>
  <c r="O573" i="10"/>
  <c r="O574" i="10"/>
  <c r="O575" i="10"/>
  <c r="O576" i="10"/>
  <c r="O577" i="10"/>
  <c r="O578" i="10"/>
  <c r="O579" i="10"/>
  <c r="O582" i="10"/>
  <c r="O583" i="10"/>
  <c r="O584" i="10"/>
  <c r="O585" i="10"/>
  <c r="O586" i="10"/>
  <c r="O587" i="10"/>
  <c r="O588" i="10"/>
  <c r="O591" i="10"/>
  <c r="O592" i="10"/>
  <c r="O593" i="10"/>
  <c r="O594" i="10"/>
  <c r="O595" i="10"/>
  <c r="O596" i="10"/>
  <c r="O597" i="10"/>
  <c r="O600" i="10"/>
  <c r="O601" i="10"/>
  <c r="O602" i="10"/>
  <c r="O603" i="10"/>
  <c r="O604" i="10"/>
  <c r="O605" i="10"/>
  <c r="O606" i="10"/>
  <c r="O609" i="10"/>
  <c r="O610" i="10"/>
  <c r="O611" i="10"/>
  <c r="O612" i="10"/>
  <c r="O613" i="10"/>
  <c r="O614" i="10"/>
  <c r="O615" i="10"/>
  <c r="O618" i="10"/>
  <c r="O619" i="10"/>
  <c r="O620" i="10"/>
  <c r="O621" i="10"/>
  <c r="O622" i="10"/>
  <c r="O623" i="10"/>
  <c r="O624" i="10"/>
  <c r="O627" i="10"/>
  <c r="O628" i="10"/>
  <c r="O629" i="10"/>
  <c r="O630" i="10"/>
  <c r="O631" i="10"/>
  <c r="O632" i="10"/>
  <c r="O633" i="10"/>
  <c r="O636" i="10"/>
  <c r="O637" i="10"/>
  <c r="O638" i="10"/>
  <c r="O639" i="10"/>
  <c r="O640" i="10"/>
  <c r="O641" i="10"/>
  <c r="O642" i="10"/>
  <c r="O645" i="10"/>
  <c r="O646" i="10"/>
  <c r="O647" i="10"/>
  <c r="O648" i="10"/>
  <c r="O649" i="10"/>
  <c r="O650" i="10"/>
  <c r="O651" i="10"/>
  <c r="O654" i="10"/>
  <c r="O655" i="10"/>
  <c r="O656" i="10"/>
  <c r="O657" i="10"/>
  <c r="O658" i="10"/>
  <c r="O659" i="10"/>
  <c r="O660" i="10"/>
  <c r="O663" i="10"/>
  <c r="O664" i="10"/>
  <c r="O665" i="10"/>
  <c r="O666" i="10"/>
  <c r="O667" i="10"/>
  <c r="O668" i="10"/>
  <c r="O669" i="10"/>
  <c r="O672" i="10"/>
  <c r="O673" i="10"/>
  <c r="O674" i="10"/>
  <c r="O675" i="10"/>
  <c r="O676" i="10"/>
  <c r="O677" i="10"/>
  <c r="O678" i="10"/>
  <c r="O680" i="10"/>
  <c r="O681" i="10"/>
  <c r="O682" i="10"/>
  <c r="O683" i="10"/>
  <c r="O684" i="10"/>
  <c r="O685" i="10"/>
  <c r="O686" i="10"/>
  <c r="O687" i="10"/>
  <c r="O690" i="10"/>
  <c r="O691" i="10"/>
  <c r="O692" i="10"/>
  <c r="O693" i="10"/>
  <c r="O694" i="10"/>
  <c r="O695" i="10"/>
  <c r="O696" i="10"/>
  <c r="O699" i="10"/>
  <c r="O700" i="10"/>
  <c r="O701" i="10"/>
  <c r="O702" i="10"/>
  <c r="O703" i="10"/>
  <c r="O704" i="10"/>
  <c r="O705" i="10"/>
  <c r="O708" i="10"/>
  <c r="O709" i="10"/>
  <c r="O710" i="10"/>
  <c r="O711" i="10"/>
  <c r="O712" i="10"/>
  <c r="O713" i="10"/>
  <c r="O714" i="10"/>
  <c r="O717" i="10"/>
  <c r="O718" i="10"/>
  <c r="O719" i="10"/>
  <c r="O720" i="10"/>
  <c r="O721" i="10"/>
  <c r="O722" i="10"/>
  <c r="O723" i="10"/>
  <c r="O818" i="10"/>
  <c r="O15" i="10"/>
  <c r="O16" i="10"/>
  <c r="O17" i="10"/>
  <c r="O18" i="10"/>
  <c r="O19" i="10"/>
  <c r="O20" i="10"/>
  <c r="O21" i="10"/>
  <c r="N69" i="10"/>
  <c r="N70" i="10"/>
  <c r="N71" i="10"/>
  <c r="N72" i="10"/>
  <c r="N73" i="10"/>
  <c r="N74" i="10"/>
  <c r="N75" i="10"/>
  <c r="K50" i="10"/>
  <c r="N51" i="10"/>
  <c r="N52" i="10"/>
  <c r="C93" i="44" l="1"/>
  <c r="C5" i="44"/>
  <c r="D24" i="53" s="1"/>
  <c r="C7" i="47"/>
  <c r="C6" i="47"/>
  <c r="D31" i="53" s="1"/>
  <c r="C6" i="51"/>
  <c r="D40" i="53" s="1"/>
  <c r="C5" i="51"/>
  <c r="D39" i="53" s="1"/>
  <c r="C92" i="44"/>
  <c r="C4" i="44"/>
  <c r="D12" i="53" s="1"/>
  <c r="H73" i="12"/>
  <c r="I2" i="43"/>
  <c r="J19" i="53" s="1"/>
  <c r="D19" i="42"/>
  <c r="M17" i="42"/>
  <c r="I10" i="42"/>
  <c r="M9" i="42"/>
  <c r="D21" i="42"/>
  <c r="P16" i="38"/>
  <c r="D16" i="41"/>
  <c r="D22" i="42"/>
  <c r="Q17" i="39"/>
  <c r="M17" i="41"/>
  <c r="D16" i="42"/>
  <c r="D19" i="41"/>
  <c r="D10" i="41"/>
  <c r="D5" i="42"/>
  <c r="M11" i="42"/>
  <c r="M6" i="41"/>
  <c r="I4" i="42"/>
  <c r="M21" i="42"/>
  <c r="D15" i="42"/>
  <c r="D6" i="42"/>
  <c r="I5" i="42"/>
  <c r="M19" i="42"/>
  <c r="I9" i="42"/>
  <c r="Q15" i="42"/>
  <c r="D18" i="42"/>
  <c r="Q6" i="42"/>
  <c r="I8" i="42"/>
  <c r="M7" i="42"/>
  <c r="M8" i="42"/>
  <c r="Q7" i="42"/>
  <c r="M6" i="42"/>
  <c r="D8" i="42"/>
  <c r="I7" i="42"/>
  <c r="M10" i="42"/>
  <c r="I11" i="42"/>
  <c r="D4" i="42"/>
  <c r="D7" i="42"/>
  <c r="I6" i="42"/>
  <c r="M5" i="42"/>
  <c r="Q4" i="42"/>
  <c r="M20" i="40"/>
  <c r="D17" i="42"/>
  <c r="M15" i="42"/>
  <c r="Q17" i="42"/>
  <c r="D20" i="42"/>
  <c r="M18" i="42"/>
  <c r="M10" i="39"/>
  <c r="I7" i="41"/>
  <c r="Q5" i="41"/>
  <c r="M17" i="39"/>
  <c r="D4" i="39"/>
  <c r="Q16" i="39"/>
  <c r="I3" i="39"/>
  <c r="I5" i="39"/>
  <c r="I8" i="41"/>
  <c r="D9" i="41"/>
  <c r="M10" i="40"/>
  <c r="I11" i="40"/>
  <c r="D5" i="40"/>
  <c r="M11" i="40"/>
  <c r="I4" i="40"/>
  <c r="Q3" i="39"/>
  <c r="M20" i="39"/>
  <c r="D21" i="41"/>
  <c r="M9" i="40"/>
  <c r="D11" i="40"/>
  <c r="I10" i="40"/>
  <c r="D6" i="39"/>
  <c r="D22" i="41"/>
  <c r="M21" i="41"/>
  <c r="D15" i="41"/>
  <c r="Q17" i="40"/>
  <c r="M18" i="40"/>
  <c r="D20" i="40"/>
  <c r="M9" i="39"/>
  <c r="M9" i="41"/>
  <c r="D17" i="40"/>
  <c r="M15" i="40"/>
  <c r="I10" i="41"/>
  <c r="I10" i="39"/>
  <c r="M19" i="41"/>
  <c r="Q4" i="41"/>
  <c r="D7" i="41"/>
  <c r="I6" i="41"/>
  <c r="M5" i="41"/>
  <c r="D17" i="41"/>
  <c r="M15" i="41"/>
  <c r="D15" i="40"/>
  <c r="M21" i="40"/>
  <c r="M11" i="41"/>
  <c r="D5" i="41"/>
  <c r="Q7" i="41"/>
  <c r="M8" i="41"/>
  <c r="I11" i="41"/>
  <c r="M10" i="41"/>
  <c r="D4" i="41"/>
  <c r="Q5" i="39"/>
  <c r="I5" i="41"/>
  <c r="D6" i="41"/>
  <c r="M18" i="41"/>
  <c r="Q17" i="41"/>
  <c r="D20" i="41"/>
  <c r="D8" i="40"/>
  <c r="I7" i="40"/>
  <c r="M6" i="40"/>
  <c r="Q5" i="40"/>
  <c r="D19" i="40"/>
  <c r="Q7" i="40"/>
  <c r="I9" i="40"/>
  <c r="M8" i="40"/>
  <c r="M17" i="40"/>
  <c r="I6" i="40"/>
  <c r="M5" i="40"/>
  <c r="Q4" i="40"/>
  <c r="D16" i="40"/>
  <c r="M4" i="41"/>
  <c r="Q6" i="41"/>
  <c r="D9" i="40"/>
  <c r="I8" i="40"/>
  <c r="M7" i="40"/>
  <c r="Q6" i="40"/>
  <c r="D18" i="40"/>
  <c r="Q15" i="40"/>
  <c r="D18" i="41"/>
  <c r="Q15" i="41"/>
  <c r="D6" i="40"/>
  <c r="I5" i="40"/>
  <c r="M4" i="40"/>
  <c r="D21" i="40"/>
  <c r="Q18" i="40"/>
  <c r="D20" i="38"/>
  <c r="L19" i="38"/>
  <c r="H17" i="38"/>
  <c r="L18" i="38"/>
  <c r="H19" i="38"/>
  <c r="H18" i="38"/>
  <c r="I9" i="39"/>
  <c r="Q6" i="39"/>
  <c r="M15" i="39"/>
  <c r="D17" i="39"/>
  <c r="M3" i="39"/>
  <c r="I4" i="39"/>
  <c r="M5" i="39"/>
  <c r="I6" i="39"/>
  <c r="D7" i="39"/>
  <c r="M6" i="39"/>
  <c r="I7" i="39"/>
  <c r="H21" i="38"/>
  <c r="D14" i="38"/>
  <c r="P15" i="38"/>
  <c r="L17" i="38"/>
  <c r="M19" i="39"/>
  <c r="H20" i="38"/>
  <c r="L21" i="38"/>
  <c r="H14" i="38"/>
  <c r="D15" i="38"/>
  <c r="D18" i="38"/>
  <c r="D10" i="39"/>
  <c r="M16" i="39"/>
  <c r="D18" i="39"/>
  <c r="M8" i="39"/>
  <c r="D21" i="39"/>
  <c r="H15" i="38"/>
  <c r="D16" i="38"/>
  <c r="M21" i="39"/>
  <c r="M7" i="39"/>
  <c r="I8" i="39"/>
  <c r="M18" i="39"/>
  <c r="L15" i="38"/>
  <c r="D17" i="38"/>
  <c r="P14" i="38"/>
  <c r="M14" i="39"/>
  <c r="D5" i="39"/>
  <c r="K30" i="10"/>
  <c r="L30" i="10" s="1"/>
  <c r="K25" i="10"/>
  <c r="K8" i="10" l="1"/>
  <c r="L8" i="10" s="1"/>
  <c r="O7" i="10"/>
  <c r="O9" i="10"/>
  <c r="O11" i="10"/>
  <c r="K10" i="10"/>
  <c r="L10" i="10" s="1"/>
  <c r="L25" i="10"/>
  <c r="O10" i="10"/>
  <c r="O8" i="10"/>
  <c r="K19" i="10"/>
  <c r="L19" i="10" s="1"/>
  <c r="K11" i="10"/>
  <c r="L11" i="10" s="1"/>
  <c r="K9" i="10"/>
  <c r="L9" i="10" s="1"/>
  <c r="K7" i="10"/>
  <c r="L7" i="10" s="1"/>
  <c r="J19" i="10"/>
  <c r="N19" i="10" s="1"/>
  <c r="J14" i="10"/>
  <c r="O5" i="10"/>
  <c r="O6" i="10"/>
  <c r="O14" i="10" l="1"/>
  <c r="N14" i="10"/>
  <c r="B2" i="35"/>
  <c r="C2" i="35"/>
  <c r="D2" i="35"/>
  <c r="E2" i="35"/>
  <c r="F2" i="35"/>
  <c r="G2" i="35"/>
  <c r="H2" i="35"/>
  <c r="I2" i="35"/>
  <c r="J2" i="35"/>
  <c r="K2" i="35"/>
  <c r="L2" i="35"/>
  <c r="C6" i="35"/>
  <c r="A3" i="36"/>
  <c r="A4" i="36"/>
  <c r="A5" i="36"/>
  <c r="A6" i="36"/>
  <c r="C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J257" i="10"/>
  <c r="O257" i="10" s="1"/>
  <c r="K257" i="10"/>
  <c r="L257" i="10"/>
  <c r="G256" i="10"/>
  <c r="H256" i="10"/>
  <c r="I256" i="10"/>
  <c r="M256" i="10"/>
  <c r="N272" i="10"/>
  <c r="L272" i="10"/>
  <c r="K272" i="10"/>
  <c r="J272" i="10"/>
  <c r="N271" i="10"/>
  <c r="L271" i="10"/>
  <c r="K271" i="10"/>
  <c r="J271" i="10"/>
  <c r="N270" i="10"/>
  <c r="L270" i="10"/>
  <c r="K270" i="10"/>
  <c r="J270" i="10"/>
  <c r="N269" i="10"/>
  <c r="L269" i="10"/>
  <c r="K269" i="10"/>
  <c r="J269" i="10"/>
  <c r="N268" i="10"/>
  <c r="L268" i="10"/>
  <c r="K268" i="10"/>
  <c r="J268" i="10"/>
  <c r="N267" i="10"/>
  <c r="L267" i="10"/>
  <c r="K267" i="10"/>
  <c r="J267" i="10"/>
  <c r="L266" i="10"/>
  <c r="K266" i="10"/>
  <c r="J266" i="10"/>
  <c r="O266" i="10" s="1"/>
  <c r="G274" i="10"/>
  <c r="H274" i="10"/>
  <c r="I274" i="10"/>
  <c r="M274" i="10"/>
  <c r="A257" i="10"/>
  <c r="J77" i="10"/>
  <c r="K77" i="10"/>
  <c r="L77" i="10" s="1"/>
  <c r="L78" i="10"/>
  <c r="L79" i="10"/>
  <c r="L80" i="10"/>
  <c r="L81" i="10"/>
  <c r="L82" i="10"/>
  <c r="L83" i="10"/>
  <c r="L84" i="10"/>
  <c r="L69" i="10"/>
  <c r="L70" i="10"/>
  <c r="L71" i="10"/>
  <c r="L72" i="10"/>
  <c r="L73" i="10"/>
  <c r="L74" i="10"/>
  <c r="L75" i="10"/>
  <c r="L60" i="10"/>
  <c r="L61" i="10"/>
  <c r="L62" i="10"/>
  <c r="L63" i="10"/>
  <c r="L64" i="10"/>
  <c r="L65" i="10"/>
  <c r="L66" i="10"/>
  <c r="N723" i="10"/>
  <c r="L723" i="10"/>
  <c r="K723" i="10"/>
  <c r="J723" i="10"/>
  <c r="N722" i="10"/>
  <c r="L722" i="10"/>
  <c r="K722" i="10"/>
  <c r="J722" i="10"/>
  <c r="N721" i="10"/>
  <c r="L721" i="10"/>
  <c r="K721" i="10"/>
  <c r="J721" i="10"/>
  <c r="N720" i="10"/>
  <c r="L720" i="10"/>
  <c r="K720" i="10"/>
  <c r="J720" i="10"/>
  <c r="N719" i="10"/>
  <c r="L719" i="10"/>
  <c r="K719" i="10"/>
  <c r="J719" i="10"/>
  <c r="N718" i="10"/>
  <c r="L718" i="10"/>
  <c r="K718" i="10"/>
  <c r="J718" i="10"/>
  <c r="N717" i="10"/>
  <c r="L717" i="10"/>
  <c r="K717" i="10"/>
  <c r="J717" i="10"/>
  <c r="K716" i="10"/>
  <c r="L716" i="10" s="1"/>
  <c r="J716" i="10"/>
  <c r="O716" i="10" s="1"/>
  <c r="M724" i="10"/>
  <c r="I724" i="10"/>
  <c r="H724" i="10"/>
  <c r="G724" i="10"/>
  <c r="N714" i="10"/>
  <c r="L714" i="10"/>
  <c r="K714" i="10"/>
  <c r="J714" i="10"/>
  <c r="N713" i="10"/>
  <c r="L713" i="10"/>
  <c r="K713" i="10"/>
  <c r="J713" i="10"/>
  <c r="N712" i="10"/>
  <c r="L712" i="10"/>
  <c r="K712" i="10"/>
  <c r="J712" i="10"/>
  <c r="N711" i="10"/>
  <c r="L711" i="10"/>
  <c r="K711" i="10"/>
  <c r="J711" i="10"/>
  <c r="N710" i="10"/>
  <c r="L710" i="10"/>
  <c r="K710" i="10"/>
  <c r="J710" i="10"/>
  <c r="N709" i="10"/>
  <c r="L709" i="10"/>
  <c r="K709" i="10"/>
  <c r="J709" i="10"/>
  <c r="N708" i="10"/>
  <c r="L708" i="10"/>
  <c r="K708" i="10"/>
  <c r="J708" i="10"/>
  <c r="K707" i="10"/>
  <c r="L707" i="10" s="1"/>
  <c r="J707" i="10"/>
  <c r="O707" i="10" s="1"/>
  <c r="M715" i="10"/>
  <c r="I715" i="10"/>
  <c r="H715" i="10"/>
  <c r="G715" i="10"/>
  <c r="N705" i="10"/>
  <c r="L705" i="10"/>
  <c r="K705" i="10"/>
  <c r="J705" i="10"/>
  <c r="N704" i="10"/>
  <c r="L704" i="10"/>
  <c r="K704" i="10"/>
  <c r="J704" i="10"/>
  <c r="N703" i="10"/>
  <c r="L703" i="10"/>
  <c r="K703" i="10"/>
  <c r="J703" i="10"/>
  <c r="N702" i="10"/>
  <c r="L702" i="10"/>
  <c r="K702" i="10"/>
  <c r="J702" i="10"/>
  <c r="N701" i="10"/>
  <c r="L701" i="10"/>
  <c r="K701" i="10"/>
  <c r="J701" i="10"/>
  <c r="N700" i="10"/>
  <c r="L700" i="10"/>
  <c r="K700" i="10"/>
  <c r="J700" i="10"/>
  <c r="N699" i="10"/>
  <c r="L699" i="10"/>
  <c r="K699" i="10"/>
  <c r="J699" i="10"/>
  <c r="L698" i="10"/>
  <c r="K698" i="10"/>
  <c r="J698" i="10"/>
  <c r="O698" i="10" s="1"/>
  <c r="M706" i="10"/>
  <c r="I706" i="10"/>
  <c r="H706" i="10"/>
  <c r="G706" i="10"/>
  <c r="N696" i="10"/>
  <c r="L696" i="10"/>
  <c r="K696" i="10"/>
  <c r="J696" i="10"/>
  <c r="N695" i="10"/>
  <c r="L695" i="10"/>
  <c r="K695" i="10"/>
  <c r="J695" i="10"/>
  <c r="N694" i="10"/>
  <c r="L694" i="10"/>
  <c r="K694" i="10"/>
  <c r="J694" i="10"/>
  <c r="N693" i="10"/>
  <c r="L693" i="10"/>
  <c r="K693" i="10"/>
  <c r="J693" i="10"/>
  <c r="N692" i="10"/>
  <c r="L692" i="10"/>
  <c r="K692" i="10"/>
  <c r="J692" i="10"/>
  <c r="N691" i="10"/>
  <c r="L691" i="10"/>
  <c r="K691" i="10"/>
  <c r="J691" i="10"/>
  <c r="N690" i="10"/>
  <c r="L690" i="10"/>
  <c r="K690" i="10"/>
  <c r="J690" i="10"/>
  <c r="K689" i="10"/>
  <c r="L689" i="10" s="1"/>
  <c r="J689" i="10"/>
  <c r="O689" i="10" s="1"/>
  <c r="M697" i="10"/>
  <c r="I697" i="10"/>
  <c r="H697" i="10"/>
  <c r="G697" i="10"/>
  <c r="N687" i="10"/>
  <c r="L687" i="10"/>
  <c r="K687" i="10"/>
  <c r="J687" i="10"/>
  <c r="N686" i="10"/>
  <c r="L686" i="10"/>
  <c r="K686" i="10"/>
  <c r="J686" i="10"/>
  <c r="N685" i="10"/>
  <c r="L685" i="10"/>
  <c r="K685" i="10"/>
  <c r="J685" i="10"/>
  <c r="N684" i="10"/>
  <c r="L684" i="10"/>
  <c r="K684" i="10"/>
  <c r="J684" i="10"/>
  <c r="N683" i="10"/>
  <c r="L683" i="10"/>
  <c r="K683" i="10"/>
  <c r="J683" i="10"/>
  <c r="N682" i="10"/>
  <c r="L682" i="10"/>
  <c r="K682" i="10"/>
  <c r="J682" i="10"/>
  <c r="N681" i="10"/>
  <c r="L681" i="10"/>
  <c r="K681" i="10"/>
  <c r="J681" i="10"/>
  <c r="N680" i="10"/>
  <c r="K680" i="10"/>
  <c r="L680" i="10" s="1"/>
  <c r="M688" i="10"/>
  <c r="I688" i="10"/>
  <c r="H688" i="10"/>
  <c r="G688" i="10"/>
  <c r="N678" i="10"/>
  <c r="L678" i="10"/>
  <c r="K678" i="10"/>
  <c r="J678" i="10"/>
  <c r="N677" i="10"/>
  <c r="L677" i="10"/>
  <c r="K677" i="10"/>
  <c r="J677" i="10"/>
  <c r="N676" i="10"/>
  <c r="L676" i="10"/>
  <c r="K676" i="10"/>
  <c r="J676" i="10"/>
  <c r="N675" i="10"/>
  <c r="L675" i="10"/>
  <c r="K675" i="10"/>
  <c r="J675" i="10"/>
  <c r="N674" i="10"/>
  <c r="L674" i="10"/>
  <c r="K674" i="10"/>
  <c r="J674" i="10"/>
  <c r="N673" i="10"/>
  <c r="L673" i="10"/>
  <c r="K673" i="10"/>
  <c r="J673" i="10"/>
  <c r="N672" i="10"/>
  <c r="L672" i="10"/>
  <c r="K672" i="10"/>
  <c r="J672" i="10"/>
  <c r="K671" i="10"/>
  <c r="L671" i="10" s="1"/>
  <c r="J671" i="10"/>
  <c r="O671" i="10" s="1"/>
  <c r="M679" i="10"/>
  <c r="I679" i="10"/>
  <c r="H679" i="10"/>
  <c r="G679" i="10"/>
  <c r="N669" i="10"/>
  <c r="L669" i="10"/>
  <c r="K669" i="10"/>
  <c r="J669" i="10"/>
  <c r="N668" i="10"/>
  <c r="L668" i="10"/>
  <c r="K668" i="10"/>
  <c r="J668" i="10"/>
  <c r="N667" i="10"/>
  <c r="L667" i="10"/>
  <c r="K667" i="10"/>
  <c r="J667" i="10"/>
  <c r="N666" i="10"/>
  <c r="L666" i="10"/>
  <c r="K666" i="10"/>
  <c r="J666" i="10"/>
  <c r="N665" i="10"/>
  <c r="L665" i="10"/>
  <c r="K665" i="10"/>
  <c r="J665" i="10"/>
  <c r="N664" i="10"/>
  <c r="L664" i="10"/>
  <c r="K664" i="10"/>
  <c r="J664" i="10"/>
  <c r="N663" i="10"/>
  <c r="L663" i="10"/>
  <c r="K663" i="10"/>
  <c r="J663" i="10"/>
  <c r="K662" i="10"/>
  <c r="L662" i="10" s="1"/>
  <c r="J662" i="10"/>
  <c r="O662" i="10" s="1"/>
  <c r="M670" i="10"/>
  <c r="I670" i="10"/>
  <c r="H670" i="10"/>
  <c r="G670" i="10"/>
  <c r="N660" i="10"/>
  <c r="L660" i="10"/>
  <c r="K660" i="10"/>
  <c r="J660" i="10"/>
  <c r="N659" i="10"/>
  <c r="L659" i="10"/>
  <c r="K659" i="10"/>
  <c r="J659" i="10"/>
  <c r="N658" i="10"/>
  <c r="L658" i="10"/>
  <c r="K658" i="10"/>
  <c r="J658" i="10"/>
  <c r="N657" i="10"/>
  <c r="L657" i="10"/>
  <c r="K657" i="10"/>
  <c r="J657" i="10"/>
  <c r="N656" i="10"/>
  <c r="L656" i="10"/>
  <c r="K656" i="10"/>
  <c r="J656" i="10"/>
  <c r="N655" i="10"/>
  <c r="L655" i="10"/>
  <c r="K655" i="10"/>
  <c r="J655" i="10"/>
  <c r="N654" i="10"/>
  <c r="L654" i="10"/>
  <c r="K654" i="10"/>
  <c r="J654" i="10"/>
  <c r="K653" i="10"/>
  <c r="L653" i="10" s="1"/>
  <c r="J653" i="10"/>
  <c r="O653" i="10" s="1"/>
  <c r="M661" i="10"/>
  <c r="I661" i="10"/>
  <c r="H661" i="10"/>
  <c r="G661" i="10"/>
  <c r="N651" i="10"/>
  <c r="L651" i="10"/>
  <c r="K651" i="10"/>
  <c r="J651" i="10"/>
  <c r="N650" i="10"/>
  <c r="L650" i="10"/>
  <c r="K650" i="10"/>
  <c r="J650" i="10"/>
  <c r="N649" i="10"/>
  <c r="L649" i="10"/>
  <c r="K649" i="10"/>
  <c r="J649" i="10"/>
  <c r="N648" i="10"/>
  <c r="L648" i="10"/>
  <c r="K648" i="10"/>
  <c r="J648" i="10"/>
  <c r="N647" i="10"/>
  <c r="L647" i="10"/>
  <c r="K647" i="10"/>
  <c r="J647" i="10"/>
  <c r="N646" i="10"/>
  <c r="L646" i="10"/>
  <c r="K646" i="10"/>
  <c r="J646" i="10"/>
  <c r="N645" i="10"/>
  <c r="L645" i="10"/>
  <c r="K645" i="10"/>
  <c r="J645" i="10"/>
  <c r="K644" i="10"/>
  <c r="L644" i="10" s="1"/>
  <c r="J644" i="10"/>
  <c r="O644" i="10" s="1"/>
  <c r="M652" i="10"/>
  <c r="I652" i="10"/>
  <c r="H652" i="10"/>
  <c r="G652" i="10"/>
  <c r="M643" i="10"/>
  <c r="I643" i="10"/>
  <c r="H643" i="10"/>
  <c r="G643" i="10"/>
  <c r="N642" i="10"/>
  <c r="L642" i="10"/>
  <c r="K642" i="10"/>
  <c r="J642" i="10"/>
  <c r="N641" i="10"/>
  <c r="L641" i="10"/>
  <c r="K641" i="10"/>
  <c r="J641" i="10"/>
  <c r="N640" i="10"/>
  <c r="L640" i="10"/>
  <c r="K640" i="10"/>
  <c r="J640" i="10"/>
  <c r="N639" i="10"/>
  <c r="L639" i="10"/>
  <c r="K639" i="10"/>
  <c r="J639" i="10"/>
  <c r="N638" i="10"/>
  <c r="L638" i="10"/>
  <c r="K638" i="10"/>
  <c r="J638" i="10"/>
  <c r="N637" i="10"/>
  <c r="L637" i="10"/>
  <c r="K637" i="10"/>
  <c r="J637" i="10"/>
  <c r="N636" i="10"/>
  <c r="L636" i="10"/>
  <c r="K636" i="10"/>
  <c r="J636" i="10"/>
  <c r="K635" i="10"/>
  <c r="L635" i="10" s="1"/>
  <c r="J635" i="10"/>
  <c r="O635" i="10" s="1"/>
  <c r="N633" i="10"/>
  <c r="L633" i="10"/>
  <c r="K633" i="10"/>
  <c r="J633" i="10"/>
  <c r="N632" i="10"/>
  <c r="L632" i="10"/>
  <c r="K632" i="10"/>
  <c r="J632" i="10"/>
  <c r="N631" i="10"/>
  <c r="L631" i="10"/>
  <c r="K631" i="10"/>
  <c r="J631" i="10"/>
  <c r="N630" i="10"/>
  <c r="L630" i="10"/>
  <c r="K630" i="10"/>
  <c r="J630" i="10"/>
  <c r="N629" i="10"/>
  <c r="L629" i="10"/>
  <c r="K629" i="10"/>
  <c r="J629" i="10"/>
  <c r="N628" i="10"/>
  <c r="L628" i="10"/>
  <c r="K628" i="10"/>
  <c r="J628" i="10"/>
  <c r="N627" i="10"/>
  <c r="L627" i="10"/>
  <c r="K627" i="10"/>
  <c r="J627" i="10"/>
  <c r="L626" i="10"/>
  <c r="K626" i="10"/>
  <c r="J626" i="10"/>
  <c r="O626" i="10" s="1"/>
  <c r="M634" i="10"/>
  <c r="I634" i="10"/>
  <c r="H634" i="10"/>
  <c r="G634" i="10"/>
  <c r="N624" i="10"/>
  <c r="L624" i="10"/>
  <c r="K624" i="10"/>
  <c r="J624" i="10"/>
  <c r="N623" i="10"/>
  <c r="L623" i="10"/>
  <c r="K623" i="10"/>
  <c r="J623" i="10"/>
  <c r="N622" i="10"/>
  <c r="L622" i="10"/>
  <c r="K622" i="10"/>
  <c r="J622" i="10"/>
  <c r="N621" i="10"/>
  <c r="L621" i="10"/>
  <c r="K621" i="10"/>
  <c r="J621" i="10"/>
  <c r="N620" i="10"/>
  <c r="L620" i="10"/>
  <c r="K620" i="10"/>
  <c r="J620" i="10"/>
  <c r="N619" i="10"/>
  <c r="L619" i="10"/>
  <c r="K619" i="10"/>
  <c r="J619" i="10"/>
  <c r="N618" i="10"/>
  <c r="L618" i="10"/>
  <c r="K618" i="10"/>
  <c r="J618" i="10"/>
  <c r="K617" i="10"/>
  <c r="L617" i="10" s="1"/>
  <c r="J617" i="10"/>
  <c r="O617" i="10" s="1"/>
  <c r="M625" i="10"/>
  <c r="I625" i="10"/>
  <c r="H625" i="10"/>
  <c r="G625" i="10"/>
  <c r="N615" i="10"/>
  <c r="L615" i="10"/>
  <c r="K615" i="10"/>
  <c r="J615" i="10"/>
  <c r="N614" i="10"/>
  <c r="L614" i="10"/>
  <c r="K614" i="10"/>
  <c r="J614" i="10"/>
  <c r="N613" i="10"/>
  <c r="L613" i="10"/>
  <c r="K613" i="10"/>
  <c r="J613" i="10"/>
  <c r="N612" i="10"/>
  <c r="L612" i="10"/>
  <c r="K612" i="10"/>
  <c r="J612" i="10"/>
  <c r="N611" i="10"/>
  <c r="L611" i="10"/>
  <c r="K611" i="10"/>
  <c r="J611" i="10"/>
  <c r="N610" i="10"/>
  <c r="L610" i="10"/>
  <c r="K610" i="10"/>
  <c r="J610" i="10"/>
  <c r="N609" i="10"/>
  <c r="L609" i="10"/>
  <c r="K609" i="10"/>
  <c r="J609" i="10"/>
  <c r="L608" i="10"/>
  <c r="K608" i="10"/>
  <c r="J608" i="10"/>
  <c r="O608" i="10" s="1"/>
  <c r="M616" i="10"/>
  <c r="K52" i="12" s="1"/>
  <c r="I616" i="10"/>
  <c r="G52" i="12" s="1"/>
  <c r="H616" i="10"/>
  <c r="G616" i="10"/>
  <c r="E52" i="12" s="1"/>
  <c r="M607" i="10"/>
  <c r="I607" i="10"/>
  <c r="H607" i="10"/>
  <c r="G607" i="10"/>
  <c r="N606" i="10"/>
  <c r="L606" i="10"/>
  <c r="K606" i="10"/>
  <c r="J606" i="10"/>
  <c r="N605" i="10"/>
  <c r="L605" i="10"/>
  <c r="K605" i="10"/>
  <c r="J605" i="10"/>
  <c r="N604" i="10"/>
  <c r="L604" i="10"/>
  <c r="K604" i="10"/>
  <c r="J604" i="10"/>
  <c r="N603" i="10"/>
  <c r="L603" i="10"/>
  <c r="K603" i="10"/>
  <c r="J603" i="10"/>
  <c r="N602" i="10"/>
  <c r="L602" i="10"/>
  <c r="K602" i="10"/>
  <c r="J602" i="10"/>
  <c r="N601" i="10"/>
  <c r="L601" i="10"/>
  <c r="K601" i="10"/>
  <c r="J601" i="10"/>
  <c r="N600" i="10"/>
  <c r="L600" i="10"/>
  <c r="K600" i="10"/>
  <c r="J600" i="10"/>
  <c r="K599" i="10"/>
  <c r="L599" i="10" s="1"/>
  <c r="O599" i="10"/>
  <c r="N597" i="10"/>
  <c r="L597" i="10"/>
  <c r="K597" i="10"/>
  <c r="N596" i="10"/>
  <c r="L596" i="10"/>
  <c r="K596" i="10"/>
  <c r="N595" i="10"/>
  <c r="L595" i="10"/>
  <c r="K595" i="10"/>
  <c r="N594" i="10"/>
  <c r="L594" i="10"/>
  <c r="K594" i="10"/>
  <c r="N593" i="10"/>
  <c r="L593" i="10"/>
  <c r="K593" i="10"/>
  <c r="N592" i="10"/>
  <c r="L592" i="10"/>
  <c r="K592" i="10"/>
  <c r="N591" i="10"/>
  <c r="L591" i="10"/>
  <c r="K591" i="10"/>
  <c r="L590" i="10"/>
  <c r="L598" i="10" s="1"/>
  <c r="K590" i="10"/>
  <c r="K598" i="10" s="1"/>
  <c r="J590" i="10"/>
  <c r="O590" i="10" s="1"/>
  <c r="N588" i="10"/>
  <c r="L588" i="10"/>
  <c r="K588" i="10"/>
  <c r="J588" i="10"/>
  <c r="N587" i="10"/>
  <c r="L587" i="10"/>
  <c r="K587" i="10"/>
  <c r="J587" i="10"/>
  <c r="N586" i="10"/>
  <c r="L586" i="10"/>
  <c r="K586" i="10"/>
  <c r="J586" i="10"/>
  <c r="N585" i="10"/>
  <c r="L585" i="10"/>
  <c r="K585" i="10"/>
  <c r="J585" i="10"/>
  <c r="N584" i="10"/>
  <c r="L584" i="10"/>
  <c r="K584" i="10"/>
  <c r="J584" i="10"/>
  <c r="N583" i="10"/>
  <c r="L583" i="10"/>
  <c r="K583" i="10"/>
  <c r="J583" i="10"/>
  <c r="N582" i="10"/>
  <c r="L582" i="10"/>
  <c r="K582" i="10"/>
  <c r="J582" i="10"/>
  <c r="K581" i="10"/>
  <c r="L581" i="10" s="1"/>
  <c r="J581" i="10"/>
  <c r="O581" i="10" s="1"/>
  <c r="M589" i="10"/>
  <c r="I589" i="10"/>
  <c r="H589" i="10"/>
  <c r="G589" i="10"/>
  <c r="C35" i="20"/>
  <c r="I5" i="20"/>
  <c r="I9" i="20"/>
  <c r="I13" i="20"/>
  <c r="I17" i="20"/>
  <c r="I21" i="20"/>
  <c r="I25" i="20"/>
  <c r="I29" i="20"/>
  <c r="I33" i="20"/>
  <c r="N579" i="10"/>
  <c r="L579" i="10"/>
  <c r="K579" i="10"/>
  <c r="J579" i="10"/>
  <c r="N578" i="10"/>
  <c r="L578" i="10"/>
  <c r="K578" i="10"/>
  <c r="J578" i="10"/>
  <c r="N577" i="10"/>
  <c r="L577" i="10"/>
  <c r="K577" i="10"/>
  <c r="J577" i="10"/>
  <c r="N576" i="10"/>
  <c r="L576" i="10"/>
  <c r="K576" i="10"/>
  <c r="J576" i="10"/>
  <c r="N575" i="10"/>
  <c r="L575" i="10"/>
  <c r="K575" i="10"/>
  <c r="J575" i="10"/>
  <c r="N574" i="10"/>
  <c r="L574" i="10"/>
  <c r="K574" i="10"/>
  <c r="J574" i="10"/>
  <c r="N573" i="10"/>
  <c r="L573" i="10"/>
  <c r="K573" i="10"/>
  <c r="J573" i="10"/>
  <c r="K572" i="10"/>
  <c r="L572" i="10" s="1"/>
  <c r="J572" i="10"/>
  <c r="O572" i="10" s="1"/>
  <c r="M580" i="10"/>
  <c r="I580" i="10"/>
  <c r="H580" i="10"/>
  <c r="G580" i="10"/>
  <c r="M571" i="10"/>
  <c r="I571" i="10"/>
  <c r="H571" i="10"/>
  <c r="G571" i="10"/>
  <c r="N570" i="10"/>
  <c r="L570" i="10"/>
  <c r="K570" i="10"/>
  <c r="J570" i="10"/>
  <c r="N569" i="10"/>
  <c r="L569" i="10"/>
  <c r="K569" i="10"/>
  <c r="J569" i="10"/>
  <c r="N568" i="10"/>
  <c r="L568" i="10"/>
  <c r="K568" i="10"/>
  <c r="J568" i="10"/>
  <c r="N567" i="10"/>
  <c r="L567" i="10"/>
  <c r="K567" i="10"/>
  <c r="J567" i="10"/>
  <c r="N566" i="10"/>
  <c r="L566" i="10"/>
  <c r="K566" i="10"/>
  <c r="J566" i="10"/>
  <c r="N565" i="10"/>
  <c r="L565" i="10"/>
  <c r="K565" i="10"/>
  <c r="J565" i="10"/>
  <c r="N564" i="10"/>
  <c r="L564" i="10"/>
  <c r="K564" i="10"/>
  <c r="J564" i="10"/>
  <c r="K563" i="10"/>
  <c r="L563" i="10" s="1"/>
  <c r="J563" i="10"/>
  <c r="O563" i="10" s="1"/>
  <c r="N561" i="10"/>
  <c r="L561" i="10"/>
  <c r="K561" i="10"/>
  <c r="J561" i="10"/>
  <c r="N560" i="10"/>
  <c r="L560" i="10"/>
  <c r="K560" i="10"/>
  <c r="J560" i="10"/>
  <c r="N559" i="10"/>
  <c r="L559" i="10"/>
  <c r="K559" i="10"/>
  <c r="J559" i="10"/>
  <c r="N558" i="10"/>
  <c r="L558" i="10"/>
  <c r="K558" i="10"/>
  <c r="J558" i="10"/>
  <c r="N557" i="10"/>
  <c r="L557" i="10"/>
  <c r="K557" i="10"/>
  <c r="J557" i="10"/>
  <c r="N556" i="10"/>
  <c r="L556" i="10"/>
  <c r="K556" i="10"/>
  <c r="J556" i="10"/>
  <c r="N555" i="10"/>
  <c r="L555" i="10"/>
  <c r="K555" i="10"/>
  <c r="J555" i="10"/>
  <c r="N554" i="10"/>
  <c r="K554" i="10"/>
  <c r="L554" i="10" s="1"/>
  <c r="J554" i="10"/>
  <c r="O554" i="10" s="1"/>
  <c r="M562" i="10"/>
  <c r="I562" i="10"/>
  <c r="G562" i="10"/>
  <c r="H562" i="10"/>
  <c r="N552" i="10"/>
  <c r="L552" i="10"/>
  <c r="K552" i="10"/>
  <c r="J552" i="10"/>
  <c r="N551" i="10"/>
  <c r="L551" i="10"/>
  <c r="K551" i="10"/>
  <c r="J551" i="10"/>
  <c r="N550" i="10"/>
  <c r="L550" i="10"/>
  <c r="K550" i="10"/>
  <c r="J550" i="10"/>
  <c r="N549" i="10"/>
  <c r="L549" i="10"/>
  <c r="K549" i="10"/>
  <c r="J549" i="10"/>
  <c r="N548" i="10"/>
  <c r="L548" i="10"/>
  <c r="K548" i="10"/>
  <c r="J548" i="10"/>
  <c r="N547" i="10"/>
  <c r="L547" i="10"/>
  <c r="K547" i="10"/>
  <c r="J547" i="10"/>
  <c r="N546" i="10"/>
  <c r="L546" i="10"/>
  <c r="K546" i="10"/>
  <c r="J546" i="10"/>
  <c r="K545" i="10"/>
  <c r="L545" i="10" s="1"/>
  <c r="J545" i="10"/>
  <c r="O545" i="10" s="1"/>
  <c r="M553" i="10"/>
  <c r="I553" i="10"/>
  <c r="H553" i="10"/>
  <c r="G553" i="10"/>
  <c r="N543" i="10"/>
  <c r="L543" i="10"/>
  <c r="K543" i="10"/>
  <c r="J543" i="10"/>
  <c r="N542" i="10"/>
  <c r="L542" i="10"/>
  <c r="K542" i="10"/>
  <c r="J542" i="10"/>
  <c r="N541" i="10"/>
  <c r="L541" i="10"/>
  <c r="K541" i="10"/>
  <c r="J541" i="10"/>
  <c r="N540" i="10"/>
  <c r="L540" i="10"/>
  <c r="K540" i="10"/>
  <c r="J540" i="10"/>
  <c r="N539" i="10"/>
  <c r="L539" i="10"/>
  <c r="K539" i="10"/>
  <c r="J539" i="10"/>
  <c r="N538" i="10"/>
  <c r="L538" i="10"/>
  <c r="K538" i="10"/>
  <c r="J538" i="10"/>
  <c r="N537" i="10"/>
  <c r="L537" i="10"/>
  <c r="K537" i="10"/>
  <c r="J537" i="10"/>
  <c r="K536" i="10"/>
  <c r="L536" i="10" s="1"/>
  <c r="J536" i="10"/>
  <c r="O536" i="10" s="1"/>
  <c r="M544" i="10"/>
  <c r="I544" i="10"/>
  <c r="H544" i="10"/>
  <c r="G544" i="10"/>
  <c r="N534" i="10"/>
  <c r="L534" i="10"/>
  <c r="K534" i="10"/>
  <c r="J534" i="10"/>
  <c r="N533" i="10"/>
  <c r="L533" i="10"/>
  <c r="K533" i="10"/>
  <c r="J533" i="10"/>
  <c r="N532" i="10"/>
  <c r="L532" i="10"/>
  <c r="K532" i="10"/>
  <c r="J532" i="10"/>
  <c r="N531" i="10"/>
  <c r="L531" i="10"/>
  <c r="K531" i="10"/>
  <c r="J531" i="10"/>
  <c r="N530" i="10"/>
  <c r="L530" i="10"/>
  <c r="K530" i="10"/>
  <c r="J530" i="10"/>
  <c r="N529" i="10"/>
  <c r="L529" i="10"/>
  <c r="K529" i="10"/>
  <c r="J529" i="10"/>
  <c r="N528" i="10"/>
  <c r="L528" i="10"/>
  <c r="K528" i="10"/>
  <c r="J528" i="10"/>
  <c r="K527" i="10"/>
  <c r="L527" i="10" s="1"/>
  <c r="J527" i="10"/>
  <c r="O527" i="10" s="1"/>
  <c r="M535" i="10"/>
  <c r="I535" i="10"/>
  <c r="H535" i="10"/>
  <c r="G535" i="10"/>
  <c r="N525" i="10"/>
  <c r="L525" i="10"/>
  <c r="K525" i="10"/>
  <c r="J525" i="10"/>
  <c r="N524" i="10"/>
  <c r="L524" i="10"/>
  <c r="K524" i="10"/>
  <c r="J524" i="10"/>
  <c r="N523" i="10"/>
  <c r="L523" i="10"/>
  <c r="K523" i="10"/>
  <c r="J523" i="10"/>
  <c r="N522" i="10"/>
  <c r="L522" i="10"/>
  <c r="K522" i="10"/>
  <c r="J522" i="10"/>
  <c r="N521" i="10"/>
  <c r="L521" i="10"/>
  <c r="K521" i="10"/>
  <c r="J521" i="10"/>
  <c r="N520" i="10"/>
  <c r="L520" i="10"/>
  <c r="K520" i="10"/>
  <c r="J520" i="10"/>
  <c r="N519" i="10"/>
  <c r="L519" i="10"/>
  <c r="K519" i="10"/>
  <c r="J519" i="10"/>
  <c r="K518" i="10"/>
  <c r="L518" i="10" s="1"/>
  <c r="J518" i="10"/>
  <c r="O518" i="10" s="1"/>
  <c r="M526" i="10"/>
  <c r="I526" i="10"/>
  <c r="H526" i="10"/>
  <c r="G526" i="10"/>
  <c r="N516" i="10"/>
  <c r="L516" i="10"/>
  <c r="K516" i="10"/>
  <c r="J516" i="10"/>
  <c r="N515" i="10"/>
  <c r="L515" i="10"/>
  <c r="K515" i="10"/>
  <c r="J515" i="10"/>
  <c r="N514" i="10"/>
  <c r="L514" i="10"/>
  <c r="K514" i="10"/>
  <c r="J514" i="10"/>
  <c r="N513" i="10"/>
  <c r="L513" i="10"/>
  <c r="K513" i="10"/>
  <c r="J513" i="10"/>
  <c r="N512" i="10"/>
  <c r="L512" i="10"/>
  <c r="K512" i="10"/>
  <c r="J512" i="10"/>
  <c r="N511" i="10"/>
  <c r="L511" i="10"/>
  <c r="K511" i="10"/>
  <c r="J511" i="10"/>
  <c r="N510" i="10"/>
  <c r="L510" i="10"/>
  <c r="K510" i="10"/>
  <c r="J510" i="10"/>
  <c r="N509" i="10"/>
  <c r="K509" i="10"/>
  <c r="L509" i="10" s="1"/>
  <c r="J509" i="10"/>
  <c r="O509" i="10" s="1"/>
  <c r="M517" i="10"/>
  <c r="I517" i="10"/>
  <c r="H517" i="10"/>
  <c r="G517" i="10"/>
  <c r="N507" i="10"/>
  <c r="L507" i="10"/>
  <c r="K507" i="10"/>
  <c r="J507" i="10"/>
  <c r="N506" i="10"/>
  <c r="L506" i="10"/>
  <c r="K506" i="10"/>
  <c r="J506" i="10"/>
  <c r="N505" i="10"/>
  <c r="L505" i="10"/>
  <c r="K505" i="10"/>
  <c r="J505" i="10"/>
  <c r="N504" i="10"/>
  <c r="L504" i="10"/>
  <c r="K504" i="10"/>
  <c r="J504" i="10"/>
  <c r="N503" i="10"/>
  <c r="L503" i="10"/>
  <c r="K503" i="10"/>
  <c r="J503" i="10"/>
  <c r="N502" i="10"/>
  <c r="L502" i="10"/>
  <c r="K502" i="10"/>
  <c r="J502" i="10"/>
  <c r="N501" i="10"/>
  <c r="L501" i="10"/>
  <c r="K501" i="10"/>
  <c r="J501" i="10"/>
  <c r="N500" i="10"/>
  <c r="K500" i="10"/>
  <c r="L500" i="10" s="1"/>
  <c r="J500" i="10"/>
  <c r="O500" i="10" s="1"/>
  <c r="M508" i="10"/>
  <c r="I508" i="10"/>
  <c r="H508" i="10"/>
  <c r="G508" i="10"/>
  <c r="N498" i="10"/>
  <c r="L498" i="10"/>
  <c r="K498" i="10"/>
  <c r="J498" i="10"/>
  <c r="N497" i="10"/>
  <c r="L497" i="10"/>
  <c r="K497" i="10"/>
  <c r="J497" i="10"/>
  <c r="N496" i="10"/>
  <c r="L496" i="10"/>
  <c r="K496" i="10"/>
  <c r="J496" i="10"/>
  <c r="N495" i="10"/>
  <c r="L495" i="10"/>
  <c r="K495" i="10"/>
  <c r="J495" i="10"/>
  <c r="N494" i="10"/>
  <c r="L494" i="10"/>
  <c r="K494" i="10"/>
  <c r="J494" i="10"/>
  <c r="N493" i="10"/>
  <c r="L493" i="10"/>
  <c r="K493" i="10"/>
  <c r="J493" i="10"/>
  <c r="N492" i="10"/>
  <c r="L492" i="10"/>
  <c r="K492" i="10"/>
  <c r="J492" i="10"/>
  <c r="K491" i="10"/>
  <c r="L491" i="10" s="1"/>
  <c r="J491" i="10"/>
  <c r="O491" i="10" s="1"/>
  <c r="M499" i="10"/>
  <c r="I499" i="10"/>
  <c r="H499" i="10"/>
  <c r="G499" i="10"/>
  <c r="N447" i="10"/>
  <c r="N448" i="10"/>
  <c r="N449" i="10"/>
  <c r="N450" i="10"/>
  <c r="N451" i="10"/>
  <c r="N452" i="10"/>
  <c r="N453" i="10"/>
  <c r="N456" i="10"/>
  <c r="N457" i="10"/>
  <c r="N458" i="10"/>
  <c r="N459" i="10"/>
  <c r="N460" i="10"/>
  <c r="N461" i="10"/>
  <c r="N462" i="10"/>
  <c r="N465" i="10"/>
  <c r="N466" i="10"/>
  <c r="N467" i="10"/>
  <c r="N468" i="10"/>
  <c r="N469" i="10"/>
  <c r="N470" i="10"/>
  <c r="N471" i="10"/>
  <c r="N474" i="10"/>
  <c r="N476" i="10"/>
  <c r="N477" i="10"/>
  <c r="N478" i="10"/>
  <c r="N479" i="10"/>
  <c r="N480" i="10"/>
  <c r="N483" i="10"/>
  <c r="N484" i="10"/>
  <c r="N485" i="10"/>
  <c r="N486" i="10"/>
  <c r="N487" i="10"/>
  <c r="N488" i="10"/>
  <c r="N489" i="10"/>
  <c r="J483" i="10"/>
  <c r="K483" i="10"/>
  <c r="L483" i="10"/>
  <c r="J484" i="10"/>
  <c r="K484" i="10"/>
  <c r="L484" i="10"/>
  <c r="J485" i="10"/>
  <c r="K485" i="10"/>
  <c r="L485" i="10"/>
  <c r="J486" i="10"/>
  <c r="K486" i="10"/>
  <c r="L486" i="10"/>
  <c r="J487" i="10"/>
  <c r="K487" i="10"/>
  <c r="L487" i="10"/>
  <c r="J488" i="10"/>
  <c r="K488" i="10"/>
  <c r="L488" i="10"/>
  <c r="J489" i="10"/>
  <c r="K489" i="10"/>
  <c r="L489" i="10"/>
  <c r="L482" i="10"/>
  <c r="K482" i="10"/>
  <c r="J482" i="10"/>
  <c r="O482" i="10" s="1"/>
  <c r="M490" i="10"/>
  <c r="I490" i="10"/>
  <c r="H490" i="10"/>
  <c r="G490" i="10"/>
  <c r="J429" i="10"/>
  <c r="K429" i="10"/>
  <c r="L429" i="10"/>
  <c r="J430" i="10"/>
  <c r="K430" i="10"/>
  <c r="L430" i="10"/>
  <c r="J431" i="10"/>
  <c r="K431" i="10"/>
  <c r="L431" i="10"/>
  <c r="J432" i="10"/>
  <c r="K432" i="10"/>
  <c r="L432" i="10"/>
  <c r="J433" i="10"/>
  <c r="K433" i="10"/>
  <c r="L433" i="10"/>
  <c r="J434" i="10"/>
  <c r="K434" i="10"/>
  <c r="L434" i="10"/>
  <c r="J435" i="10"/>
  <c r="K435" i="10"/>
  <c r="L435" i="10"/>
  <c r="J438" i="10"/>
  <c r="K438" i="10"/>
  <c r="L438" i="10"/>
  <c r="J439" i="10"/>
  <c r="K439" i="10"/>
  <c r="L439" i="10"/>
  <c r="J440" i="10"/>
  <c r="K440" i="10"/>
  <c r="L440" i="10"/>
  <c r="J441" i="10"/>
  <c r="K441" i="10"/>
  <c r="L441" i="10"/>
  <c r="J442" i="10"/>
  <c r="K442" i="10"/>
  <c r="L442" i="10"/>
  <c r="J443" i="10"/>
  <c r="K443" i="10"/>
  <c r="L443" i="10"/>
  <c r="J444" i="10"/>
  <c r="K444" i="10"/>
  <c r="L444" i="10"/>
  <c r="J447" i="10"/>
  <c r="K447" i="10"/>
  <c r="L447" i="10"/>
  <c r="J448" i="10"/>
  <c r="K448" i="10"/>
  <c r="L448" i="10"/>
  <c r="J449" i="10"/>
  <c r="K449" i="10"/>
  <c r="L449" i="10"/>
  <c r="J450" i="10"/>
  <c r="K450" i="10"/>
  <c r="L450" i="10"/>
  <c r="J451" i="10"/>
  <c r="K451" i="10"/>
  <c r="L451" i="10"/>
  <c r="J452" i="10"/>
  <c r="K452" i="10"/>
  <c r="L452" i="10"/>
  <c r="J453" i="10"/>
  <c r="K453" i="10"/>
  <c r="L453" i="10"/>
  <c r="K456" i="10"/>
  <c r="L456" i="10"/>
  <c r="K457" i="10"/>
  <c r="L457" i="10"/>
  <c r="K458" i="10"/>
  <c r="L458" i="10"/>
  <c r="K459" i="10"/>
  <c r="L459" i="10"/>
  <c r="K460" i="10"/>
  <c r="L460" i="10"/>
  <c r="K461" i="10"/>
  <c r="L461" i="10"/>
  <c r="K462" i="10"/>
  <c r="L462" i="10"/>
  <c r="J465" i="10"/>
  <c r="K465" i="10"/>
  <c r="L465" i="10"/>
  <c r="J466" i="10"/>
  <c r="K466" i="10"/>
  <c r="L466" i="10"/>
  <c r="J467" i="10"/>
  <c r="K467" i="10"/>
  <c r="L467" i="10"/>
  <c r="J468" i="10"/>
  <c r="K468" i="10"/>
  <c r="L468" i="10"/>
  <c r="J469" i="10"/>
  <c r="K469" i="10"/>
  <c r="L469" i="10"/>
  <c r="J470" i="10"/>
  <c r="K470" i="10"/>
  <c r="L470" i="10"/>
  <c r="J471" i="10"/>
  <c r="K471" i="10"/>
  <c r="L471" i="10"/>
  <c r="J474" i="10"/>
  <c r="K474" i="10"/>
  <c r="L474" i="10"/>
  <c r="J475" i="10"/>
  <c r="N475" i="10" s="1"/>
  <c r="K475" i="10"/>
  <c r="L475" i="10" s="1"/>
  <c r="J476" i="10"/>
  <c r="K476" i="10"/>
  <c r="L476" i="10"/>
  <c r="J477" i="10"/>
  <c r="K477" i="10"/>
  <c r="L477" i="10"/>
  <c r="J478" i="10"/>
  <c r="K478" i="10"/>
  <c r="L478" i="10"/>
  <c r="J479" i="10"/>
  <c r="K479" i="10"/>
  <c r="L479" i="10"/>
  <c r="J480" i="10"/>
  <c r="K480" i="10"/>
  <c r="L480" i="10"/>
  <c r="K473" i="10"/>
  <c r="L473" i="10" s="1"/>
  <c r="J473" i="10"/>
  <c r="K464" i="10"/>
  <c r="L464" i="10" s="1"/>
  <c r="J464" i="10"/>
  <c r="O464" i="10" s="1"/>
  <c r="K455" i="10"/>
  <c r="L455" i="10" s="1"/>
  <c r="J455" i="10"/>
  <c r="O455" i="10" s="1"/>
  <c r="K446" i="10"/>
  <c r="L446" i="10" s="1"/>
  <c r="J446" i="10"/>
  <c r="O446" i="10" s="1"/>
  <c r="K437" i="10"/>
  <c r="L437" i="10" s="1"/>
  <c r="J437" i="10"/>
  <c r="O437" i="10" s="1"/>
  <c r="L428" i="10"/>
  <c r="K428" i="10"/>
  <c r="J428" i="10"/>
  <c r="O428" i="10" s="1"/>
  <c r="M481" i="10"/>
  <c r="I481" i="10"/>
  <c r="H481" i="10"/>
  <c r="G481" i="10"/>
  <c r="M472" i="10"/>
  <c r="I472" i="10"/>
  <c r="H472" i="10"/>
  <c r="G472" i="10"/>
  <c r="G445" i="10"/>
  <c r="H445" i="10"/>
  <c r="I445" i="10"/>
  <c r="G454" i="10"/>
  <c r="H454" i="10"/>
  <c r="I454" i="10"/>
  <c r="G463" i="10"/>
  <c r="H463" i="10"/>
  <c r="I463" i="10"/>
  <c r="M463" i="10"/>
  <c r="J426" i="10"/>
  <c r="K426" i="10"/>
  <c r="L426" i="10"/>
  <c r="M454" i="10"/>
  <c r="M445" i="10"/>
  <c r="N438" i="10"/>
  <c r="N439" i="10"/>
  <c r="N440" i="10"/>
  <c r="N441" i="10"/>
  <c r="N442" i="10"/>
  <c r="N443" i="10"/>
  <c r="N444" i="10"/>
  <c r="N429" i="10"/>
  <c r="N430" i="10"/>
  <c r="N431" i="10"/>
  <c r="N432" i="10"/>
  <c r="N433" i="10"/>
  <c r="N434" i="10"/>
  <c r="N435" i="10"/>
  <c r="M436" i="10"/>
  <c r="I436" i="10"/>
  <c r="H436" i="10"/>
  <c r="G436" i="10"/>
  <c r="M427" i="10"/>
  <c r="L420" i="10"/>
  <c r="L421" i="10"/>
  <c r="L422" i="10"/>
  <c r="L423" i="10"/>
  <c r="L424" i="10"/>
  <c r="L425" i="10"/>
  <c r="H427" i="10"/>
  <c r="I427" i="10"/>
  <c r="G427" i="10"/>
  <c r="J420" i="10"/>
  <c r="J421" i="10"/>
  <c r="J422" i="10"/>
  <c r="J423" i="10"/>
  <c r="J424" i="10"/>
  <c r="J425" i="10"/>
  <c r="J419" i="10"/>
  <c r="O419" i="10" s="1"/>
  <c r="K420" i="10"/>
  <c r="K421" i="10"/>
  <c r="K422" i="10"/>
  <c r="K423" i="10"/>
  <c r="K424" i="10"/>
  <c r="K425" i="10"/>
  <c r="K419" i="10"/>
  <c r="L419" i="10" s="1"/>
  <c r="N420" i="10"/>
  <c r="N421" i="10"/>
  <c r="N422" i="10"/>
  <c r="N423" i="10"/>
  <c r="N424" i="10"/>
  <c r="N425" i="10"/>
  <c r="N426" i="10"/>
  <c r="N411" i="10"/>
  <c r="N412" i="10"/>
  <c r="N413" i="10"/>
  <c r="N414" i="10"/>
  <c r="N415" i="10"/>
  <c r="N416" i="10"/>
  <c r="N417" i="10"/>
  <c r="N402" i="10"/>
  <c r="N403" i="10"/>
  <c r="N404" i="10"/>
  <c r="N405" i="10"/>
  <c r="N406" i="10"/>
  <c r="N407" i="10"/>
  <c r="N408" i="10"/>
  <c r="J411" i="10"/>
  <c r="K411" i="10"/>
  <c r="J412" i="10"/>
  <c r="K412" i="10"/>
  <c r="J413" i="10"/>
  <c r="K413" i="10"/>
  <c r="J414" i="10"/>
  <c r="K414" i="10"/>
  <c r="J415" i="10"/>
  <c r="K415" i="10"/>
  <c r="J416" i="10"/>
  <c r="K416" i="10"/>
  <c r="J417" i="10"/>
  <c r="K417" i="10"/>
  <c r="K410" i="10"/>
  <c r="J410" i="10"/>
  <c r="O410" i="10" s="1"/>
  <c r="D427" i="10"/>
  <c r="D436" i="10" s="1"/>
  <c r="D445" i="10" s="1"/>
  <c r="D454" i="10" s="1"/>
  <c r="D463" i="10" s="1"/>
  <c r="D472" i="10" s="1"/>
  <c r="D481" i="10" s="1"/>
  <c r="D490" i="10" s="1"/>
  <c r="D499" i="10" s="1"/>
  <c r="D508" i="10" s="1"/>
  <c r="D517" i="10" s="1"/>
  <c r="D526" i="10" s="1"/>
  <c r="D535" i="10" s="1"/>
  <c r="D544" i="10" s="1"/>
  <c r="D553" i="10" s="1"/>
  <c r="M418" i="10"/>
  <c r="I418" i="10"/>
  <c r="H418" i="10"/>
  <c r="G418" i="10"/>
  <c r="J402" i="10"/>
  <c r="K402" i="10"/>
  <c r="J403" i="10"/>
  <c r="K403" i="10"/>
  <c r="J404" i="10"/>
  <c r="K404" i="10"/>
  <c r="J405" i="10"/>
  <c r="K405" i="10"/>
  <c r="J406" i="10"/>
  <c r="K406" i="10"/>
  <c r="J407" i="10"/>
  <c r="K407" i="10"/>
  <c r="J408" i="10"/>
  <c r="K408" i="10"/>
  <c r="K401" i="10"/>
  <c r="J401" i="10"/>
  <c r="O401" i="10" s="1"/>
  <c r="M409" i="10"/>
  <c r="I409" i="10"/>
  <c r="H409" i="10"/>
  <c r="G409" i="10"/>
  <c r="N393" i="10"/>
  <c r="N394" i="10"/>
  <c r="N395" i="10"/>
  <c r="N396" i="10"/>
  <c r="N397" i="10"/>
  <c r="N398" i="10"/>
  <c r="N399" i="10"/>
  <c r="J393" i="10"/>
  <c r="K393" i="10"/>
  <c r="J394" i="10"/>
  <c r="K394" i="10"/>
  <c r="J395" i="10"/>
  <c r="K395" i="10"/>
  <c r="J396" i="10"/>
  <c r="K396" i="10"/>
  <c r="J397" i="10"/>
  <c r="K397" i="10"/>
  <c r="J398" i="10"/>
  <c r="K398" i="10"/>
  <c r="J399" i="10"/>
  <c r="K399" i="10"/>
  <c r="K392" i="10"/>
  <c r="J392" i="10"/>
  <c r="O392" i="10" s="1"/>
  <c r="M400" i="10"/>
  <c r="K6" i="48" s="1"/>
  <c r="L32" i="53" s="1"/>
  <c r="I400" i="10"/>
  <c r="G6" i="48" s="1"/>
  <c r="H32" i="53" s="1"/>
  <c r="H400" i="10"/>
  <c r="F6" i="48" s="1"/>
  <c r="G32" i="53" s="1"/>
  <c r="G400" i="10"/>
  <c r="E6" i="48" s="1"/>
  <c r="F32" i="53" s="1"/>
  <c r="N384" i="10"/>
  <c r="N385" i="10"/>
  <c r="N386" i="10"/>
  <c r="N387" i="10"/>
  <c r="N388" i="10"/>
  <c r="N389" i="10"/>
  <c r="N390" i="10"/>
  <c r="J384" i="10"/>
  <c r="K384" i="10"/>
  <c r="J385" i="10"/>
  <c r="K385" i="10"/>
  <c r="J386" i="10"/>
  <c r="K386" i="10"/>
  <c r="J387" i="10"/>
  <c r="K387" i="10"/>
  <c r="J388" i="10"/>
  <c r="K388" i="10"/>
  <c r="J389" i="10"/>
  <c r="K389" i="10"/>
  <c r="J390" i="10"/>
  <c r="K390" i="10"/>
  <c r="K383" i="10"/>
  <c r="J383" i="10"/>
  <c r="O383" i="10" s="1"/>
  <c r="M391" i="10"/>
  <c r="I391" i="10"/>
  <c r="H391" i="10"/>
  <c r="G391" i="10"/>
  <c r="J375" i="10"/>
  <c r="K375" i="10"/>
  <c r="J376" i="10"/>
  <c r="K376" i="10"/>
  <c r="J377" i="10"/>
  <c r="K377" i="10"/>
  <c r="J378" i="10"/>
  <c r="K378" i="10"/>
  <c r="J379" i="10"/>
  <c r="K379" i="10"/>
  <c r="J380" i="10"/>
  <c r="K380" i="10"/>
  <c r="J381" i="10"/>
  <c r="K381" i="10"/>
  <c r="L339" i="10"/>
  <c r="L340" i="10"/>
  <c r="L341" i="10"/>
  <c r="L342" i="10"/>
  <c r="L343" i="10"/>
  <c r="L344" i="10"/>
  <c r="L345" i="10"/>
  <c r="L330" i="10"/>
  <c r="L331" i="10"/>
  <c r="L332" i="10"/>
  <c r="L333" i="10"/>
  <c r="L334" i="10"/>
  <c r="L335" i="10"/>
  <c r="L336" i="10"/>
  <c r="N376" i="10"/>
  <c r="N377" i="10"/>
  <c r="N378" i="10"/>
  <c r="N379" i="10"/>
  <c r="N380" i="10"/>
  <c r="N381" i="10"/>
  <c r="M382" i="10"/>
  <c r="I382" i="10"/>
  <c r="H382" i="10"/>
  <c r="G382" i="10"/>
  <c r="M373" i="10"/>
  <c r="I373" i="10"/>
  <c r="H373" i="10"/>
  <c r="G373" i="10"/>
  <c r="M364" i="10"/>
  <c r="I364" i="10"/>
  <c r="H364" i="10"/>
  <c r="G364" i="10"/>
  <c r="M355" i="10"/>
  <c r="I355" i="10"/>
  <c r="H355" i="10"/>
  <c r="G355" i="10"/>
  <c r="M346" i="10"/>
  <c r="I346" i="10"/>
  <c r="H346" i="10"/>
  <c r="G346" i="10"/>
  <c r="M337" i="10"/>
  <c r="K59" i="12" s="1"/>
  <c r="I337" i="10"/>
  <c r="G59" i="12" s="1"/>
  <c r="H337" i="10"/>
  <c r="F59" i="12" s="1"/>
  <c r="G337" i="10"/>
  <c r="E59" i="12" s="1"/>
  <c r="X257" i="10"/>
  <c r="H22" i="10"/>
  <c r="I22" i="10"/>
  <c r="G22" i="10"/>
  <c r="J321" i="10"/>
  <c r="K321" i="10"/>
  <c r="L321" i="10"/>
  <c r="J322" i="10"/>
  <c r="K322" i="10"/>
  <c r="L322" i="10"/>
  <c r="J323" i="10"/>
  <c r="K323" i="10"/>
  <c r="L323" i="10"/>
  <c r="J324" i="10"/>
  <c r="K324" i="10"/>
  <c r="L324" i="10"/>
  <c r="J325" i="10"/>
  <c r="K325" i="10"/>
  <c r="L325" i="10"/>
  <c r="J326" i="10"/>
  <c r="K326" i="10"/>
  <c r="L326" i="10"/>
  <c r="J327" i="10"/>
  <c r="K327" i="10"/>
  <c r="L327" i="10"/>
  <c r="L320" i="10"/>
  <c r="K320" i="10"/>
  <c r="J320" i="10"/>
  <c r="O320" i="10" s="1"/>
  <c r="M328" i="10"/>
  <c r="I328" i="10"/>
  <c r="H328" i="10"/>
  <c r="G328" i="10"/>
  <c r="J312" i="10"/>
  <c r="K312" i="10"/>
  <c r="L312" i="10"/>
  <c r="J313" i="10"/>
  <c r="K313" i="10"/>
  <c r="L313" i="10"/>
  <c r="J314" i="10"/>
  <c r="K314" i="10"/>
  <c r="L314" i="10"/>
  <c r="J315" i="10"/>
  <c r="K315" i="10"/>
  <c r="L315" i="10"/>
  <c r="J316" i="10"/>
  <c r="K316" i="10"/>
  <c r="L316" i="10"/>
  <c r="J317" i="10"/>
  <c r="K317" i="10"/>
  <c r="L317" i="10"/>
  <c r="J318" i="10"/>
  <c r="K318" i="10"/>
  <c r="L318" i="10"/>
  <c r="K311" i="10"/>
  <c r="L311" i="10" s="1"/>
  <c r="J311" i="10"/>
  <c r="O311" i="10" s="1"/>
  <c r="M319" i="10"/>
  <c r="I319" i="10"/>
  <c r="H319" i="10"/>
  <c r="G319" i="10"/>
  <c r="J303" i="10"/>
  <c r="K303" i="10"/>
  <c r="L303" i="10"/>
  <c r="J304" i="10"/>
  <c r="K304" i="10"/>
  <c r="L304" i="10"/>
  <c r="J305" i="10"/>
  <c r="K305" i="10"/>
  <c r="L305" i="10"/>
  <c r="J306" i="10"/>
  <c r="K306" i="10"/>
  <c r="L306" i="10"/>
  <c r="J307" i="10"/>
  <c r="K307" i="10"/>
  <c r="L307" i="10"/>
  <c r="J308" i="10"/>
  <c r="K308" i="10"/>
  <c r="L308" i="10"/>
  <c r="J309" i="10"/>
  <c r="K309" i="10"/>
  <c r="L309" i="10"/>
  <c r="K302" i="10"/>
  <c r="L302" i="10" s="1"/>
  <c r="J302" i="10"/>
  <c r="O302" i="10" s="1"/>
  <c r="M310" i="10"/>
  <c r="I310" i="10"/>
  <c r="H310" i="10"/>
  <c r="G310" i="10"/>
  <c r="J294" i="10"/>
  <c r="K294" i="10"/>
  <c r="L294" i="10"/>
  <c r="J295" i="10"/>
  <c r="K295" i="10"/>
  <c r="L295" i="10"/>
  <c r="J296" i="10"/>
  <c r="K296" i="10"/>
  <c r="L296" i="10"/>
  <c r="J297" i="10"/>
  <c r="K297" i="10"/>
  <c r="L297" i="10"/>
  <c r="J298" i="10"/>
  <c r="K298" i="10"/>
  <c r="L298" i="10"/>
  <c r="J299" i="10"/>
  <c r="K299" i="10"/>
  <c r="L299" i="10"/>
  <c r="J300" i="10"/>
  <c r="K300" i="10"/>
  <c r="L300" i="10"/>
  <c r="K293" i="10"/>
  <c r="L293" i="10" s="1"/>
  <c r="J293" i="10"/>
  <c r="O293" i="10" s="1"/>
  <c r="M301" i="10"/>
  <c r="I301" i="10"/>
  <c r="H301" i="10"/>
  <c r="G301" i="10"/>
  <c r="J285" i="10"/>
  <c r="K285" i="10"/>
  <c r="L285" i="10"/>
  <c r="J286" i="10"/>
  <c r="K286" i="10"/>
  <c r="L286" i="10"/>
  <c r="J287" i="10"/>
  <c r="K287" i="10"/>
  <c r="L287" i="10"/>
  <c r="J288" i="10"/>
  <c r="K288" i="10"/>
  <c r="L288" i="10"/>
  <c r="J289" i="10"/>
  <c r="K289" i="10"/>
  <c r="L289" i="10"/>
  <c r="J290" i="10"/>
  <c r="K290" i="10"/>
  <c r="L290" i="10"/>
  <c r="J291" i="10"/>
  <c r="K291" i="10"/>
  <c r="L291" i="10"/>
  <c r="L284" i="10"/>
  <c r="K284" i="10"/>
  <c r="J284" i="10"/>
  <c r="O284" i="10" s="1"/>
  <c r="M292" i="10"/>
  <c r="I292" i="10"/>
  <c r="H292" i="10"/>
  <c r="G292" i="10"/>
  <c r="J276" i="10"/>
  <c r="K276" i="10"/>
  <c r="L276" i="10" s="1"/>
  <c r="J277" i="10"/>
  <c r="K277" i="10"/>
  <c r="L277" i="10" s="1"/>
  <c r="J278" i="10"/>
  <c r="K278" i="10"/>
  <c r="L278" i="10"/>
  <c r="J279" i="10"/>
  <c r="K279" i="10"/>
  <c r="L279" i="10"/>
  <c r="J280" i="10"/>
  <c r="K280" i="10"/>
  <c r="L280" i="10"/>
  <c r="J281" i="10"/>
  <c r="K281" i="10"/>
  <c r="L281" i="10"/>
  <c r="J282" i="10"/>
  <c r="K282" i="10"/>
  <c r="L282" i="10"/>
  <c r="J275" i="10"/>
  <c r="O275" i="10" s="1"/>
  <c r="K275" i="10"/>
  <c r="L275" i="10" s="1"/>
  <c r="M283" i="10"/>
  <c r="I283" i="10"/>
  <c r="H283" i="10"/>
  <c r="G283" i="10"/>
  <c r="N262" i="10"/>
  <c r="N263" i="10"/>
  <c r="N264" i="10"/>
  <c r="J258" i="10"/>
  <c r="K258" i="10"/>
  <c r="L258" i="10"/>
  <c r="J259" i="10"/>
  <c r="K259" i="10"/>
  <c r="L259" i="10"/>
  <c r="J260" i="10"/>
  <c r="K260" i="10"/>
  <c r="L260" i="10"/>
  <c r="J261" i="10"/>
  <c r="K261" i="10"/>
  <c r="L261" i="10"/>
  <c r="J262" i="10"/>
  <c r="K262" i="10"/>
  <c r="L262" i="10"/>
  <c r="J263" i="10"/>
  <c r="K263" i="10"/>
  <c r="L263" i="10"/>
  <c r="J264" i="10"/>
  <c r="K264" i="10"/>
  <c r="L264" i="10"/>
  <c r="U257" i="10"/>
  <c r="T257" i="10"/>
  <c r="S257" i="10"/>
  <c r="M265" i="10"/>
  <c r="J249" i="10"/>
  <c r="K249" i="10"/>
  <c r="L249" i="10"/>
  <c r="J250" i="10"/>
  <c r="K250" i="10"/>
  <c r="L250" i="10"/>
  <c r="J251" i="10"/>
  <c r="K251" i="10"/>
  <c r="L251" i="10"/>
  <c r="J252" i="10"/>
  <c r="K252" i="10"/>
  <c r="L252" i="10"/>
  <c r="J253" i="10"/>
  <c r="K253" i="10"/>
  <c r="L253" i="10"/>
  <c r="J254" i="10"/>
  <c r="K254" i="10"/>
  <c r="L254" i="10"/>
  <c r="J255" i="10"/>
  <c r="K255" i="10"/>
  <c r="L255" i="10"/>
  <c r="K248" i="10"/>
  <c r="L248" i="10" s="1"/>
  <c r="J248" i="10"/>
  <c r="O248" i="10" s="1"/>
  <c r="J240" i="10"/>
  <c r="K240" i="10"/>
  <c r="L240" i="10"/>
  <c r="J241" i="10"/>
  <c r="K241" i="10"/>
  <c r="L241" i="10"/>
  <c r="J242" i="10"/>
  <c r="K242" i="10"/>
  <c r="L242" i="10"/>
  <c r="J243" i="10"/>
  <c r="K243" i="10"/>
  <c r="L243" i="10"/>
  <c r="J244" i="10"/>
  <c r="K244" i="10"/>
  <c r="L244" i="10"/>
  <c r="J245" i="10"/>
  <c r="K245" i="10"/>
  <c r="L245" i="10"/>
  <c r="J246" i="10"/>
  <c r="K246" i="10"/>
  <c r="L246" i="10"/>
  <c r="K239" i="10"/>
  <c r="L239" i="10" s="1"/>
  <c r="J239" i="10"/>
  <c r="O239" i="10" s="1"/>
  <c r="M247" i="10"/>
  <c r="I247" i="10"/>
  <c r="H247" i="10"/>
  <c r="G247" i="10"/>
  <c r="J231" i="10"/>
  <c r="K231" i="10"/>
  <c r="L231" i="10"/>
  <c r="J232" i="10"/>
  <c r="K232" i="10"/>
  <c r="L232" i="10"/>
  <c r="J233" i="10"/>
  <c r="K233" i="10"/>
  <c r="L233" i="10"/>
  <c r="J234" i="10"/>
  <c r="K234" i="10"/>
  <c r="L234" i="10"/>
  <c r="J235" i="10"/>
  <c r="K235" i="10"/>
  <c r="L235" i="10"/>
  <c r="J236" i="10"/>
  <c r="K236" i="10"/>
  <c r="L236" i="10"/>
  <c r="J237" i="10"/>
  <c r="K237" i="10"/>
  <c r="L237" i="10"/>
  <c r="L230" i="10"/>
  <c r="K230" i="10"/>
  <c r="J230" i="10"/>
  <c r="O230" i="10" s="1"/>
  <c r="M238" i="10"/>
  <c r="I238" i="10"/>
  <c r="H238" i="10"/>
  <c r="G238" i="10"/>
  <c r="J222" i="10"/>
  <c r="L222" i="10"/>
  <c r="J223" i="10"/>
  <c r="L223" i="10"/>
  <c r="J224" i="10"/>
  <c r="L224" i="10"/>
  <c r="J225" i="10"/>
  <c r="L225" i="10"/>
  <c r="J226" i="10"/>
  <c r="L226" i="10"/>
  <c r="J227" i="10"/>
  <c r="L227" i="10"/>
  <c r="J228" i="10"/>
  <c r="L228" i="10"/>
  <c r="L221" i="10"/>
  <c r="J221" i="10"/>
  <c r="M229" i="10"/>
  <c r="I229" i="10"/>
  <c r="H229" i="10"/>
  <c r="G229" i="10"/>
  <c r="M220" i="10"/>
  <c r="I220" i="10"/>
  <c r="H220" i="10"/>
  <c r="G220" i="10"/>
  <c r="J213" i="10"/>
  <c r="L213" i="10"/>
  <c r="J214" i="10"/>
  <c r="L214" i="10"/>
  <c r="J215" i="10"/>
  <c r="L215" i="10"/>
  <c r="J216" i="10"/>
  <c r="L216" i="10"/>
  <c r="J217" i="10"/>
  <c r="L217" i="10"/>
  <c r="J218" i="10"/>
  <c r="L218" i="10"/>
  <c r="J219" i="10"/>
  <c r="L219" i="10"/>
  <c r="M211" i="10"/>
  <c r="I211" i="10"/>
  <c r="H211" i="10"/>
  <c r="G211" i="10"/>
  <c r="J204" i="10"/>
  <c r="L204" i="10"/>
  <c r="J205" i="10"/>
  <c r="L205" i="10"/>
  <c r="J206" i="10"/>
  <c r="L206" i="10"/>
  <c r="J207" i="10"/>
  <c r="L207" i="10"/>
  <c r="J208" i="10"/>
  <c r="L208" i="10"/>
  <c r="J209" i="10"/>
  <c r="L209" i="10"/>
  <c r="J210" i="10"/>
  <c r="L210" i="10"/>
  <c r="L203" i="10"/>
  <c r="J203" i="10"/>
  <c r="J195" i="10"/>
  <c r="L195" i="10"/>
  <c r="J196" i="10"/>
  <c r="L196" i="10"/>
  <c r="J197" i="10"/>
  <c r="L197" i="10"/>
  <c r="J198" i="10"/>
  <c r="L198" i="10"/>
  <c r="J199" i="10"/>
  <c r="L199" i="10"/>
  <c r="J200" i="10"/>
  <c r="L200" i="10"/>
  <c r="J201" i="10"/>
  <c r="L201" i="10"/>
  <c r="L194" i="10"/>
  <c r="J194" i="10"/>
  <c r="M202" i="10"/>
  <c r="I202" i="10"/>
  <c r="H202" i="10"/>
  <c r="G202" i="10"/>
  <c r="N186" i="10"/>
  <c r="N187" i="10"/>
  <c r="N188" i="10"/>
  <c r="N189" i="10"/>
  <c r="N190" i="10"/>
  <c r="N191" i="10"/>
  <c r="N192" i="10"/>
  <c r="J186" i="10"/>
  <c r="L186" i="10"/>
  <c r="J187" i="10"/>
  <c r="L187" i="10"/>
  <c r="J188" i="10"/>
  <c r="L188" i="10"/>
  <c r="J189" i="10"/>
  <c r="L189" i="10"/>
  <c r="J190" i="10"/>
  <c r="L190" i="10"/>
  <c r="J191" i="10"/>
  <c r="L191" i="10"/>
  <c r="J192" i="10"/>
  <c r="L192" i="10"/>
  <c r="L185" i="10"/>
  <c r="J185" i="10"/>
  <c r="O185" i="10" s="1"/>
  <c r="M193" i="10"/>
  <c r="I193" i="10"/>
  <c r="H193" i="10"/>
  <c r="G193" i="10"/>
  <c r="J177" i="10"/>
  <c r="K177" i="10"/>
  <c r="J178" i="10"/>
  <c r="K178" i="10"/>
  <c r="J179" i="10"/>
  <c r="K179" i="10"/>
  <c r="J180" i="10"/>
  <c r="K180" i="10"/>
  <c r="J181" i="10"/>
  <c r="K181" i="10"/>
  <c r="J182" i="10"/>
  <c r="K182" i="10"/>
  <c r="J183" i="10"/>
  <c r="K183" i="10"/>
  <c r="K176" i="10"/>
  <c r="L176" i="10" s="1"/>
  <c r="J176" i="10"/>
  <c r="J168" i="10"/>
  <c r="J169" i="10"/>
  <c r="J170" i="10"/>
  <c r="J171" i="10"/>
  <c r="J172" i="10"/>
  <c r="J173" i="10"/>
  <c r="J174" i="10"/>
  <c r="J167" i="10"/>
  <c r="J159" i="10"/>
  <c r="K159" i="10"/>
  <c r="J160" i="10"/>
  <c r="K160" i="10"/>
  <c r="J161" i="10"/>
  <c r="K161" i="10"/>
  <c r="J162" i="10"/>
  <c r="K162" i="10"/>
  <c r="J163" i="10"/>
  <c r="K163" i="10"/>
  <c r="J164" i="10"/>
  <c r="K164" i="10"/>
  <c r="J165" i="10"/>
  <c r="K165" i="10"/>
  <c r="J158" i="10"/>
  <c r="K158" i="10"/>
  <c r="J150" i="10"/>
  <c r="K150" i="10"/>
  <c r="J151" i="10"/>
  <c r="K151" i="10"/>
  <c r="J152" i="10"/>
  <c r="K152" i="10"/>
  <c r="J153" i="10"/>
  <c r="K153" i="10"/>
  <c r="J154" i="10"/>
  <c r="K154" i="10"/>
  <c r="J155" i="10"/>
  <c r="K155" i="10"/>
  <c r="J156" i="10"/>
  <c r="K156" i="10"/>
  <c r="K149" i="10"/>
  <c r="J149" i="10"/>
  <c r="O149" i="10" s="1"/>
  <c r="J141" i="10"/>
  <c r="K141" i="10"/>
  <c r="J142" i="10"/>
  <c r="K142" i="10"/>
  <c r="J143" i="10"/>
  <c r="K143" i="10"/>
  <c r="J144" i="10"/>
  <c r="K144" i="10"/>
  <c r="J145" i="10"/>
  <c r="K145" i="10"/>
  <c r="J146" i="10"/>
  <c r="K146" i="10"/>
  <c r="J147" i="10"/>
  <c r="K147" i="10"/>
  <c r="K140" i="10"/>
  <c r="J140" i="10"/>
  <c r="O140" i="10" s="1"/>
  <c r="J132" i="10"/>
  <c r="K132" i="10"/>
  <c r="J133" i="10"/>
  <c r="K133" i="10"/>
  <c r="J134" i="10"/>
  <c r="K134" i="10"/>
  <c r="J135" i="10"/>
  <c r="K135" i="10"/>
  <c r="J136" i="10"/>
  <c r="K136" i="10"/>
  <c r="J137" i="10"/>
  <c r="K137" i="10"/>
  <c r="J138" i="10"/>
  <c r="K138" i="10"/>
  <c r="K131" i="10"/>
  <c r="J131" i="10"/>
  <c r="O131" i="10" s="1"/>
  <c r="J123" i="10"/>
  <c r="K123" i="10"/>
  <c r="J124" i="10"/>
  <c r="K124" i="10"/>
  <c r="J125" i="10"/>
  <c r="K125" i="10"/>
  <c r="J126" i="10"/>
  <c r="K126" i="10"/>
  <c r="J127" i="10"/>
  <c r="K127" i="10"/>
  <c r="J128" i="10"/>
  <c r="K128" i="10"/>
  <c r="J129" i="10"/>
  <c r="K129" i="10"/>
  <c r="K122" i="10"/>
  <c r="J122" i="10"/>
  <c r="O122" i="10" s="1"/>
  <c r="J114" i="10"/>
  <c r="K114" i="10"/>
  <c r="J115" i="10"/>
  <c r="K115" i="10"/>
  <c r="J116" i="10"/>
  <c r="K116" i="10"/>
  <c r="J117" i="10"/>
  <c r="K117" i="10"/>
  <c r="J118" i="10"/>
  <c r="K118" i="10"/>
  <c r="J119" i="10"/>
  <c r="K119" i="10"/>
  <c r="J120" i="10"/>
  <c r="K120" i="10"/>
  <c r="K113" i="10"/>
  <c r="J113" i="10"/>
  <c r="J105" i="10"/>
  <c r="K105" i="10"/>
  <c r="J106" i="10"/>
  <c r="K106" i="10"/>
  <c r="J107" i="10"/>
  <c r="K107" i="10"/>
  <c r="J108" i="10"/>
  <c r="K108" i="10"/>
  <c r="J109" i="10"/>
  <c r="K109" i="10"/>
  <c r="J110" i="10"/>
  <c r="K110" i="10"/>
  <c r="J111" i="10"/>
  <c r="K111" i="10"/>
  <c r="K104" i="10"/>
  <c r="J104" i="10"/>
  <c r="O104" i="10" s="1"/>
  <c r="J96" i="10"/>
  <c r="K96" i="10"/>
  <c r="J97" i="10"/>
  <c r="K97" i="10"/>
  <c r="J98" i="10"/>
  <c r="K98" i="10"/>
  <c r="J99" i="10"/>
  <c r="K99" i="10"/>
  <c r="J100" i="10"/>
  <c r="K100" i="10"/>
  <c r="J101" i="10"/>
  <c r="K101" i="10"/>
  <c r="J102" i="10"/>
  <c r="K102" i="10"/>
  <c r="K95" i="10"/>
  <c r="J95" i="10"/>
  <c r="O95" i="10" s="1"/>
  <c r="J87" i="10"/>
  <c r="K87" i="10"/>
  <c r="J88" i="10"/>
  <c r="K88" i="10"/>
  <c r="J89" i="10"/>
  <c r="K89" i="10"/>
  <c r="J90" i="10"/>
  <c r="K90" i="10"/>
  <c r="J91" i="10"/>
  <c r="K91" i="10"/>
  <c r="J92" i="10"/>
  <c r="K92" i="10"/>
  <c r="J93" i="10"/>
  <c r="K93" i="10"/>
  <c r="K86" i="10"/>
  <c r="J86" i="10"/>
  <c r="J78" i="10"/>
  <c r="K78" i="10"/>
  <c r="J79" i="10"/>
  <c r="K79" i="10"/>
  <c r="J80" i="10"/>
  <c r="K80" i="10"/>
  <c r="J81" i="10"/>
  <c r="K81" i="10"/>
  <c r="J82" i="10"/>
  <c r="K82" i="10"/>
  <c r="J83" i="10"/>
  <c r="K83" i="10"/>
  <c r="J84" i="10"/>
  <c r="K84" i="10"/>
  <c r="J69" i="10"/>
  <c r="K69" i="10"/>
  <c r="J70" i="10"/>
  <c r="K70" i="10"/>
  <c r="J71" i="10"/>
  <c r="K71" i="10"/>
  <c r="J72" i="10"/>
  <c r="K72" i="10"/>
  <c r="J73" i="10"/>
  <c r="K73" i="10"/>
  <c r="J74" i="10"/>
  <c r="K74" i="10"/>
  <c r="J75" i="10"/>
  <c r="K75" i="10"/>
  <c r="K68" i="10"/>
  <c r="L68" i="10" s="1"/>
  <c r="J68" i="10"/>
  <c r="J51" i="10"/>
  <c r="K51" i="10"/>
  <c r="L51" i="10"/>
  <c r="J52" i="10"/>
  <c r="K52" i="10"/>
  <c r="L52" i="10"/>
  <c r="J53" i="10"/>
  <c r="K53" i="10"/>
  <c r="L53" i="10"/>
  <c r="J54" i="10"/>
  <c r="K54" i="10"/>
  <c r="L54" i="10"/>
  <c r="J55" i="10"/>
  <c r="K55" i="10"/>
  <c r="L55" i="10"/>
  <c r="J56" i="10"/>
  <c r="K56" i="10"/>
  <c r="L56" i="10"/>
  <c r="J57" i="10"/>
  <c r="K57" i="10"/>
  <c r="L57" i="10"/>
  <c r="L50" i="10"/>
  <c r="J50" i="10"/>
  <c r="M184" i="10"/>
  <c r="I184" i="10"/>
  <c r="H184" i="10"/>
  <c r="G184" i="10"/>
  <c r="M175" i="10"/>
  <c r="L175" i="10"/>
  <c r="I175" i="10"/>
  <c r="H175" i="10"/>
  <c r="G175" i="10"/>
  <c r="M166" i="10"/>
  <c r="L166" i="10"/>
  <c r="I166" i="10"/>
  <c r="H166" i="10"/>
  <c r="G166" i="10"/>
  <c r="M157" i="10"/>
  <c r="L157" i="10"/>
  <c r="I157" i="10"/>
  <c r="H157" i="10"/>
  <c r="G157" i="10"/>
  <c r="M148" i="10"/>
  <c r="K97" i="44" s="1"/>
  <c r="L148" i="10"/>
  <c r="I148" i="10"/>
  <c r="G97" i="44" s="1"/>
  <c r="H148" i="10"/>
  <c r="F97" i="44" s="1"/>
  <c r="G148" i="10"/>
  <c r="E97" i="44" s="1"/>
  <c r="M139" i="10"/>
  <c r="L139" i="10"/>
  <c r="J8" i="44" s="1"/>
  <c r="I139" i="10"/>
  <c r="H139" i="10"/>
  <c r="G139" i="10"/>
  <c r="M130" i="10"/>
  <c r="L130" i="10"/>
  <c r="J7" i="44" s="1"/>
  <c r="I130" i="10"/>
  <c r="H130" i="10"/>
  <c r="G130" i="10"/>
  <c r="M121" i="10"/>
  <c r="L121" i="10"/>
  <c r="J6" i="44" s="1"/>
  <c r="I121" i="10"/>
  <c r="H121" i="10"/>
  <c r="G121" i="10"/>
  <c r="M112" i="10"/>
  <c r="L112" i="10"/>
  <c r="J5" i="44" s="1"/>
  <c r="K24" i="53" s="1"/>
  <c r="I112" i="10"/>
  <c r="H112" i="10"/>
  <c r="G112" i="10"/>
  <c r="M103" i="10"/>
  <c r="L103" i="10"/>
  <c r="J4" i="44" s="1"/>
  <c r="K12" i="53" s="1"/>
  <c r="I103" i="10"/>
  <c r="H103" i="10"/>
  <c r="G103" i="10"/>
  <c r="M94" i="10"/>
  <c r="L94" i="10"/>
  <c r="J3" i="44" s="1"/>
  <c r="K23" i="53" s="1"/>
  <c r="I94" i="10"/>
  <c r="H94" i="10"/>
  <c r="G94" i="10"/>
  <c r="M85" i="10"/>
  <c r="I85" i="10"/>
  <c r="H85" i="10"/>
  <c r="G85" i="10"/>
  <c r="M76" i="10"/>
  <c r="I76" i="10"/>
  <c r="H76" i="10"/>
  <c r="G76" i="10"/>
  <c r="N60" i="10"/>
  <c r="N61" i="10"/>
  <c r="N62" i="10"/>
  <c r="N63" i="10"/>
  <c r="N64" i="10"/>
  <c r="N65" i="10"/>
  <c r="N66" i="10"/>
  <c r="M67" i="10"/>
  <c r="K6" i="12" s="1"/>
  <c r="K60" i="10"/>
  <c r="K61" i="10"/>
  <c r="K62" i="10"/>
  <c r="K63" i="10"/>
  <c r="K64" i="10"/>
  <c r="K65" i="10"/>
  <c r="K66" i="10"/>
  <c r="K59" i="10"/>
  <c r="L59" i="10" s="1"/>
  <c r="J60" i="10"/>
  <c r="J61" i="10"/>
  <c r="J62" i="10"/>
  <c r="J63" i="10"/>
  <c r="J64" i="10"/>
  <c r="J65" i="10"/>
  <c r="J66" i="10"/>
  <c r="J59" i="10"/>
  <c r="G67" i="10"/>
  <c r="E6" i="12" s="1"/>
  <c r="H67" i="10"/>
  <c r="F6" i="12" s="1"/>
  <c r="I67" i="10"/>
  <c r="G6" i="12" s="1"/>
  <c r="M58" i="10"/>
  <c r="G58" i="10"/>
  <c r="E62" i="12" s="1"/>
  <c r="H58" i="10"/>
  <c r="I58" i="10"/>
  <c r="J24" i="10"/>
  <c r="J25" i="10"/>
  <c r="N25" i="10" s="1"/>
  <c r="J26" i="10"/>
  <c r="J27" i="10"/>
  <c r="J28" i="10"/>
  <c r="J29" i="10"/>
  <c r="J30" i="10"/>
  <c r="M49" i="10"/>
  <c r="K67" i="12" s="1"/>
  <c r="G49" i="10"/>
  <c r="E67" i="12" s="1"/>
  <c r="H49" i="10"/>
  <c r="I49" i="10"/>
  <c r="G67" i="12" s="1"/>
  <c r="M40" i="10"/>
  <c r="K5" i="12" s="1"/>
  <c r="G40" i="10"/>
  <c r="E5" i="12" s="1"/>
  <c r="E5" i="36" s="1"/>
  <c r="H40" i="10"/>
  <c r="F5" i="12" s="1"/>
  <c r="I40" i="10"/>
  <c r="M31" i="10"/>
  <c r="F5" i="36"/>
  <c r="M22" i="10"/>
  <c r="K65" i="12" s="1"/>
  <c r="N6" i="10"/>
  <c r="N7" i="10"/>
  <c r="N8" i="10"/>
  <c r="N9" i="10"/>
  <c r="N10" i="10"/>
  <c r="N11" i="10"/>
  <c r="H74" i="9"/>
  <c r="E31" i="10"/>
  <c r="C3" i="43" s="1"/>
  <c r="D20" i="53" s="1"/>
  <c r="D64" i="10"/>
  <c r="D11" i="10"/>
  <c r="E131" i="10"/>
  <c r="H71" i="9"/>
  <c r="E14" i="10"/>
  <c r="H73" i="9"/>
  <c r="H72" i="9"/>
  <c r="H76" i="9"/>
  <c r="J97" i="44" l="1"/>
  <c r="J9" i="44"/>
  <c r="K70" i="12"/>
  <c r="K10" i="52"/>
  <c r="G70" i="12"/>
  <c r="G10" i="52"/>
  <c r="F10" i="52"/>
  <c r="J724" i="10"/>
  <c r="F70" i="12"/>
  <c r="E10" i="52"/>
  <c r="E70" i="12"/>
  <c r="K9" i="52"/>
  <c r="K50" i="12"/>
  <c r="G9" i="52"/>
  <c r="G50" i="12"/>
  <c r="F50" i="12"/>
  <c r="J715" i="10"/>
  <c r="O715" i="10" s="1"/>
  <c r="F9" i="52"/>
  <c r="E50" i="12"/>
  <c r="E9" i="52"/>
  <c r="K45" i="12"/>
  <c r="K8" i="52"/>
  <c r="G45" i="12"/>
  <c r="G8" i="52"/>
  <c r="J706" i="10"/>
  <c r="F8" i="52"/>
  <c r="F45" i="12"/>
  <c r="E45" i="12"/>
  <c r="E8" i="52"/>
  <c r="K7" i="52"/>
  <c r="K44" i="12"/>
  <c r="G7" i="52"/>
  <c r="G44" i="12"/>
  <c r="F7" i="52"/>
  <c r="F44" i="12"/>
  <c r="J697" i="10"/>
  <c r="O697" i="10" s="1"/>
  <c r="E44" i="12"/>
  <c r="E7" i="52"/>
  <c r="K58" i="12"/>
  <c r="K6" i="52"/>
  <c r="L16" i="53" s="1"/>
  <c r="G6" i="52"/>
  <c r="H16" i="53" s="1"/>
  <c r="G58" i="12"/>
  <c r="F58" i="12"/>
  <c r="F6" i="52"/>
  <c r="G16" i="53" s="1"/>
  <c r="J688" i="10"/>
  <c r="E58" i="12"/>
  <c r="E6" i="52"/>
  <c r="F16" i="53" s="1"/>
  <c r="K43" i="12"/>
  <c r="K5" i="52"/>
  <c r="L41" i="53" s="1"/>
  <c r="G43" i="12"/>
  <c r="G5" i="52"/>
  <c r="H41" i="53" s="1"/>
  <c r="F5" i="52"/>
  <c r="G41" i="53" s="1"/>
  <c r="J679" i="10"/>
  <c r="O679" i="10" s="1"/>
  <c r="F43" i="12"/>
  <c r="E5" i="52"/>
  <c r="F41" i="53" s="1"/>
  <c r="E43" i="12"/>
  <c r="K4" i="52"/>
  <c r="L4" i="53" s="1"/>
  <c r="K77" i="12"/>
  <c r="G4" i="52"/>
  <c r="H4" i="53" s="1"/>
  <c r="G77" i="12"/>
  <c r="F4" i="52"/>
  <c r="G4" i="53" s="1"/>
  <c r="F77" i="12"/>
  <c r="J670" i="10"/>
  <c r="O670" i="10" s="1"/>
  <c r="E77" i="12"/>
  <c r="E4" i="52"/>
  <c r="F4" i="53" s="1"/>
  <c r="K3" i="52"/>
  <c r="K82" i="12"/>
  <c r="G82" i="12"/>
  <c r="G3" i="52"/>
  <c r="F3" i="52"/>
  <c r="F82" i="12"/>
  <c r="E82" i="12"/>
  <c r="E3" i="52"/>
  <c r="K42" i="12"/>
  <c r="K10" i="51"/>
  <c r="G10" i="51"/>
  <c r="G42" i="12"/>
  <c r="J652" i="10"/>
  <c r="F10" i="51"/>
  <c r="F42" i="12"/>
  <c r="E42" i="12"/>
  <c r="E10" i="51"/>
  <c r="K9" i="51"/>
  <c r="K41" i="12"/>
  <c r="G9" i="51"/>
  <c r="G41" i="12"/>
  <c r="F9" i="51"/>
  <c r="J643" i="10"/>
  <c r="F41" i="12"/>
  <c r="E9" i="51"/>
  <c r="E41" i="12"/>
  <c r="K40" i="12"/>
  <c r="K8" i="51"/>
  <c r="G40" i="12"/>
  <c r="G8" i="51"/>
  <c r="F8" i="51"/>
  <c r="F40" i="12"/>
  <c r="J634" i="10"/>
  <c r="O634" i="10" s="1"/>
  <c r="E8" i="51"/>
  <c r="E40" i="12"/>
  <c r="K7" i="51"/>
  <c r="K39" i="12"/>
  <c r="G7" i="51"/>
  <c r="G39" i="12"/>
  <c r="J625" i="10"/>
  <c r="F39" i="12"/>
  <c r="F7" i="51"/>
  <c r="E39" i="12"/>
  <c r="E7" i="51"/>
  <c r="J616" i="10"/>
  <c r="H52" i="12" s="1"/>
  <c r="F52" i="12"/>
  <c r="K6" i="51"/>
  <c r="L40" i="53" s="1"/>
  <c r="K5" i="51"/>
  <c r="L39" i="53" s="1"/>
  <c r="K38" i="12"/>
  <c r="G6" i="51"/>
  <c r="H40" i="53" s="1"/>
  <c r="G5" i="51"/>
  <c r="H39" i="53" s="1"/>
  <c r="G38" i="12"/>
  <c r="F5" i="51"/>
  <c r="G39" i="53" s="1"/>
  <c r="F38" i="12"/>
  <c r="J607" i="10"/>
  <c r="O607" i="10" s="1"/>
  <c r="F6" i="51"/>
  <c r="G40" i="53" s="1"/>
  <c r="E5" i="51"/>
  <c r="F39" i="53" s="1"/>
  <c r="E6" i="51"/>
  <c r="F40" i="53" s="1"/>
  <c r="E38" i="12"/>
  <c r="I4" i="51"/>
  <c r="J9" i="53" s="1"/>
  <c r="I73" i="12"/>
  <c r="J4" i="51"/>
  <c r="K9" i="53" s="1"/>
  <c r="J73" i="12"/>
  <c r="K3" i="51"/>
  <c r="K37" i="12"/>
  <c r="G3" i="51"/>
  <c r="G37" i="12"/>
  <c r="F37" i="12"/>
  <c r="J589" i="10"/>
  <c r="O589" i="10" s="1"/>
  <c r="F3" i="51"/>
  <c r="E37" i="12"/>
  <c r="E3" i="51"/>
  <c r="K71" i="12"/>
  <c r="K10" i="50"/>
  <c r="G10" i="50"/>
  <c r="G71" i="12"/>
  <c r="F71" i="12"/>
  <c r="F10" i="50"/>
  <c r="J580" i="10"/>
  <c r="E10" i="50"/>
  <c r="E71" i="12"/>
  <c r="K36" i="12"/>
  <c r="K9" i="50"/>
  <c r="G36" i="12"/>
  <c r="G9" i="50"/>
  <c r="J571" i="10"/>
  <c r="O571" i="10" s="1"/>
  <c r="F9" i="50"/>
  <c r="F36" i="12"/>
  <c r="E9" i="50"/>
  <c r="E36" i="12"/>
  <c r="K8" i="50"/>
  <c r="K68" i="12"/>
  <c r="G8" i="50"/>
  <c r="G68" i="12"/>
  <c r="F68" i="12"/>
  <c r="F8" i="50"/>
  <c r="J562" i="10"/>
  <c r="E68" i="12"/>
  <c r="E8" i="50"/>
  <c r="K7" i="50"/>
  <c r="K35" i="12"/>
  <c r="G7" i="50"/>
  <c r="G35" i="12"/>
  <c r="F35" i="12"/>
  <c r="J553" i="10"/>
  <c r="O553" i="10" s="1"/>
  <c r="F7" i="50"/>
  <c r="E35" i="12"/>
  <c r="E7" i="50"/>
  <c r="K76" i="12"/>
  <c r="K6" i="50"/>
  <c r="L3" i="53" s="1"/>
  <c r="G76" i="12"/>
  <c r="G6" i="50"/>
  <c r="H3" i="53" s="1"/>
  <c r="J544" i="10"/>
  <c r="F76" i="12"/>
  <c r="F6" i="50"/>
  <c r="G3" i="53" s="1"/>
  <c r="E6" i="50"/>
  <c r="F3" i="53" s="1"/>
  <c r="E76" i="12"/>
  <c r="K5" i="50"/>
  <c r="L37" i="53" s="1"/>
  <c r="K34" i="12"/>
  <c r="G5" i="50"/>
  <c r="H37" i="53" s="1"/>
  <c r="G34" i="12"/>
  <c r="G34" i="35" s="1"/>
  <c r="F5" i="50"/>
  <c r="G37" i="53" s="1"/>
  <c r="J535" i="10"/>
  <c r="F34" i="12"/>
  <c r="F34" i="36" s="1"/>
  <c r="E5" i="50"/>
  <c r="F37" i="53" s="1"/>
  <c r="E34" i="12"/>
  <c r="K72" i="12"/>
  <c r="K4" i="50"/>
  <c r="L8" i="53" s="1"/>
  <c r="G72" i="12"/>
  <c r="G4" i="50"/>
  <c r="H8" i="53" s="1"/>
  <c r="F72" i="12"/>
  <c r="J526" i="10"/>
  <c r="F4" i="50"/>
  <c r="G8" i="53" s="1"/>
  <c r="E72" i="12"/>
  <c r="E4" i="50"/>
  <c r="F8" i="53" s="1"/>
  <c r="K3" i="50"/>
  <c r="K63" i="12"/>
  <c r="G3" i="50"/>
  <c r="G63" i="12"/>
  <c r="F3" i="50"/>
  <c r="J517" i="10"/>
  <c r="F63" i="12"/>
  <c r="E63" i="12"/>
  <c r="E3" i="50"/>
  <c r="K49" i="12"/>
  <c r="K10" i="49"/>
  <c r="G49" i="12"/>
  <c r="G10" i="49"/>
  <c r="J508" i="10"/>
  <c r="F49" i="12"/>
  <c r="F10" i="49"/>
  <c r="E10" i="49"/>
  <c r="E49" i="12"/>
  <c r="K33" i="12"/>
  <c r="K9" i="49"/>
  <c r="G33" i="12"/>
  <c r="G9" i="49"/>
  <c r="J499" i="10"/>
  <c r="F33" i="12"/>
  <c r="F9" i="49"/>
  <c r="E9" i="49"/>
  <c r="E33" i="12"/>
  <c r="K32" i="12"/>
  <c r="K32" i="36" s="1"/>
  <c r="K8" i="49"/>
  <c r="G32" i="12"/>
  <c r="G32" i="36" s="1"/>
  <c r="G8" i="49"/>
  <c r="F8" i="49"/>
  <c r="J490" i="10"/>
  <c r="O490" i="10" s="1"/>
  <c r="F32" i="12"/>
  <c r="F32" i="36" s="1"/>
  <c r="E8" i="49"/>
  <c r="E32" i="12"/>
  <c r="E32" i="36" s="1"/>
  <c r="K66" i="12"/>
  <c r="K7" i="49"/>
  <c r="G7" i="49"/>
  <c r="G66" i="12"/>
  <c r="J481" i="10"/>
  <c r="O481" i="10" s="1"/>
  <c r="F66" i="12"/>
  <c r="F7" i="49"/>
  <c r="E66" i="12"/>
  <c r="E7" i="49"/>
  <c r="K31" i="12"/>
  <c r="K31" i="36" s="1"/>
  <c r="K6" i="49"/>
  <c r="L36" i="53" s="1"/>
  <c r="G6" i="49"/>
  <c r="H36" i="53" s="1"/>
  <c r="G31" i="12"/>
  <c r="F31" i="12"/>
  <c r="J472" i="10"/>
  <c r="F6" i="49"/>
  <c r="G36" i="53" s="1"/>
  <c r="E6" i="49"/>
  <c r="F36" i="53" s="1"/>
  <c r="E31" i="12"/>
  <c r="K30" i="12"/>
  <c r="K30" i="36" s="1"/>
  <c r="K5" i="49"/>
  <c r="L35" i="53" s="1"/>
  <c r="G30" i="12"/>
  <c r="G30" i="35" s="1"/>
  <c r="G5" i="49"/>
  <c r="H35" i="53" s="1"/>
  <c r="J463" i="10"/>
  <c r="F5" i="49"/>
  <c r="G35" i="53" s="1"/>
  <c r="F30" i="12"/>
  <c r="F30" i="36" s="1"/>
  <c r="E30" i="12"/>
  <c r="E30" i="36" s="1"/>
  <c r="E5" i="49"/>
  <c r="F35" i="53" s="1"/>
  <c r="K29" i="12"/>
  <c r="K4" i="49"/>
  <c r="L34" i="53" s="1"/>
  <c r="G29" i="12"/>
  <c r="G4" i="49"/>
  <c r="H34" i="53" s="1"/>
  <c r="J454" i="10"/>
  <c r="F4" i="49"/>
  <c r="G34" i="53" s="1"/>
  <c r="F29" i="12"/>
  <c r="F29" i="35" s="1"/>
  <c r="E4" i="49"/>
  <c r="F34" i="53" s="1"/>
  <c r="E29" i="12"/>
  <c r="K3" i="49"/>
  <c r="K28" i="12"/>
  <c r="K28" i="36" s="1"/>
  <c r="G28" i="12"/>
  <c r="G3" i="49"/>
  <c r="F28" i="12"/>
  <c r="F3" i="49"/>
  <c r="E28" i="12"/>
  <c r="E3" i="49"/>
  <c r="K47" i="12"/>
  <c r="K10" i="48"/>
  <c r="G10" i="48"/>
  <c r="G47" i="12"/>
  <c r="F10" i="48"/>
  <c r="F47" i="12"/>
  <c r="E10" i="48"/>
  <c r="E47" i="12"/>
  <c r="K27" i="12"/>
  <c r="K27" i="35" s="1"/>
  <c r="K9" i="48"/>
  <c r="G27" i="12"/>
  <c r="G27" i="35" s="1"/>
  <c r="G9" i="48"/>
  <c r="F9" i="48"/>
  <c r="F27" i="12"/>
  <c r="F27" i="36" s="1"/>
  <c r="E9" i="48"/>
  <c r="E27" i="12"/>
  <c r="K8" i="48"/>
  <c r="K81" i="12"/>
  <c r="G81" i="12"/>
  <c r="G8" i="48"/>
  <c r="F81" i="12"/>
  <c r="F8" i="48"/>
  <c r="E81" i="12"/>
  <c r="E8" i="48"/>
  <c r="K7" i="48"/>
  <c r="K26" i="12"/>
  <c r="K26" i="35" s="1"/>
  <c r="K25" i="12"/>
  <c r="K25" i="35" s="1"/>
  <c r="G7" i="48"/>
  <c r="G26" i="12"/>
  <c r="G25" i="12"/>
  <c r="G25" i="36" s="1"/>
  <c r="F7" i="48"/>
  <c r="F26" i="12"/>
  <c r="F26" i="36" s="1"/>
  <c r="F25" i="12"/>
  <c r="E7" i="48"/>
  <c r="E26" i="12"/>
  <c r="E26" i="36" s="1"/>
  <c r="E25" i="12"/>
  <c r="E25" i="36" s="1"/>
  <c r="K5" i="48"/>
  <c r="L5" i="53" s="1"/>
  <c r="K78" i="12"/>
  <c r="G5" i="48"/>
  <c r="H5" i="53" s="1"/>
  <c r="G78" i="12"/>
  <c r="F5" i="48"/>
  <c r="G5" i="53" s="1"/>
  <c r="F78" i="12"/>
  <c r="E5" i="48"/>
  <c r="F5" i="53" s="1"/>
  <c r="E78" i="12"/>
  <c r="K69" i="12"/>
  <c r="K4" i="48"/>
  <c r="L7" i="53" s="1"/>
  <c r="G69" i="12"/>
  <c r="G4" i="48"/>
  <c r="H7" i="53" s="1"/>
  <c r="F4" i="48"/>
  <c r="G7" i="53" s="1"/>
  <c r="F69" i="12"/>
  <c r="E69" i="12"/>
  <c r="E4" i="48"/>
  <c r="F7" i="53" s="1"/>
  <c r="K3" i="48"/>
  <c r="L10" i="53" s="1"/>
  <c r="K75" i="12"/>
  <c r="G3" i="48"/>
  <c r="H10" i="53" s="1"/>
  <c r="G75" i="12"/>
  <c r="F3" i="48"/>
  <c r="G10" i="53" s="1"/>
  <c r="F75" i="12"/>
  <c r="E75" i="12"/>
  <c r="E3" i="48"/>
  <c r="F10" i="53" s="1"/>
  <c r="K24" i="12"/>
  <c r="K10" i="47"/>
  <c r="G10" i="47"/>
  <c r="G24" i="12"/>
  <c r="G24" i="36" s="1"/>
  <c r="F24" i="12"/>
  <c r="F24" i="35" s="1"/>
  <c r="F10" i="47"/>
  <c r="E10" i="47"/>
  <c r="E24" i="12"/>
  <c r="K46" i="12"/>
  <c r="K9" i="47"/>
  <c r="G46" i="12"/>
  <c r="G9" i="47"/>
  <c r="F9" i="47"/>
  <c r="F46" i="12"/>
  <c r="E9" i="47"/>
  <c r="E46" i="12"/>
  <c r="K8" i="47"/>
  <c r="K54" i="12"/>
  <c r="G8" i="47"/>
  <c r="G54" i="12"/>
  <c r="F54" i="12"/>
  <c r="F8" i="47"/>
  <c r="E8" i="47"/>
  <c r="E54" i="12"/>
  <c r="K23" i="12"/>
  <c r="K6" i="47"/>
  <c r="L31" i="53" s="1"/>
  <c r="K7" i="47"/>
  <c r="G7" i="47"/>
  <c r="G6" i="47"/>
  <c r="H31" i="53" s="1"/>
  <c r="G23" i="12"/>
  <c r="F6" i="47"/>
  <c r="G31" i="53" s="1"/>
  <c r="F23" i="12"/>
  <c r="F7" i="47"/>
  <c r="E6" i="47"/>
  <c r="F31" i="53" s="1"/>
  <c r="E7" i="47"/>
  <c r="E23" i="12"/>
  <c r="E23" i="36" s="1"/>
  <c r="K5" i="47"/>
  <c r="L15" i="53" s="1"/>
  <c r="K57" i="12"/>
  <c r="G5" i="47"/>
  <c r="H15" i="53" s="1"/>
  <c r="G57" i="12"/>
  <c r="F5" i="47"/>
  <c r="G15" i="53" s="1"/>
  <c r="F57" i="12"/>
  <c r="E5" i="47"/>
  <c r="F15" i="53" s="1"/>
  <c r="E57" i="12"/>
  <c r="K22" i="12"/>
  <c r="K22" i="36" s="1"/>
  <c r="K4" i="47"/>
  <c r="L30" i="53" s="1"/>
  <c r="G22" i="12"/>
  <c r="G4" i="47"/>
  <c r="H30" i="53" s="1"/>
  <c r="F22" i="12"/>
  <c r="F4" i="47"/>
  <c r="G30" i="53" s="1"/>
  <c r="E4" i="47"/>
  <c r="F30" i="53" s="1"/>
  <c r="E22" i="12"/>
  <c r="E22" i="36" s="1"/>
  <c r="K3" i="47"/>
  <c r="K60" i="12"/>
  <c r="G3" i="47"/>
  <c r="G60" i="12"/>
  <c r="F60" i="12"/>
  <c r="F3" i="47"/>
  <c r="E3" i="47"/>
  <c r="E60" i="12"/>
  <c r="K34" i="35"/>
  <c r="K21" i="12"/>
  <c r="K21" i="36" s="1"/>
  <c r="K10" i="46"/>
  <c r="G34" i="36"/>
  <c r="G21" i="12"/>
  <c r="G21" i="36" s="1"/>
  <c r="G10" i="46"/>
  <c r="F10" i="46"/>
  <c r="F21" i="12"/>
  <c r="F21" i="36" s="1"/>
  <c r="E10" i="46"/>
  <c r="E21" i="12"/>
  <c r="K33" i="36"/>
  <c r="K64" i="12"/>
  <c r="K9" i="46"/>
  <c r="G33" i="36"/>
  <c r="G9" i="46"/>
  <c r="G64" i="12"/>
  <c r="F33" i="36"/>
  <c r="F64" i="12"/>
  <c r="F9" i="46"/>
  <c r="E9" i="46"/>
  <c r="E64" i="12"/>
  <c r="K8" i="46"/>
  <c r="K20" i="12"/>
  <c r="K20" i="36" s="1"/>
  <c r="G8" i="46"/>
  <c r="G20" i="12"/>
  <c r="G20" i="35" s="1"/>
  <c r="F20" i="12"/>
  <c r="F20" i="36" s="1"/>
  <c r="F8" i="46"/>
  <c r="E20" i="12"/>
  <c r="E8" i="46"/>
  <c r="K31" i="35"/>
  <c r="K19" i="12"/>
  <c r="K7" i="46"/>
  <c r="K30" i="35"/>
  <c r="K18" i="12"/>
  <c r="K6" i="46"/>
  <c r="L29" i="53" s="1"/>
  <c r="G30" i="36"/>
  <c r="G18" i="12"/>
  <c r="G6" i="46"/>
  <c r="H29" i="53" s="1"/>
  <c r="F6" i="46"/>
  <c r="G29" i="53" s="1"/>
  <c r="F18" i="12"/>
  <c r="E18" i="12"/>
  <c r="E6" i="46"/>
  <c r="F29" i="53" s="1"/>
  <c r="E4" i="46"/>
  <c r="F27" i="53" s="1"/>
  <c r="E16" i="12"/>
  <c r="E55" i="12"/>
  <c r="E3" i="46"/>
  <c r="F13" i="53" s="1"/>
  <c r="E5" i="46"/>
  <c r="E17" i="12"/>
  <c r="E17" i="36" s="1"/>
  <c r="K29" i="36"/>
  <c r="K17" i="12"/>
  <c r="K5" i="46"/>
  <c r="L28" i="53" s="1"/>
  <c r="G29" i="36"/>
  <c r="G17" i="12"/>
  <c r="G5" i="46"/>
  <c r="H28" i="53" s="1"/>
  <c r="F29" i="36"/>
  <c r="F17" i="12"/>
  <c r="F17" i="35" s="1"/>
  <c r="F5" i="46"/>
  <c r="G28" i="53" s="1"/>
  <c r="K16" i="12"/>
  <c r="K16" i="35" s="1"/>
  <c r="K4" i="46"/>
  <c r="L27" i="53" s="1"/>
  <c r="G28" i="36"/>
  <c r="G4" i="46"/>
  <c r="H27" i="53" s="1"/>
  <c r="G16" i="12"/>
  <c r="G16" i="35" s="1"/>
  <c r="F28" i="36"/>
  <c r="F4" i="46"/>
  <c r="G27" i="53" s="1"/>
  <c r="F16" i="12"/>
  <c r="F16" i="36" s="1"/>
  <c r="K3" i="46"/>
  <c r="K55" i="12"/>
  <c r="G27" i="36"/>
  <c r="G55" i="12"/>
  <c r="G3" i="46"/>
  <c r="F55" i="12"/>
  <c r="F3" i="46"/>
  <c r="K15" i="12"/>
  <c r="K15" i="35" s="1"/>
  <c r="K10" i="45"/>
  <c r="G26" i="36"/>
  <c r="G10" i="45"/>
  <c r="G15" i="12"/>
  <c r="G15" i="36" s="1"/>
  <c r="F10" i="45"/>
  <c r="F15" i="12"/>
  <c r="E10" i="45"/>
  <c r="E15" i="12"/>
  <c r="K9" i="45"/>
  <c r="K14" i="12"/>
  <c r="G9" i="45"/>
  <c r="G14" i="12"/>
  <c r="F25" i="36"/>
  <c r="F14" i="12"/>
  <c r="F14" i="36" s="1"/>
  <c r="F9" i="45"/>
  <c r="E14" i="12"/>
  <c r="E9" i="45"/>
  <c r="K24" i="35"/>
  <c r="K51" i="12"/>
  <c r="K8" i="45"/>
  <c r="G8" i="45"/>
  <c r="G51" i="12"/>
  <c r="F51" i="12"/>
  <c r="F8" i="45"/>
  <c r="E51" i="12"/>
  <c r="E8" i="45"/>
  <c r="K23" i="35"/>
  <c r="K7" i="45"/>
  <c r="K13" i="12"/>
  <c r="K13" i="35" s="1"/>
  <c r="G23" i="36"/>
  <c r="G13" i="12"/>
  <c r="G13" i="35" s="1"/>
  <c r="G7" i="45"/>
  <c r="F23" i="36"/>
  <c r="F13" i="12"/>
  <c r="F13" i="36" s="1"/>
  <c r="F7" i="45"/>
  <c r="E13" i="12"/>
  <c r="E13" i="36" s="1"/>
  <c r="E7" i="45"/>
  <c r="K6" i="45"/>
  <c r="L26" i="53" s="1"/>
  <c r="K12" i="12"/>
  <c r="G22" i="36"/>
  <c r="G12" i="12"/>
  <c r="G12" i="36" s="1"/>
  <c r="G6" i="45"/>
  <c r="H26" i="53" s="1"/>
  <c r="F22" i="36"/>
  <c r="F6" i="45"/>
  <c r="G26" i="53" s="1"/>
  <c r="F12" i="12"/>
  <c r="E6" i="45"/>
  <c r="F26" i="53" s="1"/>
  <c r="E12" i="12"/>
  <c r="E12" i="36" s="1"/>
  <c r="K61" i="12"/>
  <c r="K5" i="45"/>
  <c r="L18" i="53" s="1"/>
  <c r="G61" i="12"/>
  <c r="G5" i="45"/>
  <c r="H18" i="53" s="1"/>
  <c r="J61" i="12"/>
  <c r="J5" i="45"/>
  <c r="K18" i="53" s="1"/>
  <c r="F61" i="12"/>
  <c r="F5" i="45"/>
  <c r="G18" i="53" s="1"/>
  <c r="E5" i="45"/>
  <c r="F18" i="53" s="1"/>
  <c r="E61" i="12"/>
  <c r="K4" i="45"/>
  <c r="L14" i="53" s="1"/>
  <c r="K56" i="12"/>
  <c r="G20" i="36"/>
  <c r="G4" i="45"/>
  <c r="H14" i="53" s="1"/>
  <c r="G56" i="12"/>
  <c r="J4" i="45"/>
  <c r="K14" i="53" s="1"/>
  <c r="J56" i="12"/>
  <c r="F4" i="45"/>
  <c r="G14" i="53" s="1"/>
  <c r="F56" i="12"/>
  <c r="E56" i="12"/>
  <c r="E4" i="45"/>
  <c r="F14" i="53" s="1"/>
  <c r="K19" i="35"/>
  <c r="K3" i="45"/>
  <c r="K11" i="12"/>
  <c r="K11" i="35" s="1"/>
  <c r="G3" i="45"/>
  <c r="G11" i="12"/>
  <c r="F3" i="45"/>
  <c r="F11" i="12"/>
  <c r="J11" i="12"/>
  <c r="J3" i="45"/>
  <c r="E11" i="12"/>
  <c r="E3" i="45"/>
  <c r="K17" i="36"/>
  <c r="K10" i="12"/>
  <c r="K10" i="35" s="1"/>
  <c r="K96" i="44"/>
  <c r="G17" i="36"/>
  <c r="G96" i="44"/>
  <c r="G10" i="12"/>
  <c r="G10" i="36" s="1"/>
  <c r="F10" i="12"/>
  <c r="F10" i="36" s="1"/>
  <c r="F96" i="44"/>
  <c r="J96" i="44"/>
  <c r="J10" i="12"/>
  <c r="E96" i="44"/>
  <c r="E10" i="12"/>
  <c r="E10" i="36" s="1"/>
  <c r="K95" i="44"/>
  <c r="K9" i="12"/>
  <c r="K9" i="35" s="1"/>
  <c r="G16" i="36"/>
  <c r="G95" i="44"/>
  <c r="G9" i="12"/>
  <c r="F9" i="12"/>
  <c r="F9" i="36" s="1"/>
  <c r="F95" i="44"/>
  <c r="J9" i="12"/>
  <c r="J95" i="44"/>
  <c r="E95" i="44"/>
  <c r="E9" i="12"/>
  <c r="E9" i="36" s="1"/>
  <c r="K74" i="12"/>
  <c r="K94" i="44"/>
  <c r="G94" i="44"/>
  <c r="G74" i="12"/>
  <c r="J74" i="12"/>
  <c r="J94" i="44"/>
  <c r="F15" i="36"/>
  <c r="F94" i="44"/>
  <c r="F74" i="12"/>
  <c r="E94" i="44"/>
  <c r="E74" i="12"/>
  <c r="K14" i="35"/>
  <c r="K93" i="44"/>
  <c r="K8" i="12"/>
  <c r="K8" i="36" s="1"/>
  <c r="G14" i="36"/>
  <c r="G8" i="12"/>
  <c r="G8" i="36" s="1"/>
  <c r="G93" i="44"/>
  <c r="F8" i="12"/>
  <c r="F93" i="44"/>
  <c r="J93" i="44"/>
  <c r="J8" i="12"/>
  <c r="E8" i="12"/>
  <c r="E8" i="36" s="1"/>
  <c r="E93" i="44"/>
  <c r="K53" i="12"/>
  <c r="K92" i="44"/>
  <c r="G92" i="44"/>
  <c r="G53" i="12"/>
  <c r="F53" i="12"/>
  <c r="F92" i="44"/>
  <c r="J53" i="12"/>
  <c r="J92" i="44"/>
  <c r="E92" i="44"/>
  <c r="E53" i="12"/>
  <c r="K12" i="35"/>
  <c r="K7" i="12"/>
  <c r="K7" i="36" s="1"/>
  <c r="K91" i="44"/>
  <c r="G7" i="12"/>
  <c r="G7" i="36" s="1"/>
  <c r="G91" i="44"/>
  <c r="F12" i="36"/>
  <c r="F91" i="44"/>
  <c r="F7" i="12"/>
  <c r="J7" i="12"/>
  <c r="J91" i="44"/>
  <c r="E91" i="44"/>
  <c r="E7" i="12"/>
  <c r="K80" i="12"/>
  <c r="K79" i="12"/>
  <c r="G79" i="12"/>
  <c r="G80" i="12"/>
  <c r="F80" i="12"/>
  <c r="F79" i="12"/>
  <c r="E79" i="12"/>
  <c r="E80" i="12"/>
  <c r="K48" i="12"/>
  <c r="K90" i="44"/>
  <c r="G48" i="12"/>
  <c r="G90" i="44"/>
  <c r="F48" i="12"/>
  <c r="F90" i="44"/>
  <c r="E90" i="44"/>
  <c r="E48" i="12"/>
  <c r="K9" i="43"/>
  <c r="K62" i="12"/>
  <c r="G9" i="43"/>
  <c r="G62" i="12"/>
  <c r="F9" i="43"/>
  <c r="F62" i="12"/>
  <c r="F7" i="43"/>
  <c r="F67" i="12"/>
  <c r="G4" i="43"/>
  <c r="H21" i="53" s="1"/>
  <c r="G5" i="12"/>
  <c r="G5" i="36" s="1"/>
  <c r="G8" i="43"/>
  <c r="G65" i="12"/>
  <c r="F8" i="43"/>
  <c r="F65" i="12"/>
  <c r="E8" i="43"/>
  <c r="E65" i="12"/>
  <c r="N617" i="10"/>
  <c r="N716" i="10"/>
  <c r="N707" i="10"/>
  <c r="N698" i="10"/>
  <c r="N689" i="10"/>
  <c r="N671" i="10"/>
  <c r="N662" i="10"/>
  <c r="J661" i="10"/>
  <c r="O661" i="10" s="1"/>
  <c r="N653" i="10"/>
  <c r="N644" i="10"/>
  <c r="N635" i="10"/>
  <c r="N626" i="10"/>
  <c r="N608" i="10"/>
  <c r="N590" i="10"/>
  <c r="N599" i="10"/>
  <c r="N581" i="10"/>
  <c r="N572" i="10"/>
  <c r="N563" i="10"/>
  <c r="N545" i="10"/>
  <c r="N536" i="10"/>
  <c r="N527" i="10"/>
  <c r="N518" i="10"/>
  <c r="N491" i="10"/>
  <c r="N482" i="10"/>
  <c r="N473" i="10"/>
  <c r="O473" i="10"/>
  <c r="N464" i="10"/>
  <c r="N446" i="10"/>
  <c r="N455" i="10"/>
  <c r="N437" i="10"/>
  <c r="N428" i="10"/>
  <c r="N419" i="10"/>
  <c r="N410" i="10"/>
  <c r="N401" i="10"/>
  <c r="N392" i="10"/>
  <c r="N383" i="10"/>
  <c r="N266" i="10"/>
  <c r="N257" i="10"/>
  <c r="N221" i="10"/>
  <c r="O221" i="10"/>
  <c r="N203" i="10"/>
  <c r="O203" i="10"/>
  <c r="N194" i="10"/>
  <c r="O194" i="10"/>
  <c r="N185" i="10"/>
  <c r="N176" i="10"/>
  <c r="O176" i="10"/>
  <c r="N167" i="10"/>
  <c r="O167" i="10"/>
  <c r="O158" i="10"/>
  <c r="N158" i="10"/>
  <c r="N113" i="10"/>
  <c r="O113" i="10"/>
  <c r="O86" i="10"/>
  <c r="N86" i="10"/>
  <c r="G11" i="36"/>
  <c r="N77" i="10"/>
  <c r="O77" i="10"/>
  <c r="F11" i="36"/>
  <c r="K6" i="43"/>
  <c r="G6" i="43"/>
  <c r="F6" i="43"/>
  <c r="N68" i="10"/>
  <c r="O68" i="10"/>
  <c r="E6" i="43"/>
  <c r="K9" i="36"/>
  <c r="K5" i="43"/>
  <c r="L22" i="53" s="1"/>
  <c r="G9" i="36"/>
  <c r="G5" i="43"/>
  <c r="H22" i="53" s="1"/>
  <c r="N59" i="10"/>
  <c r="O59" i="10"/>
  <c r="F5" i="43"/>
  <c r="G22" i="53" s="1"/>
  <c r="E5" i="43"/>
  <c r="F22" i="53" s="1"/>
  <c r="E9" i="43"/>
  <c r="K7" i="43"/>
  <c r="G7" i="43"/>
  <c r="E7" i="43"/>
  <c r="K6" i="36"/>
  <c r="K4" i="43"/>
  <c r="L21" i="53" s="1"/>
  <c r="F6" i="36"/>
  <c r="F4" i="43"/>
  <c r="G21" i="53" s="1"/>
  <c r="E4" i="43"/>
  <c r="F21" i="53" s="1"/>
  <c r="K5" i="35"/>
  <c r="K3" i="43"/>
  <c r="K4" i="36"/>
  <c r="K8" i="43"/>
  <c r="G6" i="36"/>
  <c r="F4" i="36"/>
  <c r="O50" i="10"/>
  <c r="N50" i="10"/>
  <c r="E4" i="36"/>
  <c r="E6" i="36"/>
  <c r="E11" i="36"/>
  <c r="E16" i="36"/>
  <c r="E28" i="36"/>
  <c r="E21" i="36"/>
  <c r="E7" i="36"/>
  <c r="E29" i="36"/>
  <c r="E14" i="36"/>
  <c r="E34" i="36"/>
  <c r="E15" i="36"/>
  <c r="E33" i="36"/>
  <c r="E20" i="36"/>
  <c r="E27" i="36"/>
  <c r="E24" i="36"/>
  <c r="E50" i="10"/>
  <c r="D73" i="10"/>
  <c r="E113" i="10"/>
  <c r="B131" i="10"/>
  <c r="E22" i="10"/>
  <c r="C8" i="43" s="1"/>
  <c r="D10" i="10"/>
  <c r="F454" i="10"/>
  <c r="D4" i="49" s="1"/>
  <c r="E34" i="53" s="1"/>
  <c r="E139" i="10"/>
  <c r="O454" i="10"/>
  <c r="F445" i="10"/>
  <c r="E122" i="10"/>
  <c r="B23" i="10"/>
  <c r="L256" i="10"/>
  <c r="D350" i="10"/>
  <c r="D349" i="10"/>
  <c r="D354" i="10"/>
  <c r="O472" i="10"/>
  <c r="D353" i="10"/>
  <c r="B59" i="10"/>
  <c r="D62" i="10"/>
  <c r="D8" i="10"/>
  <c r="D74" i="10"/>
  <c r="D56" i="10"/>
  <c r="D70" i="10"/>
  <c r="D90" i="10"/>
  <c r="O526" i="10"/>
  <c r="D51" i="10"/>
  <c r="D65" i="10"/>
  <c r="D89" i="10"/>
  <c r="D105" i="10"/>
  <c r="D50" i="10"/>
  <c r="D71" i="10"/>
  <c r="D88" i="10"/>
  <c r="D104" i="10"/>
  <c r="B50" i="10"/>
  <c r="D87" i="10"/>
  <c r="D352" i="10"/>
  <c r="D676" i="10"/>
  <c r="D684" i="10"/>
  <c r="D668" i="10"/>
  <c r="O508" i="10"/>
  <c r="O499" i="10"/>
  <c r="C9" i="20"/>
  <c r="F41" i="10"/>
  <c r="D54" i="10"/>
  <c r="D61" i="10"/>
  <c r="D69" i="10"/>
  <c r="D86" i="10"/>
  <c r="E121" i="10"/>
  <c r="O688" i="10"/>
  <c r="E49" i="10"/>
  <c r="C7" i="43" s="1"/>
  <c r="E41" i="10"/>
  <c r="D53" i="10"/>
  <c r="D60" i="10"/>
  <c r="D68" i="10"/>
  <c r="E23" i="10"/>
  <c r="D351" i="10"/>
  <c r="E130" i="10"/>
  <c r="E5" i="10"/>
  <c r="E12" i="10"/>
  <c r="C2" i="43" s="1"/>
  <c r="D19" i="53" s="1"/>
  <c r="E570" i="10"/>
  <c r="E94" i="10"/>
  <c r="E86" i="10"/>
  <c r="B41" i="10"/>
  <c r="D72" i="10"/>
  <c r="D52" i="10"/>
  <c r="F688" i="10"/>
  <c r="D6" i="52" s="1"/>
  <c r="E16" i="53" s="1"/>
  <c r="E148" i="10"/>
  <c r="E140" i="10"/>
  <c r="E40" i="10"/>
  <c r="C4" i="43" s="1"/>
  <c r="D21" i="53" s="1"/>
  <c r="E32" i="10"/>
  <c r="D19" i="10"/>
  <c r="O544" i="10"/>
  <c r="B122" i="10"/>
  <c r="O463" i="10"/>
  <c r="E67" i="10"/>
  <c r="C5" i="43" s="1"/>
  <c r="D22" i="53" s="1"/>
  <c r="E59" i="10"/>
  <c r="F580" i="10"/>
  <c r="D10" i="50" s="1"/>
  <c r="F715" i="10"/>
  <c r="D9" i="52" s="1"/>
  <c r="D107" i="10"/>
  <c r="D131" i="10"/>
  <c r="B140" i="10"/>
  <c r="E85" i="10"/>
  <c r="C2" i="44" s="1"/>
  <c r="D11" i="53" s="1"/>
  <c r="E77" i="10"/>
  <c r="D47" i="10"/>
  <c r="D63" i="10"/>
  <c r="D55" i="10"/>
  <c r="B32" i="10"/>
  <c r="O598" i="10"/>
  <c r="D113" i="10"/>
  <c r="F724" i="10"/>
  <c r="D10" i="52" s="1"/>
  <c r="D106" i="10"/>
  <c r="D122" i="10"/>
  <c r="B113" i="10"/>
  <c r="O706" i="10"/>
  <c r="O652" i="10"/>
  <c r="D59" i="10"/>
  <c r="E76" i="10"/>
  <c r="E68" i="10"/>
  <c r="B68" i="10"/>
  <c r="B77" i="10"/>
  <c r="B86" i="10"/>
  <c r="O625" i="10"/>
  <c r="D33" i="36"/>
  <c r="D33" i="35"/>
  <c r="N30" i="10"/>
  <c r="K13" i="36"/>
  <c r="G23" i="35"/>
  <c r="F22" i="35"/>
  <c r="K28" i="35"/>
  <c r="G24" i="35"/>
  <c r="F23" i="35"/>
  <c r="F11" i="35"/>
  <c r="K19" i="36"/>
  <c r="K12" i="36"/>
  <c r="K29" i="35"/>
  <c r="E23" i="35"/>
  <c r="K17" i="35"/>
  <c r="F12" i="35"/>
  <c r="G26" i="35"/>
  <c r="F25" i="35"/>
  <c r="G14" i="35"/>
  <c r="F13" i="35"/>
  <c r="K6" i="35"/>
  <c r="K24" i="36"/>
  <c r="F26" i="35"/>
  <c r="F14" i="35"/>
  <c r="K7" i="35"/>
  <c r="K34" i="36"/>
  <c r="K32" i="35"/>
  <c r="G28" i="35"/>
  <c r="F27" i="35"/>
  <c r="F15" i="35"/>
  <c r="K23" i="36"/>
  <c r="K33" i="35"/>
  <c r="G29" i="35"/>
  <c r="F28" i="35"/>
  <c r="K21" i="35"/>
  <c r="G17" i="35"/>
  <c r="F16" i="35"/>
  <c r="G5" i="35"/>
  <c r="K22" i="35"/>
  <c r="G6" i="35"/>
  <c r="F5" i="35"/>
  <c r="F30" i="35"/>
  <c r="F6" i="35"/>
  <c r="E5" i="35"/>
  <c r="G32" i="35"/>
  <c r="E30" i="35"/>
  <c r="E6" i="35"/>
  <c r="K14" i="36"/>
  <c r="G33" i="35"/>
  <c r="F32" i="35"/>
  <c r="F20" i="35"/>
  <c r="G9" i="35"/>
  <c r="K26" i="36"/>
  <c r="F33" i="35"/>
  <c r="E32" i="35"/>
  <c r="G22" i="35"/>
  <c r="F21" i="35"/>
  <c r="G10" i="35"/>
  <c r="F9" i="35"/>
  <c r="K4" i="35"/>
  <c r="F4" i="35"/>
  <c r="L274" i="10"/>
  <c r="J256" i="10"/>
  <c r="J274" i="10"/>
  <c r="L265" i="10"/>
  <c r="L67" i="10"/>
  <c r="J6" i="12" s="1"/>
  <c r="L76" i="10"/>
  <c r="G265" i="10"/>
  <c r="J22" i="10"/>
  <c r="L688" i="10"/>
  <c r="K697" i="10"/>
  <c r="J76" i="10"/>
  <c r="K499" i="10"/>
  <c r="L571" i="10"/>
  <c r="L463" i="10"/>
  <c r="L427" i="10"/>
  <c r="L472" i="10"/>
  <c r="L436" i="10"/>
  <c r="K571" i="10"/>
  <c r="J67" i="10"/>
  <c r="H6" i="12" s="1"/>
  <c r="K688" i="10"/>
  <c r="L697" i="10"/>
  <c r="L715" i="10"/>
  <c r="J445" i="10"/>
  <c r="K472" i="10"/>
  <c r="K607" i="10"/>
  <c r="L661" i="10"/>
  <c r="K715" i="10"/>
  <c r="L490" i="10"/>
  <c r="L625" i="10"/>
  <c r="K670" i="10"/>
  <c r="K679" i="10"/>
  <c r="L517" i="10"/>
  <c r="L679" i="10"/>
  <c r="K724" i="10"/>
  <c r="K463" i="10"/>
  <c r="L706" i="10"/>
  <c r="L724" i="10"/>
  <c r="L607" i="10"/>
  <c r="L643" i="10"/>
  <c r="L670" i="10"/>
  <c r="K454" i="10"/>
  <c r="K661" i="10"/>
  <c r="K706" i="10"/>
  <c r="L499" i="10"/>
  <c r="K643" i="10"/>
  <c r="K634" i="10"/>
  <c r="K625" i="10"/>
  <c r="L634" i="10"/>
  <c r="L382" i="10"/>
  <c r="K526" i="10"/>
  <c r="K580" i="10"/>
  <c r="K589" i="10"/>
  <c r="L526" i="10"/>
  <c r="L562" i="10"/>
  <c r="K616" i="10"/>
  <c r="I52" i="12" s="1"/>
  <c r="J436" i="10"/>
  <c r="K508" i="10"/>
  <c r="L616" i="10"/>
  <c r="J52" i="12" s="1"/>
  <c r="K517" i="10"/>
  <c r="K562" i="10"/>
  <c r="J31" i="10"/>
  <c r="H4" i="12" s="1"/>
  <c r="K490" i="10"/>
  <c r="L508" i="10"/>
  <c r="K535" i="10"/>
  <c r="K544" i="10"/>
  <c r="K553" i="10"/>
  <c r="L580" i="10"/>
  <c r="L589" i="10"/>
  <c r="K652" i="10"/>
  <c r="L454" i="10"/>
  <c r="L535" i="10"/>
  <c r="L544" i="10"/>
  <c r="L553" i="10"/>
  <c r="L652" i="10"/>
  <c r="O643" i="10"/>
  <c r="L481" i="10"/>
  <c r="K481" i="10"/>
  <c r="Q454" i="10"/>
  <c r="J157" i="10"/>
  <c r="J355" i="10"/>
  <c r="J112" i="10"/>
  <c r="J292" i="10"/>
  <c r="J49" i="10"/>
  <c r="H67" i="12" s="1"/>
  <c r="J400" i="10"/>
  <c r="L355" i="10"/>
  <c r="J427" i="10"/>
  <c r="L418" i="10"/>
  <c r="J418" i="10"/>
  <c r="L328" i="10"/>
  <c r="L292" i="10"/>
  <c r="L283" i="10"/>
  <c r="L310" i="10"/>
  <c r="L409" i="10"/>
  <c r="J409" i="10"/>
  <c r="L400" i="10"/>
  <c r="J6" i="48" s="1"/>
  <c r="K32" i="53" s="1"/>
  <c r="L391" i="10"/>
  <c r="J391" i="10"/>
  <c r="L373" i="10"/>
  <c r="L364" i="10"/>
  <c r="J382" i="10"/>
  <c r="J373" i="10"/>
  <c r="J364" i="10"/>
  <c r="J346" i="10"/>
  <c r="J337" i="10"/>
  <c r="J328" i="10"/>
  <c r="L319" i="10"/>
  <c r="J319" i="10"/>
  <c r="J310" i="10"/>
  <c r="L301" i="10"/>
  <c r="J301" i="10"/>
  <c r="J283" i="10"/>
  <c r="L211" i="10"/>
  <c r="L238" i="10"/>
  <c r="L193" i="10"/>
  <c r="J247" i="10"/>
  <c r="J238" i="10"/>
  <c r="J229" i="10"/>
  <c r="J220" i="10"/>
  <c r="J211" i="10"/>
  <c r="L202" i="10"/>
  <c r="J202" i="10"/>
  <c r="J193" i="10"/>
  <c r="L184" i="10"/>
  <c r="J40" i="10"/>
  <c r="H5" i="12" s="1"/>
  <c r="J184" i="10"/>
  <c r="J175" i="10"/>
  <c r="J166" i="10"/>
  <c r="J148" i="10"/>
  <c r="J139" i="10"/>
  <c r="J130" i="10"/>
  <c r="J121" i="10"/>
  <c r="J103" i="10"/>
  <c r="J94" i="10"/>
  <c r="J85" i="10"/>
  <c r="J58" i="10"/>
  <c r="D18" i="10"/>
  <c r="D43" i="10"/>
  <c r="H75" i="9"/>
  <c r="H70" i="9"/>
  <c r="D7" i="10"/>
  <c r="D17" i="10"/>
  <c r="D42" i="10"/>
  <c r="D6" i="10"/>
  <c r="D14" i="10"/>
  <c r="D41" i="10"/>
  <c r="D9" i="10"/>
  <c r="K8" i="30"/>
  <c r="E8" i="30"/>
  <c r="E40" i="30"/>
  <c r="H37" i="30"/>
  <c r="L37" i="30" s="1"/>
  <c r="I37" i="30"/>
  <c r="J37" i="30" s="1"/>
  <c r="K40" i="30"/>
  <c r="G40" i="30"/>
  <c r="H39" i="30"/>
  <c r="L39" i="30" s="1"/>
  <c r="F40" i="30"/>
  <c r="I39" i="30"/>
  <c r="J39" i="30" s="1"/>
  <c r="B40" i="30"/>
  <c r="H38" i="30"/>
  <c r="L38" i="30" s="1"/>
  <c r="I38" i="30"/>
  <c r="J38" i="30" s="1"/>
  <c r="K22" i="30"/>
  <c r="G22" i="30"/>
  <c r="H21" i="30"/>
  <c r="L21" i="30" s="1"/>
  <c r="F22" i="30"/>
  <c r="I21" i="30"/>
  <c r="J21" i="30" s="1"/>
  <c r="E22" i="30"/>
  <c r="B22" i="30"/>
  <c r="H20" i="30"/>
  <c r="L20" i="30" s="1"/>
  <c r="I20" i="30"/>
  <c r="J20" i="30" s="1"/>
  <c r="K14" i="30"/>
  <c r="G14" i="30"/>
  <c r="H13" i="30"/>
  <c r="L13" i="30" s="1"/>
  <c r="F14" i="30"/>
  <c r="I13" i="30"/>
  <c r="J13" i="30" s="1"/>
  <c r="E14" i="30"/>
  <c r="B14" i="30"/>
  <c r="H12" i="30"/>
  <c r="L12" i="30" s="1"/>
  <c r="I12" i="30"/>
  <c r="J12" i="30" s="1"/>
  <c r="G8" i="30"/>
  <c r="F8" i="30"/>
  <c r="B8" i="30"/>
  <c r="I6" i="30"/>
  <c r="J6" i="30" s="1"/>
  <c r="I7" i="30"/>
  <c r="J7" i="30" s="1"/>
  <c r="H6" i="30"/>
  <c r="L6" i="30" s="1"/>
  <c r="H7" i="30"/>
  <c r="L7" i="30" s="1"/>
  <c r="B44" i="30"/>
  <c r="I5" i="30"/>
  <c r="J5" i="30" s="1"/>
  <c r="H5" i="30"/>
  <c r="L5" i="30" s="1"/>
  <c r="H11" i="30"/>
  <c r="L11" i="30" s="1"/>
  <c r="I11" i="30"/>
  <c r="J11" i="30" s="1"/>
  <c r="H75" i="30"/>
  <c r="L75" i="30" s="1"/>
  <c r="K76" i="30"/>
  <c r="G76" i="30"/>
  <c r="F76" i="30"/>
  <c r="I75" i="30"/>
  <c r="J75" i="30" s="1"/>
  <c r="E76" i="30"/>
  <c r="B76" i="30"/>
  <c r="I49" i="30"/>
  <c r="J49" i="30" s="1"/>
  <c r="H49" i="30"/>
  <c r="L49" i="30" s="1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4" i="26"/>
  <c r="H17" i="30"/>
  <c r="L17" i="30" s="1"/>
  <c r="G86" i="30"/>
  <c r="B3" i="26"/>
  <c r="K97" i="30"/>
  <c r="G97" i="30"/>
  <c r="F97" i="30"/>
  <c r="B97" i="30"/>
  <c r="E97" i="30"/>
  <c r="I96" i="30"/>
  <c r="J96" i="30" s="1"/>
  <c r="H96" i="30"/>
  <c r="L96" i="30" s="1"/>
  <c r="K95" i="30"/>
  <c r="G95" i="30"/>
  <c r="F95" i="30"/>
  <c r="B95" i="30"/>
  <c r="I94" i="30"/>
  <c r="J94" i="30" s="1"/>
  <c r="H94" i="30"/>
  <c r="L94" i="30" s="1"/>
  <c r="E95" i="30"/>
  <c r="K93" i="30"/>
  <c r="G93" i="30"/>
  <c r="F93" i="30"/>
  <c r="B93" i="30"/>
  <c r="L92" i="30"/>
  <c r="J92" i="30"/>
  <c r="I92" i="30"/>
  <c r="H92" i="30"/>
  <c r="H91" i="30"/>
  <c r="L91" i="30" s="1"/>
  <c r="E91" i="30"/>
  <c r="I91" i="30" s="1"/>
  <c r="J91" i="30" s="1"/>
  <c r="K90" i="30"/>
  <c r="G90" i="30"/>
  <c r="F90" i="30"/>
  <c r="B90" i="30"/>
  <c r="I89" i="30"/>
  <c r="J89" i="30" s="1"/>
  <c r="H89" i="30"/>
  <c r="L89" i="30" s="1"/>
  <c r="K88" i="30"/>
  <c r="G88" i="30"/>
  <c r="F88" i="30"/>
  <c r="B88" i="30"/>
  <c r="E88" i="30"/>
  <c r="I87" i="30"/>
  <c r="J87" i="30" s="1"/>
  <c r="J88" i="30" s="1"/>
  <c r="H87" i="30"/>
  <c r="L87" i="30" s="1"/>
  <c r="K86" i="30"/>
  <c r="F86" i="30"/>
  <c r="B86" i="30"/>
  <c r="I85" i="30"/>
  <c r="J85" i="30" s="1"/>
  <c r="H85" i="30"/>
  <c r="L85" i="30" s="1"/>
  <c r="I84" i="30"/>
  <c r="J84" i="30" s="1"/>
  <c r="H84" i="30"/>
  <c r="L84" i="30" s="1"/>
  <c r="I83" i="30"/>
  <c r="J83" i="30" s="1"/>
  <c r="H83" i="30"/>
  <c r="L83" i="30" s="1"/>
  <c r="E86" i="30"/>
  <c r="K82" i="30"/>
  <c r="G82" i="30"/>
  <c r="F82" i="30"/>
  <c r="B82" i="30"/>
  <c r="H81" i="30"/>
  <c r="L81" i="30" s="1"/>
  <c r="E81" i="30"/>
  <c r="I81" i="30" s="1"/>
  <c r="J81" i="30" s="1"/>
  <c r="K80" i="30"/>
  <c r="G80" i="30"/>
  <c r="F80" i="30"/>
  <c r="B80" i="30"/>
  <c r="H79" i="30"/>
  <c r="L79" i="30" s="1"/>
  <c r="E79" i="30"/>
  <c r="E80" i="30" s="1"/>
  <c r="K78" i="30"/>
  <c r="G78" i="30"/>
  <c r="F78" i="30"/>
  <c r="B78" i="30"/>
  <c r="I77" i="30"/>
  <c r="J77" i="30" s="1"/>
  <c r="H77" i="30"/>
  <c r="L77" i="30" s="1"/>
  <c r="E78" i="30"/>
  <c r="I74" i="30"/>
  <c r="J74" i="30" s="1"/>
  <c r="H74" i="30"/>
  <c r="L74" i="30" s="1"/>
  <c r="I73" i="30"/>
  <c r="J73" i="30" s="1"/>
  <c r="H73" i="30"/>
  <c r="L73" i="30" s="1"/>
  <c r="K72" i="30"/>
  <c r="G72" i="30"/>
  <c r="F72" i="30"/>
  <c r="B72" i="30"/>
  <c r="I71" i="30"/>
  <c r="J71" i="30" s="1"/>
  <c r="H71" i="30"/>
  <c r="L71" i="30" s="1"/>
  <c r="H70" i="30"/>
  <c r="L70" i="30" s="1"/>
  <c r="E70" i="30"/>
  <c r="E72" i="30" s="1"/>
  <c r="K69" i="30"/>
  <c r="G69" i="30"/>
  <c r="F69" i="30"/>
  <c r="B69" i="30"/>
  <c r="H68" i="30"/>
  <c r="L68" i="30" s="1"/>
  <c r="E68" i="30"/>
  <c r="E69" i="30" s="1"/>
  <c r="K67" i="30"/>
  <c r="G67" i="30"/>
  <c r="F67" i="30"/>
  <c r="B67" i="30"/>
  <c r="H66" i="30"/>
  <c r="L66" i="30" s="1"/>
  <c r="E66" i="30"/>
  <c r="E67" i="30" s="1"/>
  <c r="K65" i="30"/>
  <c r="G65" i="30"/>
  <c r="F65" i="30"/>
  <c r="B65" i="30"/>
  <c r="I64" i="30"/>
  <c r="J64" i="30" s="1"/>
  <c r="H64" i="30"/>
  <c r="L64" i="30" s="1"/>
  <c r="H63" i="30"/>
  <c r="L63" i="30" s="1"/>
  <c r="E63" i="30"/>
  <c r="E65" i="30" s="1"/>
  <c r="K62" i="30"/>
  <c r="G62" i="30"/>
  <c r="F62" i="30"/>
  <c r="B62" i="30"/>
  <c r="H61" i="30"/>
  <c r="L61" i="30" s="1"/>
  <c r="E61" i="30"/>
  <c r="I61" i="30" s="1"/>
  <c r="J61" i="30" s="1"/>
  <c r="K60" i="30"/>
  <c r="G60" i="30"/>
  <c r="F60" i="30"/>
  <c r="B60" i="30"/>
  <c r="H59" i="30"/>
  <c r="L59" i="30" s="1"/>
  <c r="E59" i="30"/>
  <c r="K58" i="30"/>
  <c r="G58" i="30"/>
  <c r="F58" i="30"/>
  <c r="B58" i="30"/>
  <c r="I57" i="30"/>
  <c r="J57" i="30" s="1"/>
  <c r="H57" i="30"/>
  <c r="L57" i="30" s="1"/>
  <c r="E58" i="30"/>
  <c r="K56" i="30"/>
  <c r="G56" i="30"/>
  <c r="F56" i="30"/>
  <c r="B56" i="30"/>
  <c r="I55" i="30"/>
  <c r="J55" i="30" s="1"/>
  <c r="H55" i="30"/>
  <c r="L55" i="30" s="1"/>
  <c r="I54" i="30"/>
  <c r="J54" i="30" s="1"/>
  <c r="H54" i="30"/>
  <c r="L54" i="30" s="1"/>
  <c r="E56" i="30"/>
  <c r="K53" i="30"/>
  <c r="G53" i="30"/>
  <c r="F53" i="30"/>
  <c r="B53" i="30"/>
  <c r="H52" i="30"/>
  <c r="L52" i="30" s="1"/>
  <c r="E52" i="30"/>
  <c r="E53" i="30" s="1"/>
  <c r="K51" i="30"/>
  <c r="G51" i="30"/>
  <c r="F51" i="30"/>
  <c r="B51" i="30"/>
  <c r="I50" i="30"/>
  <c r="J50" i="30" s="1"/>
  <c r="H50" i="30"/>
  <c r="L50" i="30" s="1"/>
  <c r="H48" i="30"/>
  <c r="L48" i="30" s="1"/>
  <c r="E51" i="30"/>
  <c r="K47" i="30"/>
  <c r="G47" i="30"/>
  <c r="F47" i="30"/>
  <c r="B47" i="30"/>
  <c r="I46" i="30"/>
  <c r="J46" i="30" s="1"/>
  <c r="H46" i="30"/>
  <c r="L46" i="30" s="1"/>
  <c r="H45" i="30"/>
  <c r="L45" i="30" s="1"/>
  <c r="E45" i="30"/>
  <c r="E47" i="30" s="1"/>
  <c r="K44" i="30"/>
  <c r="G44" i="30"/>
  <c r="F44" i="30"/>
  <c r="H43" i="30"/>
  <c r="L43" i="30" s="1"/>
  <c r="E43" i="30"/>
  <c r="E44" i="30" s="1"/>
  <c r="K42" i="30"/>
  <c r="G42" i="30"/>
  <c r="F42" i="30"/>
  <c r="B42" i="30"/>
  <c r="H41" i="30"/>
  <c r="L41" i="30" s="1"/>
  <c r="E41" i="30"/>
  <c r="E42" i="30" s="1"/>
  <c r="I36" i="30"/>
  <c r="J36" i="30" s="1"/>
  <c r="H36" i="30"/>
  <c r="L36" i="30" s="1"/>
  <c r="H35" i="30"/>
  <c r="L35" i="30" s="1"/>
  <c r="K34" i="30"/>
  <c r="G34" i="30"/>
  <c r="F34" i="30"/>
  <c r="B34" i="30"/>
  <c r="I33" i="30"/>
  <c r="J33" i="30" s="1"/>
  <c r="H33" i="30"/>
  <c r="L33" i="30" s="1"/>
  <c r="H32" i="30"/>
  <c r="L32" i="30" s="1"/>
  <c r="K31" i="30"/>
  <c r="G31" i="30"/>
  <c r="F31" i="30"/>
  <c r="B31" i="30"/>
  <c r="I30" i="30"/>
  <c r="J30" i="30" s="1"/>
  <c r="H30" i="30"/>
  <c r="L30" i="30" s="1"/>
  <c r="I29" i="30"/>
  <c r="J29" i="30" s="1"/>
  <c r="H29" i="30"/>
  <c r="L29" i="30" s="1"/>
  <c r="E31" i="30"/>
  <c r="K28" i="30"/>
  <c r="G28" i="30"/>
  <c r="F28" i="30"/>
  <c r="B28" i="30"/>
  <c r="I27" i="30"/>
  <c r="J27" i="30" s="1"/>
  <c r="H27" i="30"/>
  <c r="L27" i="30" s="1"/>
  <c r="H26" i="30"/>
  <c r="L26" i="30" s="1"/>
  <c r="E26" i="30"/>
  <c r="E28" i="30" s="1"/>
  <c r="K25" i="30"/>
  <c r="G25" i="30"/>
  <c r="F25" i="30"/>
  <c r="B25" i="30"/>
  <c r="I24" i="30"/>
  <c r="J24" i="30" s="1"/>
  <c r="H24" i="30"/>
  <c r="L24" i="30" s="1"/>
  <c r="H23" i="30"/>
  <c r="L23" i="30" s="1"/>
  <c r="E25" i="30"/>
  <c r="I19" i="30"/>
  <c r="J19" i="30" s="1"/>
  <c r="H19" i="30"/>
  <c r="L19" i="30" s="1"/>
  <c r="I18" i="30"/>
  <c r="J18" i="30" s="1"/>
  <c r="H18" i="30"/>
  <c r="L18" i="30" s="1"/>
  <c r="I17" i="30"/>
  <c r="J17" i="30" s="1"/>
  <c r="K16" i="30"/>
  <c r="G16" i="30"/>
  <c r="F16" i="30"/>
  <c r="B16" i="30"/>
  <c r="E16" i="30"/>
  <c r="I15" i="30"/>
  <c r="J15" i="30" s="1"/>
  <c r="H15" i="30"/>
  <c r="L15" i="30" s="1"/>
  <c r="I10" i="30"/>
  <c r="J10" i="30" s="1"/>
  <c r="H10" i="30"/>
  <c r="L10" i="30" s="1"/>
  <c r="I9" i="30"/>
  <c r="J9" i="30" s="1"/>
  <c r="H9" i="30"/>
  <c r="L9" i="30" s="1"/>
  <c r="I4" i="30"/>
  <c r="J4" i="30" s="1"/>
  <c r="H4" i="30"/>
  <c r="L4" i="30" s="1"/>
  <c r="I3" i="30"/>
  <c r="J3" i="30" s="1"/>
  <c r="H3" i="30"/>
  <c r="L3" i="30" s="1"/>
  <c r="E35" i="9"/>
  <c r="N375" i="10"/>
  <c r="K372" i="10"/>
  <c r="J372" i="10"/>
  <c r="N372" i="10" s="1"/>
  <c r="K371" i="10"/>
  <c r="J371" i="10"/>
  <c r="N371" i="10" s="1"/>
  <c r="J370" i="10"/>
  <c r="N370" i="10" s="1"/>
  <c r="K368" i="10"/>
  <c r="J368" i="10"/>
  <c r="N368" i="10" s="1"/>
  <c r="K367" i="10"/>
  <c r="J367" i="10"/>
  <c r="N367" i="10" s="1"/>
  <c r="K366" i="10"/>
  <c r="J366" i="10"/>
  <c r="N366" i="10" s="1"/>
  <c r="K365" i="10"/>
  <c r="J365" i="10"/>
  <c r="K361" i="10"/>
  <c r="J361" i="10"/>
  <c r="N361" i="10" s="1"/>
  <c r="K360" i="10"/>
  <c r="J360" i="10"/>
  <c r="N360" i="10" s="1"/>
  <c r="K359" i="10"/>
  <c r="J359" i="10"/>
  <c r="N359" i="10" s="1"/>
  <c r="J358" i="10"/>
  <c r="N358" i="10" s="1"/>
  <c r="K356" i="10"/>
  <c r="J356" i="10"/>
  <c r="K354" i="10"/>
  <c r="J354" i="10"/>
  <c r="N354" i="10" s="1"/>
  <c r="K353" i="10"/>
  <c r="J353" i="10"/>
  <c r="N353" i="10" s="1"/>
  <c r="N352" i="10"/>
  <c r="K352" i="10"/>
  <c r="J352" i="10"/>
  <c r="K349" i="10"/>
  <c r="J349" i="10"/>
  <c r="N349" i="10" s="1"/>
  <c r="K348" i="10"/>
  <c r="J348" i="10"/>
  <c r="N348" i="10" s="1"/>
  <c r="K347" i="10"/>
  <c r="J347" i="10"/>
  <c r="K344" i="10"/>
  <c r="J344" i="10"/>
  <c r="N344" i="10" s="1"/>
  <c r="K343" i="10"/>
  <c r="J343" i="10"/>
  <c r="N343" i="10" s="1"/>
  <c r="K342" i="10"/>
  <c r="J342" i="10"/>
  <c r="N342" i="10" s="1"/>
  <c r="K341" i="10"/>
  <c r="J341" i="10"/>
  <c r="N341" i="10" s="1"/>
  <c r="N340" i="10"/>
  <c r="K340" i="10"/>
  <c r="J340" i="10"/>
  <c r="K338" i="10"/>
  <c r="L338" i="10" s="1"/>
  <c r="L346" i="10" s="1"/>
  <c r="J338" i="10"/>
  <c r="K336" i="10"/>
  <c r="J336" i="10"/>
  <c r="N336" i="10" s="1"/>
  <c r="J335" i="10"/>
  <c r="N335" i="10" s="1"/>
  <c r="K333" i="10"/>
  <c r="J333" i="10"/>
  <c r="N333" i="10" s="1"/>
  <c r="K332" i="10"/>
  <c r="J332" i="10"/>
  <c r="N332" i="10" s="1"/>
  <c r="K331" i="10"/>
  <c r="J331" i="10"/>
  <c r="N331" i="10" s="1"/>
  <c r="K330" i="10"/>
  <c r="J330" i="10"/>
  <c r="N330" i="10" s="1"/>
  <c r="N327" i="10"/>
  <c r="N326" i="10"/>
  <c r="N325" i="10"/>
  <c r="N323" i="10"/>
  <c r="N322" i="10"/>
  <c r="N321" i="10"/>
  <c r="N320" i="10"/>
  <c r="N318" i="10"/>
  <c r="N317" i="10"/>
  <c r="N316" i="10"/>
  <c r="N315" i="10"/>
  <c r="N313" i="10"/>
  <c r="N312" i="10"/>
  <c r="N311" i="10"/>
  <c r="N308" i="10"/>
  <c r="N307" i="10"/>
  <c r="N306" i="10"/>
  <c r="N305" i="10"/>
  <c r="N303" i="10"/>
  <c r="N302" i="10"/>
  <c r="N300" i="10"/>
  <c r="N298" i="10"/>
  <c r="N297" i="10"/>
  <c r="N296" i="10"/>
  <c r="N295" i="10"/>
  <c r="N293" i="10"/>
  <c r="N291" i="10"/>
  <c r="N290" i="10"/>
  <c r="N288" i="10"/>
  <c r="N287" i="10"/>
  <c r="N286" i="10"/>
  <c r="N285" i="10"/>
  <c r="N282" i="10"/>
  <c r="N281" i="10"/>
  <c r="N280" i="10"/>
  <c r="N278" i="10"/>
  <c r="N277" i="10"/>
  <c r="N276" i="10"/>
  <c r="N275" i="10"/>
  <c r="N261" i="10"/>
  <c r="N259" i="10"/>
  <c r="N258" i="10"/>
  <c r="W257" i="10"/>
  <c r="N254" i="10"/>
  <c r="N253" i="10"/>
  <c r="N252" i="10"/>
  <c r="N251" i="10"/>
  <c r="N249" i="10"/>
  <c r="N248" i="10"/>
  <c r="N246" i="10"/>
  <c r="N244" i="10"/>
  <c r="N243" i="10"/>
  <c r="N242" i="10"/>
  <c r="N241" i="10"/>
  <c r="N239" i="10"/>
  <c r="N237" i="10"/>
  <c r="N236" i="10"/>
  <c r="N234" i="10"/>
  <c r="N233" i="10"/>
  <c r="N232" i="10"/>
  <c r="N231" i="10"/>
  <c r="N228" i="10"/>
  <c r="N227" i="10"/>
  <c r="N226" i="10"/>
  <c r="N224" i="10"/>
  <c r="N223" i="10"/>
  <c r="N222" i="10"/>
  <c r="L212" i="10"/>
  <c r="L220" i="10" s="1"/>
  <c r="J212" i="10"/>
  <c r="T96" i="10"/>
  <c r="N79" i="10"/>
  <c r="N78" i="10"/>
  <c r="N57" i="10"/>
  <c r="N56" i="10"/>
  <c r="N54" i="10"/>
  <c r="N53" i="10"/>
  <c r="K48" i="10"/>
  <c r="L48" i="10" s="1"/>
  <c r="J48" i="10"/>
  <c r="N48" i="10" s="1"/>
  <c r="K47" i="10"/>
  <c r="L47" i="10" s="1"/>
  <c r="J47" i="10"/>
  <c r="N47" i="10" s="1"/>
  <c r="K45" i="10"/>
  <c r="J45" i="10"/>
  <c r="K44" i="10"/>
  <c r="L44" i="10" s="1"/>
  <c r="J44" i="10"/>
  <c r="N44" i="10" s="1"/>
  <c r="K43" i="10"/>
  <c r="L43" i="10" s="1"/>
  <c r="J43" i="10"/>
  <c r="N43" i="10" s="1"/>
  <c r="K39" i="10"/>
  <c r="L39" i="10" s="1"/>
  <c r="J39" i="10"/>
  <c r="K38" i="10"/>
  <c r="L38" i="10" s="1"/>
  <c r="J38" i="10"/>
  <c r="J37" i="10"/>
  <c r="K35" i="10"/>
  <c r="L35" i="10" s="1"/>
  <c r="J35" i="10"/>
  <c r="K34" i="10"/>
  <c r="L34" i="10" s="1"/>
  <c r="J34" i="10"/>
  <c r="K33" i="10"/>
  <c r="L33" i="10" s="1"/>
  <c r="J33" i="10"/>
  <c r="K32" i="10"/>
  <c r="L32" i="10" s="1"/>
  <c r="J32" i="10"/>
  <c r="O32" i="10" s="1"/>
  <c r="K29" i="10"/>
  <c r="L29" i="10" s="1"/>
  <c r="N29" i="10"/>
  <c r="K28" i="10"/>
  <c r="L28" i="10" s="1"/>
  <c r="K27" i="10"/>
  <c r="L27" i="10" s="1"/>
  <c r="N26" i="10"/>
  <c r="S25" i="10"/>
  <c r="K24" i="10"/>
  <c r="L24" i="10" s="1"/>
  <c r="N24" i="10"/>
  <c r="J23" i="10"/>
  <c r="O23" i="10" s="1"/>
  <c r="J21" i="10"/>
  <c r="N21" i="10" s="1"/>
  <c r="K20" i="10"/>
  <c r="J20" i="10"/>
  <c r="N20" i="10" s="1"/>
  <c r="K18" i="10"/>
  <c r="L18" i="10" s="1"/>
  <c r="J18" i="10"/>
  <c r="N18" i="10" s="1"/>
  <c r="K17" i="10"/>
  <c r="L17" i="10" s="1"/>
  <c r="J17" i="10"/>
  <c r="N17" i="10" s="1"/>
  <c r="K16" i="10"/>
  <c r="L16" i="10" s="1"/>
  <c r="J16" i="10"/>
  <c r="N16" i="10" s="1"/>
  <c r="K15" i="10"/>
  <c r="L15" i="10" s="1"/>
  <c r="J15" i="10"/>
  <c r="N15" i="10" s="1"/>
  <c r="N4" i="10"/>
  <c r="L4" i="10"/>
  <c r="K4" i="10"/>
  <c r="J4" i="10"/>
  <c r="B31" i="35"/>
  <c r="B22" i="35"/>
  <c r="C10" i="9"/>
  <c r="D10" i="9" s="1"/>
  <c r="B9" i="35"/>
  <c r="C11" i="9"/>
  <c r="D11" i="9" s="1"/>
  <c r="B7" i="35"/>
  <c r="C6" i="9"/>
  <c r="D6" i="9" s="1"/>
  <c r="C8" i="9"/>
  <c r="D8" i="9" s="1"/>
  <c r="C7" i="9"/>
  <c r="D7" i="9" s="1"/>
  <c r="F625" i="10"/>
  <c r="D7" i="51" s="1"/>
  <c r="D9" i="36"/>
  <c r="C7" i="44" l="1"/>
  <c r="C95" i="44"/>
  <c r="K445" i="10"/>
  <c r="I3" i="49" s="1"/>
  <c r="D3" i="49"/>
  <c r="E33" i="53" s="1"/>
  <c r="C9" i="44"/>
  <c r="C97" i="44"/>
  <c r="C8" i="44"/>
  <c r="C96" i="44"/>
  <c r="C90" i="44"/>
  <c r="C6" i="43"/>
  <c r="C91" i="44"/>
  <c r="C3" i="44"/>
  <c r="D23" i="53" s="1"/>
  <c r="C94" i="44"/>
  <c r="C6" i="44"/>
  <c r="H10" i="52"/>
  <c r="H70" i="12"/>
  <c r="J10" i="52"/>
  <c r="J70" i="12"/>
  <c r="I10" i="52"/>
  <c r="I70" i="12"/>
  <c r="O724" i="10"/>
  <c r="M70" i="12" s="1"/>
  <c r="N70" i="12"/>
  <c r="M10" i="52"/>
  <c r="I50" i="12"/>
  <c r="I9" i="52"/>
  <c r="J9" i="52"/>
  <c r="J50" i="12"/>
  <c r="H9" i="52"/>
  <c r="H50" i="12"/>
  <c r="N50" i="12"/>
  <c r="M9" i="52"/>
  <c r="J8" i="52"/>
  <c r="J45" i="12"/>
  <c r="I45" i="12"/>
  <c r="I8" i="52"/>
  <c r="H45" i="12"/>
  <c r="H8" i="52"/>
  <c r="N45" i="12"/>
  <c r="M8" i="52"/>
  <c r="J44" i="12"/>
  <c r="J7" i="52"/>
  <c r="H7" i="52"/>
  <c r="H44" i="12"/>
  <c r="I7" i="52"/>
  <c r="I44" i="12"/>
  <c r="N44" i="12"/>
  <c r="M7" i="52"/>
  <c r="J58" i="12"/>
  <c r="J6" i="52"/>
  <c r="K16" i="53" s="1"/>
  <c r="H58" i="12"/>
  <c r="H6" i="52"/>
  <c r="I16" i="53" s="1"/>
  <c r="I58" i="12"/>
  <c r="I6" i="52"/>
  <c r="J16" i="53" s="1"/>
  <c r="M6" i="52"/>
  <c r="N16" i="53" s="1"/>
  <c r="N58" i="12"/>
  <c r="J5" i="52"/>
  <c r="K41" i="53" s="1"/>
  <c r="J43" i="12"/>
  <c r="I43" i="12"/>
  <c r="I5" i="52"/>
  <c r="J41" i="53" s="1"/>
  <c r="H5" i="52"/>
  <c r="I41" i="53" s="1"/>
  <c r="H43" i="12"/>
  <c r="N43" i="12"/>
  <c r="M5" i="52"/>
  <c r="N41" i="53" s="1"/>
  <c r="I4" i="52"/>
  <c r="J4" i="53" s="1"/>
  <c r="I77" i="12"/>
  <c r="J77" i="12"/>
  <c r="J4" i="52"/>
  <c r="K4" i="53" s="1"/>
  <c r="H4" i="52"/>
  <c r="I4" i="53" s="1"/>
  <c r="H77" i="12"/>
  <c r="M4" i="52"/>
  <c r="N4" i="53" s="1"/>
  <c r="N77" i="12"/>
  <c r="L2" i="53"/>
  <c r="K11" i="52"/>
  <c r="G11" i="52"/>
  <c r="H2" i="53"/>
  <c r="J3" i="52"/>
  <c r="J82" i="12"/>
  <c r="H3" i="52"/>
  <c r="H82" i="12"/>
  <c r="I82" i="12"/>
  <c r="I3" i="52"/>
  <c r="F11" i="52"/>
  <c r="G2" i="53"/>
  <c r="M3" i="52"/>
  <c r="N2" i="53" s="1"/>
  <c r="N82" i="12"/>
  <c r="F2" i="53"/>
  <c r="E11" i="52"/>
  <c r="I10" i="51"/>
  <c r="I42" i="12"/>
  <c r="J10" i="51"/>
  <c r="J42" i="12"/>
  <c r="H42" i="12"/>
  <c r="H10" i="51"/>
  <c r="M10" i="51"/>
  <c r="N42" i="12"/>
  <c r="I41" i="12"/>
  <c r="I9" i="51"/>
  <c r="J41" i="12"/>
  <c r="J9" i="51"/>
  <c r="H41" i="12"/>
  <c r="H9" i="51"/>
  <c r="M9" i="51"/>
  <c r="N41" i="12"/>
  <c r="J8" i="51"/>
  <c r="J40" i="12"/>
  <c r="I8" i="51"/>
  <c r="I40" i="12"/>
  <c r="H8" i="51"/>
  <c r="H40" i="12"/>
  <c r="N40" i="12"/>
  <c r="M8" i="51"/>
  <c r="I7" i="51"/>
  <c r="I39" i="12"/>
  <c r="J7" i="51"/>
  <c r="J39" i="12"/>
  <c r="H7" i="51"/>
  <c r="H39" i="12"/>
  <c r="M7" i="51"/>
  <c r="N39" i="12"/>
  <c r="O616" i="10"/>
  <c r="N52" i="12" s="1"/>
  <c r="I5" i="51"/>
  <c r="J39" i="53" s="1"/>
  <c r="I6" i="51"/>
  <c r="J40" i="53" s="1"/>
  <c r="I38" i="12"/>
  <c r="J5" i="51"/>
  <c r="K39" i="53" s="1"/>
  <c r="J38" i="12"/>
  <c r="J6" i="51"/>
  <c r="K40" i="53" s="1"/>
  <c r="H5" i="51"/>
  <c r="I39" i="53" s="1"/>
  <c r="H6" i="51"/>
  <c r="I40" i="53" s="1"/>
  <c r="H38" i="12"/>
  <c r="N38" i="12"/>
  <c r="M5" i="51"/>
  <c r="N39" i="53" s="1"/>
  <c r="M6" i="51"/>
  <c r="N40" i="53" s="1"/>
  <c r="N73" i="12"/>
  <c r="M4" i="51"/>
  <c r="N9" i="53" s="1"/>
  <c r="L38" i="53"/>
  <c r="K11" i="51"/>
  <c r="H38" i="53"/>
  <c r="G11" i="51"/>
  <c r="I3" i="51"/>
  <c r="I37" i="12"/>
  <c r="J37" i="12"/>
  <c r="J3" i="51"/>
  <c r="G38" i="53"/>
  <c r="F11" i="51"/>
  <c r="H3" i="51"/>
  <c r="H37" i="12"/>
  <c r="N37" i="12"/>
  <c r="M3" i="51"/>
  <c r="N38" i="53" s="1"/>
  <c r="E11" i="51"/>
  <c r="F38" i="53"/>
  <c r="J71" i="12"/>
  <c r="J10" i="50"/>
  <c r="H71" i="12"/>
  <c r="H10" i="50"/>
  <c r="I71" i="12"/>
  <c r="I10" i="50"/>
  <c r="O580" i="10"/>
  <c r="M10" i="50" s="1"/>
  <c r="I9" i="50"/>
  <c r="I36" i="12"/>
  <c r="J36" i="12"/>
  <c r="J9" i="50"/>
  <c r="H36" i="12"/>
  <c r="H9" i="50"/>
  <c r="N36" i="12"/>
  <c r="M9" i="50"/>
  <c r="J8" i="50"/>
  <c r="J68" i="12"/>
  <c r="I8" i="50"/>
  <c r="I68" i="12"/>
  <c r="H8" i="50"/>
  <c r="H68" i="12"/>
  <c r="O562" i="10"/>
  <c r="N68" i="12" s="1"/>
  <c r="M8" i="50"/>
  <c r="J35" i="12"/>
  <c r="J7" i="50"/>
  <c r="I35" i="12"/>
  <c r="I7" i="50"/>
  <c r="H7" i="50"/>
  <c r="H35" i="12"/>
  <c r="M7" i="50"/>
  <c r="N35" i="12"/>
  <c r="I6" i="50"/>
  <c r="J3" i="53" s="1"/>
  <c r="I76" i="12"/>
  <c r="J6" i="50"/>
  <c r="K3" i="53" s="1"/>
  <c r="J76" i="12"/>
  <c r="H76" i="12"/>
  <c r="H6" i="50"/>
  <c r="I3" i="53" s="1"/>
  <c r="N76" i="12"/>
  <c r="M6" i="50"/>
  <c r="N3" i="53" s="1"/>
  <c r="F34" i="35"/>
  <c r="J34" i="12"/>
  <c r="J34" i="36" s="1"/>
  <c r="J5" i="50"/>
  <c r="K37" i="53" s="1"/>
  <c r="H5" i="50"/>
  <c r="I37" i="53" s="1"/>
  <c r="H34" i="12"/>
  <c r="I34" i="12"/>
  <c r="I5" i="50"/>
  <c r="J37" i="53" s="1"/>
  <c r="O535" i="10"/>
  <c r="M5" i="50" s="1"/>
  <c r="N37" i="53" s="1"/>
  <c r="I72" i="12"/>
  <c r="I4" i="50"/>
  <c r="J8" i="53" s="1"/>
  <c r="J72" i="12"/>
  <c r="J4" i="50"/>
  <c r="K8" i="53" s="1"/>
  <c r="H72" i="12"/>
  <c r="H4" i="50"/>
  <c r="I8" i="53" s="1"/>
  <c r="N72" i="12"/>
  <c r="M4" i="50"/>
  <c r="N8" i="53" s="1"/>
  <c r="L6" i="53"/>
  <c r="K11" i="50"/>
  <c r="H6" i="53"/>
  <c r="G11" i="50"/>
  <c r="H3" i="50"/>
  <c r="H63" i="12"/>
  <c r="J3" i="50"/>
  <c r="J63" i="12"/>
  <c r="O517" i="10"/>
  <c r="N63" i="12" s="1"/>
  <c r="I3" i="50"/>
  <c r="I63" i="12"/>
  <c r="F11" i="50"/>
  <c r="G6" i="53"/>
  <c r="E11" i="50"/>
  <c r="F6" i="53"/>
  <c r="H49" i="12"/>
  <c r="H10" i="49"/>
  <c r="J10" i="49"/>
  <c r="J49" i="12"/>
  <c r="I49" i="12"/>
  <c r="I10" i="49"/>
  <c r="N49" i="12"/>
  <c r="M10" i="49"/>
  <c r="I9" i="49"/>
  <c r="I33" i="12"/>
  <c r="J33" i="12"/>
  <c r="J33" i="36" s="1"/>
  <c r="J9" i="49"/>
  <c r="H9" i="49"/>
  <c r="H33" i="12"/>
  <c r="N33" i="12"/>
  <c r="M9" i="49"/>
  <c r="J8" i="49"/>
  <c r="J32" i="12"/>
  <c r="I8" i="49"/>
  <c r="I32" i="12"/>
  <c r="H8" i="49"/>
  <c r="H32" i="12"/>
  <c r="M8" i="49"/>
  <c r="N32" i="12"/>
  <c r="I66" i="12"/>
  <c r="I7" i="49"/>
  <c r="J7" i="49"/>
  <c r="J66" i="12"/>
  <c r="H66" i="12"/>
  <c r="H7" i="49"/>
  <c r="N66" i="12"/>
  <c r="M7" i="49"/>
  <c r="H6" i="49"/>
  <c r="I36" i="53" s="1"/>
  <c r="H31" i="12"/>
  <c r="I31" i="12"/>
  <c r="I6" i="49"/>
  <c r="J36" i="53" s="1"/>
  <c r="J6" i="49"/>
  <c r="K36" i="53" s="1"/>
  <c r="J31" i="12"/>
  <c r="N31" i="12"/>
  <c r="M6" i="49"/>
  <c r="N36" i="53" s="1"/>
  <c r="J5" i="49"/>
  <c r="K35" i="53" s="1"/>
  <c r="J30" i="12"/>
  <c r="I30" i="12"/>
  <c r="I5" i="49"/>
  <c r="J35" i="53" s="1"/>
  <c r="H5" i="49"/>
  <c r="I35" i="53" s="1"/>
  <c r="H30" i="12"/>
  <c r="M5" i="49"/>
  <c r="N35" i="53" s="1"/>
  <c r="N30" i="12"/>
  <c r="H4" i="49"/>
  <c r="I34" i="53" s="1"/>
  <c r="H29" i="12"/>
  <c r="J4" i="49"/>
  <c r="K34" i="53" s="1"/>
  <c r="J29" i="12"/>
  <c r="I4" i="49"/>
  <c r="J34" i="53" s="1"/>
  <c r="I29" i="12"/>
  <c r="N29" i="12"/>
  <c r="M4" i="49"/>
  <c r="N34" i="53" s="1"/>
  <c r="K11" i="49"/>
  <c r="L33" i="53"/>
  <c r="G11" i="49"/>
  <c r="H33" i="53"/>
  <c r="O445" i="10"/>
  <c r="H3" i="49"/>
  <c r="H28" i="12"/>
  <c r="G33" i="53"/>
  <c r="F11" i="49"/>
  <c r="I28" i="12"/>
  <c r="E11" i="49"/>
  <c r="F33" i="53"/>
  <c r="N28" i="12"/>
  <c r="M3" i="49"/>
  <c r="N33" i="53" s="1"/>
  <c r="O436" i="10"/>
  <c r="M47" i="12" s="1"/>
  <c r="H47" i="12"/>
  <c r="H10" i="48"/>
  <c r="J10" i="48"/>
  <c r="J47" i="12"/>
  <c r="K27" i="36"/>
  <c r="O427" i="10"/>
  <c r="M9" i="48" s="1"/>
  <c r="H27" i="12"/>
  <c r="H9" i="48"/>
  <c r="J27" i="12"/>
  <c r="J9" i="48"/>
  <c r="N27" i="12"/>
  <c r="O418" i="10"/>
  <c r="M8" i="48" s="1"/>
  <c r="H81" i="12"/>
  <c r="H8" i="48"/>
  <c r="J8" i="48"/>
  <c r="J81" i="12"/>
  <c r="K25" i="36"/>
  <c r="G25" i="35"/>
  <c r="O409" i="10"/>
  <c r="N26" i="12" s="1"/>
  <c r="H7" i="48"/>
  <c r="H26" i="12"/>
  <c r="H25" i="12"/>
  <c r="J26" i="12"/>
  <c r="J26" i="36" s="1"/>
  <c r="J25" i="12"/>
  <c r="J25" i="36" s="1"/>
  <c r="J7" i="48"/>
  <c r="M7" i="48"/>
  <c r="O400" i="10"/>
  <c r="N25" i="12" s="1"/>
  <c r="H6" i="48"/>
  <c r="I32" i="53" s="1"/>
  <c r="M6" i="48"/>
  <c r="N32" i="53" s="1"/>
  <c r="O391" i="10"/>
  <c r="M5" i="48" s="1"/>
  <c r="N5" i="53" s="1"/>
  <c r="H5" i="48"/>
  <c r="I5" i="53" s="1"/>
  <c r="H78" i="12"/>
  <c r="J5" i="48"/>
  <c r="K5" i="53" s="1"/>
  <c r="J78" i="12"/>
  <c r="O382" i="10"/>
  <c r="N69" i="12" s="1"/>
  <c r="H69" i="12"/>
  <c r="H4" i="48"/>
  <c r="I7" i="53" s="1"/>
  <c r="J4" i="48"/>
  <c r="K7" i="53" s="1"/>
  <c r="J69" i="12"/>
  <c r="O373" i="10"/>
  <c r="N75" i="12" s="1"/>
  <c r="H75" i="12"/>
  <c r="H3" i="48"/>
  <c r="I10" i="53" s="1"/>
  <c r="J75" i="12"/>
  <c r="J3" i="48"/>
  <c r="K10" i="53" s="1"/>
  <c r="F24" i="36"/>
  <c r="O364" i="10"/>
  <c r="M10" i="47" s="1"/>
  <c r="H24" i="12"/>
  <c r="H10" i="47"/>
  <c r="J24" i="12"/>
  <c r="J24" i="36" s="1"/>
  <c r="J10" i="47"/>
  <c r="J9" i="47"/>
  <c r="J46" i="12"/>
  <c r="O355" i="10"/>
  <c r="N46" i="12" s="1"/>
  <c r="H9" i="47"/>
  <c r="H46" i="12"/>
  <c r="O346" i="10"/>
  <c r="N54" i="12" s="1"/>
  <c r="H8" i="47"/>
  <c r="H54" i="12"/>
  <c r="J8" i="47"/>
  <c r="J54" i="12"/>
  <c r="O337" i="10"/>
  <c r="N59" i="12" s="1"/>
  <c r="H59" i="12"/>
  <c r="O328" i="10"/>
  <c r="M7" i="47" s="1"/>
  <c r="H7" i="47"/>
  <c r="H23" i="12"/>
  <c r="H6" i="47"/>
  <c r="I31" i="53" s="1"/>
  <c r="J7" i="47"/>
  <c r="J23" i="12"/>
  <c r="J23" i="35" s="1"/>
  <c r="J6" i="47"/>
  <c r="K31" i="53" s="1"/>
  <c r="N23" i="12"/>
  <c r="M6" i="47"/>
  <c r="N31" i="53" s="1"/>
  <c r="O319" i="10"/>
  <c r="M57" i="12" s="1"/>
  <c r="H5" i="47"/>
  <c r="I15" i="53" s="1"/>
  <c r="H57" i="12"/>
  <c r="J57" i="12"/>
  <c r="J5" i="47"/>
  <c r="K15" i="53" s="1"/>
  <c r="O310" i="10"/>
  <c r="M4" i="47" s="1"/>
  <c r="N30" i="53" s="1"/>
  <c r="H22" i="12"/>
  <c r="H4" i="47"/>
  <c r="I30" i="53" s="1"/>
  <c r="J22" i="12"/>
  <c r="J22" i="36" s="1"/>
  <c r="J4" i="47"/>
  <c r="K30" i="53" s="1"/>
  <c r="L17" i="53"/>
  <c r="K11" i="47"/>
  <c r="H17" i="53"/>
  <c r="G11" i="47"/>
  <c r="O301" i="10"/>
  <c r="M60" i="12" s="1"/>
  <c r="H3" i="47"/>
  <c r="H60" i="12"/>
  <c r="J60" i="12"/>
  <c r="J3" i="47"/>
  <c r="F11" i="47"/>
  <c r="G17" i="53"/>
  <c r="F17" i="53"/>
  <c r="E11" i="47"/>
  <c r="G21" i="35"/>
  <c r="O292" i="10"/>
  <c r="M21" i="12" s="1"/>
  <c r="H21" i="12"/>
  <c r="H10" i="46"/>
  <c r="J21" i="12"/>
  <c r="J10" i="46"/>
  <c r="J9" i="46"/>
  <c r="J64" i="12"/>
  <c r="O283" i="10"/>
  <c r="M9" i="46" s="1"/>
  <c r="H9" i="46"/>
  <c r="H64" i="12"/>
  <c r="K20" i="35"/>
  <c r="O274" i="10"/>
  <c r="N20" i="12" s="1"/>
  <c r="H20" i="12"/>
  <c r="H8" i="46"/>
  <c r="J20" i="12"/>
  <c r="J8" i="46"/>
  <c r="J19" i="12"/>
  <c r="J7" i="46"/>
  <c r="E19" i="12"/>
  <c r="E19" i="36" s="1"/>
  <c r="E7" i="46"/>
  <c r="E11" i="46" s="1"/>
  <c r="J30" i="36"/>
  <c r="J18" i="12"/>
  <c r="J6" i="46"/>
  <c r="K29" i="53" s="1"/>
  <c r="H18" i="12"/>
  <c r="H6" i="46"/>
  <c r="I29" i="53" s="1"/>
  <c r="F28" i="53"/>
  <c r="F17" i="36"/>
  <c r="O247" i="10"/>
  <c r="M17" i="12" s="1"/>
  <c r="H17" i="12"/>
  <c r="H5" i="46"/>
  <c r="I28" i="53" s="1"/>
  <c r="K16" i="36"/>
  <c r="J16" i="12"/>
  <c r="J4" i="46"/>
  <c r="K27" i="53" s="1"/>
  <c r="O238" i="10"/>
  <c r="M16" i="12" s="1"/>
  <c r="H4" i="46"/>
  <c r="I27" i="53" s="1"/>
  <c r="H16" i="12"/>
  <c r="K11" i="46"/>
  <c r="L13" i="53"/>
  <c r="H13" i="53"/>
  <c r="O229" i="10"/>
  <c r="H55" i="12"/>
  <c r="H3" i="46"/>
  <c r="G13" i="53"/>
  <c r="K15" i="36"/>
  <c r="G15" i="35"/>
  <c r="J10" i="45"/>
  <c r="J15" i="12"/>
  <c r="O220" i="10"/>
  <c r="M10" i="45" s="1"/>
  <c r="H10" i="45"/>
  <c r="H15" i="12"/>
  <c r="O211" i="10"/>
  <c r="M9" i="45" s="1"/>
  <c r="H9" i="45"/>
  <c r="H14" i="12"/>
  <c r="J14" i="12"/>
  <c r="J9" i="45"/>
  <c r="O202" i="10"/>
  <c r="N51" i="12" s="1"/>
  <c r="H51" i="12"/>
  <c r="H8" i="45"/>
  <c r="J51" i="12"/>
  <c r="J8" i="45"/>
  <c r="G13" i="36"/>
  <c r="J7" i="45"/>
  <c r="J13" i="12"/>
  <c r="O193" i="10"/>
  <c r="N13" i="12" s="1"/>
  <c r="H7" i="45"/>
  <c r="H13" i="12"/>
  <c r="G12" i="35"/>
  <c r="O184" i="10"/>
  <c r="M6" i="45" s="1"/>
  <c r="N26" i="53" s="1"/>
  <c r="H12" i="12"/>
  <c r="H6" i="45"/>
  <c r="I26" i="53" s="1"/>
  <c r="J12" i="12"/>
  <c r="J6" i="45"/>
  <c r="K26" i="53" s="1"/>
  <c r="O175" i="10"/>
  <c r="N61" i="12" s="1"/>
  <c r="H5" i="45"/>
  <c r="I18" i="53" s="1"/>
  <c r="H61" i="12"/>
  <c r="M5" i="45"/>
  <c r="N18" i="53" s="1"/>
  <c r="O166" i="10"/>
  <c r="N56" i="12" s="1"/>
  <c r="H4" i="45"/>
  <c r="I14" i="53" s="1"/>
  <c r="H56" i="12"/>
  <c r="M4" i="45"/>
  <c r="N14" i="53" s="1"/>
  <c r="L25" i="53"/>
  <c r="K11" i="45"/>
  <c r="K11" i="36"/>
  <c r="G11" i="45"/>
  <c r="H25" i="53"/>
  <c r="K25" i="53"/>
  <c r="O157" i="10"/>
  <c r="M3" i="45" s="1"/>
  <c r="N25" i="53" s="1"/>
  <c r="H3" i="45"/>
  <c r="H11" i="12"/>
  <c r="F11" i="45"/>
  <c r="G25" i="53"/>
  <c r="E11" i="45"/>
  <c r="F25" i="53"/>
  <c r="O148" i="10"/>
  <c r="M97" i="44" s="1"/>
  <c r="H97" i="44"/>
  <c r="N80" i="12"/>
  <c r="N15" i="12"/>
  <c r="K10" i="36"/>
  <c r="F10" i="35"/>
  <c r="O139" i="10"/>
  <c r="M96" i="44" s="1"/>
  <c r="H10" i="12"/>
  <c r="H96" i="44"/>
  <c r="N10" i="12"/>
  <c r="O130" i="10"/>
  <c r="N9" i="12" s="1"/>
  <c r="H9" i="12"/>
  <c r="H95" i="44"/>
  <c r="M95" i="44"/>
  <c r="O121" i="10"/>
  <c r="M74" i="12" s="1"/>
  <c r="H94" i="44"/>
  <c r="H74" i="12"/>
  <c r="O112" i="10"/>
  <c r="M93" i="44" s="1"/>
  <c r="H8" i="12"/>
  <c r="H93" i="44"/>
  <c r="F98" i="44"/>
  <c r="O103" i="10"/>
  <c r="M92" i="44" s="1"/>
  <c r="H53" i="12"/>
  <c r="H92" i="44"/>
  <c r="E98" i="44"/>
  <c r="K98" i="44"/>
  <c r="G7" i="35"/>
  <c r="G98" i="44"/>
  <c r="O94" i="10"/>
  <c r="M91" i="44" s="1"/>
  <c r="H7" i="12"/>
  <c r="H91" i="44"/>
  <c r="H80" i="12"/>
  <c r="H79" i="12"/>
  <c r="J90" i="44"/>
  <c r="J98" i="44" s="1"/>
  <c r="J48" i="12"/>
  <c r="H48" i="12"/>
  <c r="H90" i="44"/>
  <c r="H98" i="44" s="1"/>
  <c r="H9" i="43"/>
  <c r="H62" i="12"/>
  <c r="G10" i="43"/>
  <c r="H8" i="43"/>
  <c r="H65" i="12"/>
  <c r="N365" i="10"/>
  <c r="O365" i="10"/>
  <c r="N356" i="10"/>
  <c r="O356" i="10"/>
  <c r="N347" i="10"/>
  <c r="O347" i="10"/>
  <c r="N338" i="10"/>
  <c r="O338" i="10"/>
  <c r="N212" i="10"/>
  <c r="O212" i="10"/>
  <c r="K10" i="43"/>
  <c r="E10" i="43"/>
  <c r="F10" i="43"/>
  <c r="G11" i="35"/>
  <c r="O85" i="10"/>
  <c r="N79" i="12" s="1"/>
  <c r="J10" i="35"/>
  <c r="J6" i="43"/>
  <c r="O76" i="10"/>
  <c r="H6" i="43"/>
  <c r="J5" i="43"/>
  <c r="K22" i="53" s="1"/>
  <c r="O67" i="10"/>
  <c r="H5" i="43"/>
  <c r="I22" i="53" s="1"/>
  <c r="O49" i="10"/>
  <c r="N67" i="12" s="1"/>
  <c r="H7" i="43"/>
  <c r="O40" i="10"/>
  <c r="N5" i="12" s="1"/>
  <c r="H4" i="43"/>
  <c r="I21" i="53" s="1"/>
  <c r="K5" i="36"/>
  <c r="O31" i="10"/>
  <c r="N4" i="12" s="1"/>
  <c r="H3" i="43"/>
  <c r="I20" i="53" s="1"/>
  <c r="K8" i="35"/>
  <c r="G8" i="35"/>
  <c r="O58" i="10"/>
  <c r="N62" i="12" s="1"/>
  <c r="N49" i="10"/>
  <c r="L67" i="12" s="1"/>
  <c r="E4" i="35"/>
  <c r="E15" i="35"/>
  <c r="E22" i="35"/>
  <c r="E34" i="35"/>
  <c r="E13" i="35"/>
  <c r="E25" i="35"/>
  <c r="E21" i="35"/>
  <c r="E11" i="35"/>
  <c r="E10" i="35"/>
  <c r="E12" i="35"/>
  <c r="E29" i="35"/>
  <c r="E14" i="35"/>
  <c r="E7" i="35"/>
  <c r="E16" i="35"/>
  <c r="E27" i="35"/>
  <c r="E20" i="35"/>
  <c r="E24" i="35"/>
  <c r="E26" i="35"/>
  <c r="E28" i="35"/>
  <c r="E17" i="35"/>
  <c r="E33" i="35"/>
  <c r="E9" i="35"/>
  <c r="E8" i="35"/>
  <c r="E31" i="36"/>
  <c r="O256" i="10"/>
  <c r="C24" i="20"/>
  <c r="F382" i="10"/>
  <c r="F616" i="10"/>
  <c r="D5" i="36"/>
  <c r="J30" i="35"/>
  <c r="H4" i="35"/>
  <c r="O22" i="10"/>
  <c r="D34" i="36"/>
  <c r="C8" i="20"/>
  <c r="F634" i="10"/>
  <c r="D8" i="51" s="1"/>
  <c r="F346" i="10"/>
  <c r="F490" i="10"/>
  <c r="D8" i="49" s="1"/>
  <c r="F661" i="10"/>
  <c r="D3" i="52" s="1"/>
  <c r="D10" i="36"/>
  <c r="F670" i="10"/>
  <c r="D4" i="52" s="1"/>
  <c r="E4" i="53" s="1"/>
  <c r="D29" i="36"/>
  <c r="F337" i="10"/>
  <c r="K337" i="10" s="1"/>
  <c r="I59" i="12" s="1"/>
  <c r="F706" i="10"/>
  <c r="D8" i="52" s="1"/>
  <c r="C28" i="36"/>
  <c r="C28" i="35"/>
  <c r="D7" i="36"/>
  <c r="D7" i="35"/>
  <c r="B8" i="36"/>
  <c r="B8" i="35"/>
  <c r="C19" i="36"/>
  <c r="C19" i="35"/>
  <c r="C5" i="36"/>
  <c r="C5" i="35"/>
  <c r="C22" i="36"/>
  <c r="C22" i="35"/>
  <c r="C24" i="36"/>
  <c r="C24" i="35"/>
  <c r="C11" i="20"/>
  <c r="D9" i="35"/>
  <c r="C26" i="36"/>
  <c r="C26" i="35"/>
  <c r="C31" i="36"/>
  <c r="C31" i="35"/>
  <c r="C10" i="36"/>
  <c r="C10" i="35"/>
  <c r="C21" i="36"/>
  <c r="C21" i="35"/>
  <c r="C27" i="36"/>
  <c r="C27" i="35"/>
  <c r="F400" i="10"/>
  <c r="F553" i="10"/>
  <c r="D7" i="50" s="1"/>
  <c r="F607" i="10"/>
  <c r="F256" i="10"/>
  <c r="F418" i="10"/>
  <c r="F140" i="10"/>
  <c r="F463" i="10"/>
  <c r="D5" i="49" s="1"/>
  <c r="E35" i="53" s="1"/>
  <c r="F274" i="10"/>
  <c r="F517" i="10"/>
  <c r="D3" i="50" s="1"/>
  <c r="E6" i="53" s="1"/>
  <c r="F409" i="10"/>
  <c r="F562" i="10"/>
  <c r="D8" i="50" s="1"/>
  <c r="F472" i="10"/>
  <c r="D6" i="49" s="1"/>
  <c r="E36" i="53" s="1"/>
  <c r="F211" i="10"/>
  <c r="D9" i="45" s="1"/>
  <c r="F481" i="10"/>
  <c r="D7" i="49" s="1"/>
  <c r="F50" i="10"/>
  <c r="F499" i="10"/>
  <c r="D9" i="49" s="1"/>
  <c r="C17" i="36"/>
  <c r="C17" i="35"/>
  <c r="N23" i="10"/>
  <c r="F8" i="36"/>
  <c r="F8" i="35"/>
  <c r="J10" i="36"/>
  <c r="H30" i="36"/>
  <c r="H30" i="35"/>
  <c r="J9" i="36"/>
  <c r="J9" i="35"/>
  <c r="J32" i="36"/>
  <c r="J32" i="35"/>
  <c r="J31" i="36"/>
  <c r="J31" i="35"/>
  <c r="F7" i="36"/>
  <c r="F7" i="35"/>
  <c r="G4" i="36"/>
  <c r="G4" i="35"/>
  <c r="B33" i="20"/>
  <c r="B31" i="36"/>
  <c r="B9" i="20"/>
  <c r="B7" i="36"/>
  <c r="B24" i="20"/>
  <c r="A81" i="30" s="1"/>
  <c r="B22" i="36"/>
  <c r="B11" i="20"/>
  <c r="B9" i="36"/>
  <c r="M49" i="12"/>
  <c r="M39" i="12"/>
  <c r="M63" i="12"/>
  <c r="M40" i="12"/>
  <c r="N445" i="10"/>
  <c r="M72" i="12"/>
  <c r="M41" i="12"/>
  <c r="N256" i="10"/>
  <c r="M42" i="12"/>
  <c r="N562" i="10"/>
  <c r="M78" i="12"/>
  <c r="M30" i="12"/>
  <c r="M76" i="12"/>
  <c r="L445" i="10"/>
  <c r="N427" i="10"/>
  <c r="M31" i="12"/>
  <c r="M35" i="12"/>
  <c r="M82" i="12"/>
  <c r="N454" i="10"/>
  <c r="M66" i="12"/>
  <c r="M36" i="12"/>
  <c r="M77" i="12"/>
  <c r="M23" i="12"/>
  <c r="M71" i="12"/>
  <c r="M43" i="12"/>
  <c r="M59" i="12"/>
  <c r="M32" i="12"/>
  <c r="M37" i="12"/>
  <c r="M58" i="12"/>
  <c r="N697" i="10"/>
  <c r="N607" i="10"/>
  <c r="M45" i="12"/>
  <c r="M75" i="12"/>
  <c r="M33" i="12"/>
  <c r="N436" i="10"/>
  <c r="M50" i="12"/>
  <c r="M20" i="12"/>
  <c r="N274" i="10"/>
  <c r="M68" i="12"/>
  <c r="I265" i="10"/>
  <c r="H265" i="10"/>
  <c r="M61" i="12"/>
  <c r="M12" i="12"/>
  <c r="N157" i="10"/>
  <c r="M9" i="12"/>
  <c r="M10" i="12"/>
  <c r="M56" i="12"/>
  <c r="N67" i="10"/>
  <c r="L6" i="12" s="1"/>
  <c r="M28" i="12"/>
  <c r="N238" i="10"/>
  <c r="N400" i="10"/>
  <c r="L6" i="48" s="1"/>
  <c r="M32" i="53" s="1"/>
  <c r="N166" i="10"/>
  <c r="F679" i="10"/>
  <c r="D5" i="52" s="1"/>
  <c r="E41" i="53" s="1"/>
  <c r="N355" i="10"/>
  <c r="N292" i="10"/>
  <c r="N724" i="10"/>
  <c r="N715" i="10"/>
  <c r="N706" i="10"/>
  <c r="M44" i="12"/>
  <c r="N688" i="10"/>
  <c r="N679" i="10"/>
  <c r="N670" i="10"/>
  <c r="N661" i="10"/>
  <c r="N184" i="10"/>
  <c r="N472" i="10"/>
  <c r="N112" i="10"/>
  <c r="L5" i="44" s="1"/>
  <c r="M24" i="53" s="1"/>
  <c r="N652" i="10"/>
  <c r="N643" i="10"/>
  <c r="N634" i="10"/>
  <c r="N625" i="10"/>
  <c r="N616" i="10"/>
  <c r="L52" i="12" s="1"/>
  <c r="M38" i="12"/>
  <c r="N598" i="10"/>
  <c r="N589" i="10"/>
  <c r="N580" i="10"/>
  <c r="N571" i="10"/>
  <c r="N553" i="10"/>
  <c r="N544" i="10"/>
  <c r="N535" i="10"/>
  <c r="N526" i="10"/>
  <c r="N517" i="10"/>
  <c r="N508" i="10"/>
  <c r="N499" i="10"/>
  <c r="N490" i="10"/>
  <c r="N481" i="10"/>
  <c r="N463" i="10"/>
  <c r="N193" i="10"/>
  <c r="M29" i="12"/>
  <c r="N418" i="10"/>
  <c r="F301" i="10"/>
  <c r="F283" i="10"/>
  <c r="F292" i="10"/>
  <c r="F59" i="10"/>
  <c r="F68" i="10"/>
  <c r="F23" i="10"/>
  <c r="F31" i="10" s="1"/>
  <c r="F32" i="10"/>
  <c r="N409" i="10"/>
  <c r="N391" i="10"/>
  <c r="N382" i="10"/>
  <c r="N373" i="10"/>
  <c r="N364" i="10"/>
  <c r="N346" i="10"/>
  <c r="N337" i="10"/>
  <c r="L59" i="12" s="1"/>
  <c r="N328" i="10"/>
  <c r="N319" i="10"/>
  <c r="N310" i="10"/>
  <c r="N301" i="10"/>
  <c r="N283" i="10"/>
  <c r="J8" i="30"/>
  <c r="J22" i="30"/>
  <c r="J14" i="30"/>
  <c r="F184" i="10"/>
  <c r="D6" i="45" s="1"/>
  <c r="E26" i="53" s="1"/>
  <c r="F86" i="10"/>
  <c r="N247" i="10"/>
  <c r="N229" i="10"/>
  <c r="N220" i="10"/>
  <c r="N211" i="10"/>
  <c r="N202" i="10"/>
  <c r="N40" i="10"/>
  <c r="L5" i="12" s="1"/>
  <c r="L85" i="10"/>
  <c r="J2" i="44" s="1"/>
  <c r="K11" i="53" s="1"/>
  <c r="N175" i="10"/>
  <c r="N148" i="10"/>
  <c r="N139" i="10"/>
  <c r="L8" i="44" s="1"/>
  <c r="N130" i="10"/>
  <c r="L7" i="44" s="1"/>
  <c r="N121" i="10"/>
  <c r="L6" i="44" s="1"/>
  <c r="N103" i="10"/>
  <c r="L4" i="44" s="1"/>
  <c r="M12" i="53" s="1"/>
  <c r="N94" i="10"/>
  <c r="L3" i="44" s="1"/>
  <c r="M23" i="53" s="1"/>
  <c r="N85" i="10"/>
  <c r="L2" i="44" s="1"/>
  <c r="M11" i="53" s="1"/>
  <c r="N76" i="10"/>
  <c r="N58" i="10"/>
  <c r="L62" i="12" s="1"/>
  <c r="N37" i="10"/>
  <c r="N32" i="10"/>
  <c r="N38" i="10"/>
  <c r="N39" i="10"/>
  <c r="N33" i="10"/>
  <c r="N34" i="10"/>
  <c r="N28" i="10"/>
  <c r="N35" i="10"/>
  <c r="N22" i="10"/>
  <c r="L65" i="12" s="1"/>
  <c r="L20" i="10"/>
  <c r="L12" i="10"/>
  <c r="J3" i="12" s="1"/>
  <c r="J357" i="10"/>
  <c r="J374" i="10"/>
  <c r="O374" i="10" s="1"/>
  <c r="K357" i="10"/>
  <c r="J363" i="10"/>
  <c r="L45" i="10"/>
  <c r="N45" i="10"/>
  <c r="J345" i="10"/>
  <c r="K334" i="10"/>
  <c r="C9" i="9"/>
  <c r="D9" i="9" s="1"/>
  <c r="C12" i="9"/>
  <c r="D12" i="9" s="1"/>
  <c r="C13" i="9"/>
  <c r="D13" i="9" s="1"/>
  <c r="N294" i="10"/>
  <c r="L229" i="10"/>
  <c r="J369" i="10"/>
  <c r="N369" i="10" s="1"/>
  <c r="J351" i="10"/>
  <c r="J329" i="10"/>
  <c r="O329" i="10" s="1"/>
  <c r="J334" i="10"/>
  <c r="J339" i="10"/>
  <c r="K345" i="10"/>
  <c r="K369" i="10"/>
  <c r="K351" i="10"/>
  <c r="K37" i="10"/>
  <c r="L37" i="10" s="1"/>
  <c r="L40" i="10" s="1"/>
  <c r="J5" i="12" s="1"/>
  <c r="B33" i="35"/>
  <c r="H95" i="30"/>
  <c r="I52" i="30"/>
  <c r="J52" i="30" s="1"/>
  <c r="J53" i="30" s="1"/>
  <c r="I23" i="30"/>
  <c r="J23" i="30" s="1"/>
  <c r="J25" i="30" s="1"/>
  <c r="H86" i="30"/>
  <c r="J93" i="30"/>
  <c r="H25" i="30"/>
  <c r="I48" i="30"/>
  <c r="J48" i="30" s="1"/>
  <c r="J51" i="30" s="1"/>
  <c r="I70" i="30"/>
  <c r="J70" i="30" s="1"/>
  <c r="J72" i="30" s="1"/>
  <c r="I14" i="30"/>
  <c r="I95" i="30"/>
  <c r="I8" i="30"/>
  <c r="I53" i="30"/>
  <c r="J95" i="30"/>
  <c r="I16" i="30"/>
  <c r="I25" i="30"/>
  <c r="I72" i="30"/>
  <c r="H65" i="30"/>
  <c r="J78" i="30"/>
  <c r="H53" i="30"/>
  <c r="J62" i="30"/>
  <c r="J82" i="30"/>
  <c r="I86" i="30"/>
  <c r="H80" i="30"/>
  <c r="E90" i="30"/>
  <c r="I90" i="30" s="1"/>
  <c r="E60" i="30"/>
  <c r="I60" i="30" s="1"/>
  <c r="J90" i="30"/>
  <c r="H72" i="30"/>
  <c r="J58" i="30"/>
  <c r="E93" i="30"/>
  <c r="I93" i="30" s="1"/>
  <c r="H14" i="30"/>
  <c r="I66" i="30"/>
  <c r="J66" i="30" s="1"/>
  <c r="J67" i="30" s="1"/>
  <c r="J76" i="30"/>
  <c r="I43" i="30"/>
  <c r="J43" i="30" s="1"/>
  <c r="J44" i="30" s="1"/>
  <c r="I63" i="30"/>
  <c r="J63" i="30" s="1"/>
  <c r="J65" i="30" s="1"/>
  <c r="J16" i="30"/>
  <c r="J86" i="30"/>
  <c r="J97" i="30"/>
  <c r="H44" i="30"/>
  <c r="I44" i="30"/>
  <c r="I51" i="30"/>
  <c r="H42" i="30"/>
  <c r="E62" i="30"/>
  <c r="I62" i="30" s="1"/>
  <c r="I65" i="30"/>
  <c r="H16" i="30"/>
  <c r="H31" i="30"/>
  <c r="H34" i="30"/>
  <c r="I56" i="30"/>
  <c r="H58" i="30"/>
  <c r="I68" i="30"/>
  <c r="J68" i="30" s="1"/>
  <c r="J69" i="30" s="1"/>
  <c r="E82" i="30"/>
  <c r="I82" i="30" s="1"/>
  <c r="H90" i="30"/>
  <c r="I58" i="30"/>
  <c r="E34" i="30"/>
  <c r="I42" i="30"/>
  <c r="J56" i="30"/>
  <c r="I32" i="30"/>
  <c r="J32" i="30" s="1"/>
  <c r="J34" i="30" s="1"/>
  <c r="I35" i="30"/>
  <c r="J35" i="30" s="1"/>
  <c r="I41" i="30"/>
  <c r="J41" i="30" s="1"/>
  <c r="J42" i="30" s="1"/>
  <c r="H8" i="30"/>
  <c r="H51" i="30"/>
  <c r="I59" i="30"/>
  <c r="J59" i="30" s="1"/>
  <c r="J60" i="30" s="1"/>
  <c r="H93" i="30"/>
  <c r="I26" i="30"/>
  <c r="J26" i="30" s="1"/>
  <c r="J28" i="30" s="1"/>
  <c r="I45" i="30"/>
  <c r="J45" i="30" s="1"/>
  <c r="J47" i="30" s="1"/>
  <c r="H60" i="30"/>
  <c r="I31" i="30"/>
  <c r="J31" i="30"/>
  <c r="H82" i="30"/>
  <c r="I28" i="30"/>
  <c r="H28" i="30"/>
  <c r="I88" i="30"/>
  <c r="H88" i="30"/>
  <c r="H56" i="30"/>
  <c r="I69" i="30"/>
  <c r="H69" i="30"/>
  <c r="H40" i="30"/>
  <c r="I80" i="30"/>
  <c r="I79" i="30"/>
  <c r="J79" i="30" s="1"/>
  <c r="J80" i="30" s="1"/>
  <c r="I78" i="30"/>
  <c r="H78" i="30"/>
  <c r="H62" i="30"/>
  <c r="I97" i="30"/>
  <c r="H97" i="30"/>
  <c r="I76" i="30"/>
  <c r="H76" i="30"/>
  <c r="I47" i="30"/>
  <c r="H47" i="30"/>
  <c r="H22" i="30"/>
  <c r="I22" i="30"/>
  <c r="I67" i="30"/>
  <c r="H67" i="30"/>
  <c r="N284" i="10"/>
  <c r="N245" i="10"/>
  <c r="B34" i="35"/>
  <c r="B32" i="35"/>
  <c r="B29" i="35"/>
  <c r="B17" i="35"/>
  <c r="B12" i="35"/>
  <c r="B24" i="35"/>
  <c r="B16" i="35"/>
  <c r="B26" i="35"/>
  <c r="D20" i="10"/>
  <c r="B5" i="10"/>
  <c r="B3" i="12"/>
  <c r="B3" i="35" s="1"/>
  <c r="B11" i="35"/>
  <c r="C3" i="12"/>
  <c r="B14" i="35"/>
  <c r="B30" i="35"/>
  <c r="B27" i="35"/>
  <c r="D15" i="10"/>
  <c r="B6" i="35"/>
  <c r="D5" i="10"/>
  <c r="B4" i="35"/>
  <c r="B28" i="35"/>
  <c r="D16" i="10"/>
  <c r="B15" i="35"/>
  <c r="B23" i="35"/>
  <c r="B18" i="35"/>
  <c r="B5" i="35"/>
  <c r="B10" i="20"/>
  <c r="A63" i="30" s="1"/>
  <c r="B10" i="35"/>
  <c r="B13" i="35"/>
  <c r="B19" i="35"/>
  <c r="B20" i="35"/>
  <c r="B25" i="35"/>
  <c r="B21" i="35"/>
  <c r="J34" i="35" l="1"/>
  <c r="J23" i="36"/>
  <c r="J22" i="35"/>
  <c r="K274" i="10"/>
  <c r="D8" i="46"/>
  <c r="K301" i="10"/>
  <c r="I3" i="47" s="1"/>
  <c r="D3" i="47"/>
  <c r="K382" i="10"/>
  <c r="D4" i="48"/>
  <c r="E7" i="53" s="1"/>
  <c r="F427" i="10"/>
  <c r="D8" i="48"/>
  <c r="E2" i="53"/>
  <c r="L97" i="44"/>
  <c r="L9" i="44"/>
  <c r="D6" i="51"/>
  <c r="E40" i="53" s="1"/>
  <c r="D5" i="51"/>
  <c r="E39" i="53" s="1"/>
  <c r="K346" i="10"/>
  <c r="D8" i="47"/>
  <c r="K256" i="10"/>
  <c r="I6" i="46" s="1"/>
  <c r="J29" i="53" s="1"/>
  <c r="D6" i="46"/>
  <c r="E29" i="53" s="1"/>
  <c r="K400" i="10"/>
  <c r="I6" i="48" s="1"/>
  <c r="J32" i="53" s="1"/>
  <c r="D6" i="48"/>
  <c r="E32" i="53" s="1"/>
  <c r="K292" i="10"/>
  <c r="I10" i="46" s="1"/>
  <c r="D10" i="46"/>
  <c r="K283" i="10"/>
  <c r="I9" i="46" s="1"/>
  <c r="D9" i="46"/>
  <c r="K31" i="10"/>
  <c r="I3" i="43" s="1"/>
  <c r="J20" i="53" s="1"/>
  <c r="D3" i="43"/>
  <c r="E20" i="53" s="1"/>
  <c r="J25" i="35"/>
  <c r="K409" i="10"/>
  <c r="D7" i="48"/>
  <c r="L70" i="12"/>
  <c r="L10" i="52"/>
  <c r="L50" i="12"/>
  <c r="L9" i="52"/>
  <c r="L45" i="12"/>
  <c r="L8" i="52"/>
  <c r="L44" i="12"/>
  <c r="L7" i="52"/>
  <c r="L58" i="12"/>
  <c r="L6" i="52"/>
  <c r="M16" i="53" s="1"/>
  <c r="L5" i="52"/>
  <c r="M41" i="53" s="1"/>
  <c r="L43" i="12"/>
  <c r="L77" i="12"/>
  <c r="L4" i="52"/>
  <c r="M4" i="53" s="1"/>
  <c r="H11" i="52"/>
  <c r="I2" i="53"/>
  <c r="L82" i="12"/>
  <c r="L3" i="52"/>
  <c r="J2" i="53"/>
  <c r="I11" i="52"/>
  <c r="J11" i="52"/>
  <c r="K2" i="53"/>
  <c r="L10" i="51"/>
  <c r="L42" i="12"/>
  <c r="L41" i="12"/>
  <c r="L9" i="51"/>
  <c r="L8" i="51"/>
  <c r="L40" i="12"/>
  <c r="L7" i="51"/>
  <c r="L39" i="12"/>
  <c r="M52" i="12"/>
  <c r="L38" i="12"/>
  <c r="L6" i="51"/>
  <c r="M40" i="53" s="1"/>
  <c r="L5" i="51"/>
  <c r="M39" i="53" s="1"/>
  <c r="M73" i="12"/>
  <c r="L73" i="12"/>
  <c r="L4" i="51"/>
  <c r="M9" i="53" s="1"/>
  <c r="L3" i="51"/>
  <c r="L37" i="12"/>
  <c r="I38" i="53"/>
  <c r="H11" i="51"/>
  <c r="J11" i="51"/>
  <c r="K38" i="53"/>
  <c r="J38" i="53"/>
  <c r="I11" i="51"/>
  <c r="N71" i="12"/>
  <c r="L71" i="12"/>
  <c r="L10" i="50"/>
  <c r="L9" i="50"/>
  <c r="L36" i="12"/>
  <c r="L68" i="12"/>
  <c r="L8" i="50"/>
  <c r="L35" i="12"/>
  <c r="L7" i="50"/>
  <c r="L6" i="50"/>
  <c r="M3" i="53" s="1"/>
  <c r="L76" i="12"/>
  <c r="N34" i="12"/>
  <c r="L34" i="12"/>
  <c r="L34" i="35" s="1"/>
  <c r="L5" i="50"/>
  <c r="M37" i="53" s="1"/>
  <c r="M34" i="12"/>
  <c r="L4" i="50"/>
  <c r="M8" i="53" s="1"/>
  <c r="L72" i="12"/>
  <c r="M3" i="50"/>
  <c r="N6" i="53" s="1"/>
  <c r="J6" i="53"/>
  <c r="I11" i="50"/>
  <c r="K6" i="53"/>
  <c r="J11" i="50"/>
  <c r="L3" i="50"/>
  <c r="L63" i="12"/>
  <c r="I6" i="53"/>
  <c r="H11" i="50"/>
  <c r="L49" i="12"/>
  <c r="L10" i="49"/>
  <c r="J33" i="35"/>
  <c r="L33" i="12"/>
  <c r="L33" i="36" s="1"/>
  <c r="L9" i="49"/>
  <c r="L32" i="12"/>
  <c r="L32" i="36" s="1"/>
  <c r="L8" i="49"/>
  <c r="L7" i="49"/>
  <c r="L66" i="12"/>
  <c r="L6" i="49"/>
  <c r="M36" i="53" s="1"/>
  <c r="L31" i="12"/>
  <c r="L30" i="12"/>
  <c r="L30" i="36" s="1"/>
  <c r="L5" i="49"/>
  <c r="M35" i="53" s="1"/>
  <c r="L29" i="12"/>
  <c r="L29" i="36" s="1"/>
  <c r="L4" i="49"/>
  <c r="M34" i="53" s="1"/>
  <c r="I33" i="53"/>
  <c r="H11" i="49"/>
  <c r="L28" i="12"/>
  <c r="L28" i="36" s="1"/>
  <c r="L3" i="49"/>
  <c r="J3" i="49"/>
  <c r="J28" i="12"/>
  <c r="J33" i="53"/>
  <c r="I11" i="49"/>
  <c r="L47" i="12"/>
  <c r="L10" i="48"/>
  <c r="N47" i="12"/>
  <c r="M10" i="48"/>
  <c r="M27" i="12"/>
  <c r="L27" i="12"/>
  <c r="L27" i="35" s="1"/>
  <c r="L9" i="48"/>
  <c r="N81" i="12"/>
  <c r="M81" i="12"/>
  <c r="L8" i="48"/>
  <c r="L81" i="12"/>
  <c r="J26" i="35"/>
  <c r="L7" i="48"/>
  <c r="L26" i="12"/>
  <c r="L26" i="35" s="1"/>
  <c r="L25" i="12"/>
  <c r="L25" i="36" s="1"/>
  <c r="I26" i="12"/>
  <c r="I25" i="12"/>
  <c r="I7" i="48"/>
  <c r="L78" i="12"/>
  <c r="L5" i="48"/>
  <c r="M5" i="53" s="1"/>
  <c r="N78" i="12"/>
  <c r="M69" i="12"/>
  <c r="M4" i="48"/>
  <c r="N7" i="53" s="1"/>
  <c r="L4" i="48"/>
  <c r="M7" i="53" s="1"/>
  <c r="L69" i="12"/>
  <c r="I69" i="12"/>
  <c r="I4" i="48"/>
  <c r="J7" i="53" s="1"/>
  <c r="M3" i="48"/>
  <c r="N10" i="53" s="1"/>
  <c r="L3" i="48"/>
  <c r="M10" i="53" s="1"/>
  <c r="L75" i="12"/>
  <c r="J24" i="35"/>
  <c r="M24" i="12"/>
  <c r="L10" i="47"/>
  <c r="L24" i="12"/>
  <c r="L24" i="36" s="1"/>
  <c r="N24" i="12"/>
  <c r="M46" i="12"/>
  <c r="L9" i="47"/>
  <c r="L46" i="12"/>
  <c r="M9" i="47"/>
  <c r="M54" i="12"/>
  <c r="M8" i="47"/>
  <c r="I8" i="47"/>
  <c r="I54" i="12"/>
  <c r="L54" i="12"/>
  <c r="L8" i="47"/>
  <c r="L6" i="47"/>
  <c r="M31" i="53" s="1"/>
  <c r="L23" i="12"/>
  <c r="L23" i="36" s="1"/>
  <c r="L7" i="47"/>
  <c r="N57" i="12"/>
  <c r="M5" i="47"/>
  <c r="N15" i="53" s="1"/>
  <c r="L57" i="12"/>
  <c r="L5" i="47"/>
  <c r="M15" i="53" s="1"/>
  <c r="L4" i="47"/>
  <c r="M30" i="53" s="1"/>
  <c r="L22" i="12"/>
  <c r="L22" i="36" s="1"/>
  <c r="M22" i="12"/>
  <c r="N22" i="12"/>
  <c r="M3" i="47"/>
  <c r="N17" i="53" s="1"/>
  <c r="N60" i="12"/>
  <c r="L3" i="47"/>
  <c r="L60" i="12"/>
  <c r="K17" i="53"/>
  <c r="J11" i="47"/>
  <c r="I60" i="12"/>
  <c r="I17" i="53"/>
  <c r="H11" i="47"/>
  <c r="M10" i="46"/>
  <c r="N21" i="12"/>
  <c r="L21" i="12"/>
  <c r="L21" i="36" s="1"/>
  <c r="L10" i="46"/>
  <c r="J21" i="35"/>
  <c r="J21" i="36"/>
  <c r="L64" i="12"/>
  <c r="L9" i="46"/>
  <c r="N64" i="12"/>
  <c r="M64" i="12"/>
  <c r="M8" i="46"/>
  <c r="L8" i="46"/>
  <c r="L20" i="12"/>
  <c r="L20" i="36" s="1"/>
  <c r="J20" i="35"/>
  <c r="J20" i="36"/>
  <c r="I32" i="36"/>
  <c r="I20" i="12"/>
  <c r="I8" i="46"/>
  <c r="G19" i="12"/>
  <c r="G7" i="46"/>
  <c r="G11" i="46" s="1"/>
  <c r="F7" i="46"/>
  <c r="F11" i="46" s="1"/>
  <c r="F19" i="12"/>
  <c r="J19" i="35"/>
  <c r="J19" i="36"/>
  <c r="E19" i="35"/>
  <c r="I18" i="12"/>
  <c r="L6" i="46"/>
  <c r="M29" i="53" s="1"/>
  <c r="L18" i="12"/>
  <c r="N18" i="12"/>
  <c r="M6" i="46"/>
  <c r="N29" i="53" s="1"/>
  <c r="L5" i="46"/>
  <c r="M28" i="53" s="1"/>
  <c r="L17" i="12"/>
  <c r="L17" i="35" s="1"/>
  <c r="M5" i="46"/>
  <c r="N28" i="53" s="1"/>
  <c r="N17" i="12"/>
  <c r="L16" i="12"/>
  <c r="L16" i="36" s="1"/>
  <c r="L4" i="46"/>
  <c r="M27" i="53" s="1"/>
  <c r="N16" i="12"/>
  <c r="M4" i="46"/>
  <c r="N27" i="53" s="1"/>
  <c r="J16" i="36"/>
  <c r="J16" i="35"/>
  <c r="I13" i="53"/>
  <c r="H11" i="46"/>
  <c r="J3" i="46"/>
  <c r="J55" i="12"/>
  <c r="M3" i="46"/>
  <c r="N13" i="53" s="1"/>
  <c r="N55" i="12"/>
  <c r="L55" i="12"/>
  <c r="L3" i="46"/>
  <c r="M55" i="12"/>
  <c r="M15" i="12"/>
  <c r="J15" i="35"/>
  <c r="J15" i="36"/>
  <c r="L15" i="12"/>
  <c r="L15" i="36" s="1"/>
  <c r="L10" i="45"/>
  <c r="M14" i="12"/>
  <c r="N14" i="12"/>
  <c r="J14" i="35"/>
  <c r="J14" i="36"/>
  <c r="L9" i="45"/>
  <c r="L14" i="12"/>
  <c r="L14" i="36" s="1"/>
  <c r="M51" i="12"/>
  <c r="L51" i="12"/>
  <c r="L8" i="45"/>
  <c r="M8" i="45"/>
  <c r="M13" i="12"/>
  <c r="M7" i="45"/>
  <c r="J13" i="36"/>
  <c r="J13" i="35"/>
  <c r="L7" i="45"/>
  <c r="L13" i="12"/>
  <c r="L13" i="36" s="1"/>
  <c r="J12" i="36"/>
  <c r="J12" i="35"/>
  <c r="N12" i="12"/>
  <c r="J11" i="45"/>
  <c r="L6" i="45"/>
  <c r="M26" i="53" s="1"/>
  <c r="L12" i="12"/>
  <c r="L12" i="35" s="1"/>
  <c r="L61" i="12"/>
  <c r="L5" i="45"/>
  <c r="M18" i="53" s="1"/>
  <c r="L56" i="12"/>
  <c r="L4" i="45"/>
  <c r="M14" i="53" s="1"/>
  <c r="M11" i="12"/>
  <c r="N11" i="12"/>
  <c r="L11" i="12"/>
  <c r="L11" i="36" s="1"/>
  <c r="L3" i="45"/>
  <c r="H11" i="45"/>
  <c r="I25" i="53"/>
  <c r="L96" i="44"/>
  <c r="L10" i="12"/>
  <c r="L10" i="36" s="1"/>
  <c r="L95" i="44"/>
  <c r="L9" i="12"/>
  <c r="L9" i="36" s="1"/>
  <c r="M94" i="44"/>
  <c r="N74" i="12"/>
  <c r="L74" i="12"/>
  <c r="L94" i="44"/>
  <c r="N8" i="12"/>
  <c r="M8" i="12"/>
  <c r="L8" i="12"/>
  <c r="L8" i="36" s="1"/>
  <c r="L93" i="44"/>
  <c r="L53" i="12"/>
  <c r="L92" i="44"/>
  <c r="M53" i="12"/>
  <c r="N53" i="12"/>
  <c r="M7" i="12"/>
  <c r="L7" i="12"/>
  <c r="L7" i="36" s="1"/>
  <c r="L91" i="44"/>
  <c r="N7" i="12"/>
  <c r="L80" i="12"/>
  <c r="L79" i="12"/>
  <c r="J80" i="12"/>
  <c r="J79" i="12"/>
  <c r="M79" i="12"/>
  <c r="L48" i="12"/>
  <c r="L90" i="44"/>
  <c r="L98" i="44" s="1"/>
  <c r="M6" i="43"/>
  <c r="N48" i="12"/>
  <c r="M90" i="44"/>
  <c r="M5" i="43"/>
  <c r="N22" i="53" s="1"/>
  <c r="N6" i="12"/>
  <c r="M5" i="12"/>
  <c r="M4" i="12"/>
  <c r="M3" i="43"/>
  <c r="N20" i="53" s="1"/>
  <c r="M8" i="43"/>
  <c r="N65" i="12"/>
  <c r="M18" i="12"/>
  <c r="J11" i="35"/>
  <c r="M48" i="12"/>
  <c r="L6" i="43"/>
  <c r="L5" i="43"/>
  <c r="M22" i="53" s="1"/>
  <c r="M6" i="12"/>
  <c r="L9" i="43"/>
  <c r="M9" i="43"/>
  <c r="M67" i="12"/>
  <c r="L7" i="43"/>
  <c r="M7" i="43"/>
  <c r="M4" i="43"/>
  <c r="N21" i="53" s="1"/>
  <c r="J6" i="36"/>
  <c r="J4" i="43"/>
  <c r="K21" i="53" s="1"/>
  <c r="L4" i="43"/>
  <c r="M21" i="53" s="1"/>
  <c r="L8" i="43"/>
  <c r="J2" i="43"/>
  <c r="K19" i="53" s="1"/>
  <c r="M62" i="12"/>
  <c r="M65" i="12"/>
  <c r="E31" i="35"/>
  <c r="D22" i="36"/>
  <c r="D22" i="35"/>
  <c r="C7" i="20"/>
  <c r="D5" i="35"/>
  <c r="H4" i="36"/>
  <c r="F202" i="10"/>
  <c r="D8" i="45" s="1"/>
  <c r="F526" i="10"/>
  <c r="D4" i="50" s="1"/>
  <c r="E8" i="53" s="1"/>
  <c r="C25" i="20"/>
  <c r="C26" i="20"/>
  <c r="F652" i="10"/>
  <c r="D10" i="51" s="1"/>
  <c r="D12" i="36"/>
  <c r="D11" i="35"/>
  <c r="F14" i="10"/>
  <c r="D34" i="35"/>
  <c r="C36" i="20"/>
  <c r="D6" i="36"/>
  <c r="D10" i="35"/>
  <c r="C12" i="20"/>
  <c r="F193" i="10"/>
  <c r="D7" i="45" s="1"/>
  <c r="D6" i="35"/>
  <c r="C31" i="20"/>
  <c r="C16" i="20"/>
  <c r="D14" i="35"/>
  <c r="D14" i="36"/>
  <c r="C23" i="20"/>
  <c r="F175" i="10"/>
  <c r="D5" i="45" s="1"/>
  <c r="E18" i="53" s="1"/>
  <c r="F643" i="10"/>
  <c r="D9" i="51" s="1"/>
  <c r="D29" i="35"/>
  <c r="F319" i="10"/>
  <c r="F697" i="10"/>
  <c r="D7" i="52" s="1"/>
  <c r="D11" i="52" s="1"/>
  <c r="F544" i="10"/>
  <c r="D6" i="50" s="1"/>
  <c r="E3" i="53" s="1"/>
  <c r="K418" i="10"/>
  <c r="C14" i="36"/>
  <c r="C14" i="35"/>
  <c r="C11" i="36"/>
  <c r="C11" i="35"/>
  <c r="C27" i="20"/>
  <c r="D25" i="35"/>
  <c r="D25" i="36"/>
  <c r="C33" i="20"/>
  <c r="D31" i="35"/>
  <c r="D31" i="36"/>
  <c r="I32" i="35"/>
  <c r="C32" i="20"/>
  <c r="D30" i="36"/>
  <c r="D30" i="35"/>
  <c r="C29" i="36"/>
  <c r="C29" i="35"/>
  <c r="C30" i="36"/>
  <c r="C30" i="35"/>
  <c r="C15" i="36"/>
  <c r="C15" i="35"/>
  <c r="C20" i="36"/>
  <c r="C20" i="35"/>
  <c r="D19" i="36"/>
  <c r="C21" i="20"/>
  <c r="D19" i="35"/>
  <c r="C3" i="36"/>
  <c r="C3" i="35"/>
  <c r="C23" i="36"/>
  <c r="C23" i="35"/>
  <c r="C7" i="36"/>
  <c r="C7" i="35"/>
  <c r="C20" i="20"/>
  <c r="D18" i="35"/>
  <c r="D18" i="36"/>
  <c r="C13" i="36"/>
  <c r="C13" i="35"/>
  <c r="C9" i="36"/>
  <c r="C9" i="35"/>
  <c r="C25" i="36"/>
  <c r="C25" i="35"/>
  <c r="C16" i="36"/>
  <c r="C16" i="35"/>
  <c r="C15" i="20"/>
  <c r="D13" i="35"/>
  <c r="D13" i="36"/>
  <c r="C18" i="36"/>
  <c r="C18" i="35"/>
  <c r="C34" i="36"/>
  <c r="C34" i="35"/>
  <c r="C8" i="36"/>
  <c r="C8" i="35"/>
  <c r="K23" i="10"/>
  <c r="L23" i="10" s="1"/>
  <c r="K21" i="10"/>
  <c r="L21" i="10" s="1"/>
  <c r="C28" i="20"/>
  <c r="D26" i="35"/>
  <c r="D26" i="36"/>
  <c r="D32" i="36"/>
  <c r="D32" i="35"/>
  <c r="C34" i="20"/>
  <c r="D8" i="36"/>
  <c r="D8" i="35"/>
  <c r="C10" i="20"/>
  <c r="C12" i="36"/>
  <c r="C12" i="35"/>
  <c r="C32" i="36"/>
  <c r="C32" i="35"/>
  <c r="F166" i="10"/>
  <c r="F589" i="10"/>
  <c r="D3" i="51" s="1"/>
  <c r="F229" i="10"/>
  <c r="F570" i="10"/>
  <c r="F113" i="10"/>
  <c r="F131" i="10"/>
  <c r="F535" i="10"/>
  <c r="D5" i="50" s="1"/>
  <c r="F122" i="10"/>
  <c r="F238" i="10"/>
  <c r="F508" i="10"/>
  <c r="D10" i="49" s="1"/>
  <c r="D11" i="49" s="1"/>
  <c r="C33" i="36"/>
  <c r="C33" i="35"/>
  <c r="C4" i="36"/>
  <c r="C4" i="35"/>
  <c r="F18" i="36"/>
  <c r="F18" i="35"/>
  <c r="I30" i="36"/>
  <c r="N30" i="36" s="1"/>
  <c r="I30" i="35"/>
  <c r="H29" i="36"/>
  <c r="H29" i="35"/>
  <c r="F31" i="36"/>
  <c r="F31" i="35"/>
  <c r="H11" i="36"/>
  <c r="H11" i="35"/>
  <c r="H17" i="36"/>
  <c r="H17" i="35"/>
  <c r="H24" i="36"/>
  <c r="H24" i="35"/>
  <c r="G31" i="36"/>
  <c r="G31" i="35"/>
  <c r="J27" i="36"/>
  <c r="J27" i="35"/>
  <c r="H33" i="36"/>
  <c r="H33" i="35"/>
  <c r="H9" i="36"/>
  <c r="H9" i="35"/>
  <c r="H5" i="36"/>
  <c r="H5" i="35"/>
  <c r="H13" i="36"/>
  <c r="H13" i="35"/>
  <c r="H34" i="36"/>
  <c r="H34" i="35"/>
  <c r="H8" i="36"/>
  <c r="H8" i="35"/>
  <c r="K18" i="36"/>
  <c r="K18" i="35"/>
  <c r="J11" i="36"/>
  <c r="I34" i="36"/>
  <c r="N34" i="36" s="1"/>
  <c r="I34" i="35"/>
  <c r="H28" i="36"/>
  <c r="H28" i="35"/>
  <c r="H7" i="36"/>
  <c r="H7" i="35"/>
  <c r="H23" i="36"/>
  <c r="H23" i="35"/>
  <c r="H32" i="36"/>
  <c r="H32" i="35"/>
  <c r="G18" i="36"/>
  <c r="G18" i="35"/>
  <c r="L6" i="36"/>
  <c r="L6" i="35"/>
  <c r="I33" i="36"/>
  <c r="I33" i="35"/>
  <c r="H22" i="36"/>
  <c r="H22" i="35"/>
  <c r="E18" i="36"/>
  <c r="E18" i="35"/>
  <c r="H20" i="36"/>
  <c r="H20" i="35"/>
  <c r="H25" i="36"/>
  <c r="H25" i="35"/>
  <c r="H12" i="36"/>
  <c r="H12" i="35"/>
  <c r="H14" i="36"/>
  <c r="H14" i="35"/>
  <c r="H27" i="36"/>
  <c r="H27" i="35"/>
  <c r="H16" i="36"/>
  <c r="H16" i="35"/>
  <c r="H10" i="36"/>
  <c r="H10" i="35"/>
  <c r="L12" i="36"/>
  <c r="H21" i="36"/>
  <c r="H21" i="35"/>
  <c r="H6" i="36"/>
  <c r="H6" i="35"/>
  <c r="H26" i="36"/>
  <c r="H26" i="35"/>
  <c r="H15" i="36"/>
  <c r="H15" i="35"/>
  <c r="J3" i="36"/>
  <c r="J3" i="35"/>
  <c r="B7" i="20"/>
  <c r="A9" i="30" s="1"/>
  <c r="B5" i="36"/>
  <c r="B35" i="20"/>
  <c r="A57" i="30" s="1"/>
  <c r="B33" i="36"/>
  <c r="B20" i="20"/>
  <c r="A77" i="30" s="1"/>
  <c r="B18" i="36"/>
  <c r="B30" i="20"/>
  <c r="A89" i="30" s="1"/>
  <c r="B28" i="36"/>
  <c r="B8" i="20"/>
  <c r="A61" i="30" s="1"/>
  <c r="B6" i="36"/>
  <c r="B28" i="20"/>
  <c r="A87" i="30" s="1"/>
  <c r="B26" i="36"/>
  <c r="B36" i="20"/>
  <c r="A96" i="30" s="1"/>
  <c r="B34" i="36"/>
  <c r="B18" i="20"/>
  <c r="A73" i="30" s="1"/>
  <c r="B16" i="36"/>
  <c r="B23" i="20"/>
  <c r="A41" i="30" s="1"/>
  <c r="B21" i="36"/>
  <c r="B15" i="20"/>
  <c r="A26" i="30" s="1"/>
  <c r="B13" i="36"/>
  <c r="B29" i="20"/>
  <c r="A48" i="30" s="1"/>
  <c r="B27" i="36"/>
  <c r="B26" i="20"/>
  <c r="A83" i="30" s="1"/>
  <c r="B24" i="36"/>
  <c r="B27" i="20"/>
  <c r="A45" i="30" s="1"/>
  <c r="B25" i="36"/>
  <c r="B14" i="20"/>
  <c r="A68" i="30" s="1"/>
  <c r="B12" i="36"/>
  <c r="B12" i="20"/>
  <c r="A66" i="30" s="1"/>
  <c r="B10" i="36"/>
  <c r="B32" i="20"/>
  <c r="A91" i="30" s="1"/>
  <c r="B30" i="36"/>
  <c r="B21" i="20"/>
  <c r="A35" i="30" s="1"/>
  <c r="B19" i="36"/>
  <c r="B16" i="20"/>
  <c r="A70" i="30" s="1"/>
  <c r="B14" i="36"/>
  <c r="B19" i="20"/>
  <c r="A32" i="30" s="1"/>
  <c r="B17" i="36"/>
  <c r="B6" i="20"/>
  <c r="A59" i="30" s="1"/>
  <c r="B4" i="36"/>
  <c r="B22" i="20"/>
  <c r="A79" i="30" s="1"/>
  <c r="B20" i="36"/>
  <c r="B13" i="20"/>
  <c r="A23" i="30" s="1"/>
  <c r="B11" i="36"/>
  <c r="B31" i="20"/>
  <c r="A52" i="30" s="1"/>
  <c r="B29" i="36"/>
  <c r="B17" i="20"/>
  <c r="A29" i="30" s="1"/>
  <c r="B15" i="36"/>
  <c r="B25" i="20"/>
  <c r="A43" i="30" s="1"/>
  <c r="B23" i="36"/>
  <c r="B5" i="20"/>
  <c r="A3" i="30" s="1"/>
  <c r="B3" i="36"/>
  <c r="B34" i="20"/>
  <c r="A94" i="30" s="1"/>
  <c r="B32" i="36"/>
  <c r="M26" i="12"/>
  <c r="M25" i="12"/>
  <c r="J265" i="10"/>
  <c r="F265" i="10"/>
  <c r="F373" i="10"/>
  <c r="F364" i="10"/>
  <c r="F328" i="10"/>
  <c r="F77" i="10"/>
  <c r="F355" i="10"/>
  <c r="F391" i="10"/>
  <c r="F40" i="10"/>
  <c r="F58" i="10"/>
  <c r="F49" i="10"/>
  <c r="N27" i="10"/>
  <c r="N31" i="10" s="1"/>
  <c r="L4" i="12" s="1"/>
  <c r="L4" i="36" s="1"/>
  <c r="N230" i="10"/>
  <c r="N363" i="10"/>
  <c r="N289" i="10"/>
  <c r="N345" i="10"/>
  <c r="N309" i="10"/>
  <c r="N374" i="10"/>
  <c r="N357" i="10"/>
  <c r="N279" i="10"/>
  <c r="N240" i="10"/>
  <c r="J40" i="30"/>
  <c r="M44" i="30"/>
  <c r="I40" i="30"/>
  <c r="I34" i="30"/>
  <c r="N334" i="10"/>
  <c r="N299" i="10"/>
  <c r="N329" i="10"/>
  <c r="N324" i="10"/>
  <c r="N255" i="10"/>
  <c r="N339" i="10"/>
  <c r="N225" i="10"/>
  <c r="N304" i="10"/>
  <c r="N351" i="10"/>
  <c r="N314" i="10"/>
  <c r="M88" i="30"/>
  <c r="M90" i="30"/>
  <c r="M72" i="30"/>
  <c r="M86" i="30"/>
  <c r="M97" i="30"/>
  <c r="M8" i="30"/>
  <c r="M28" i="30"/>
  <c r="M62" i="30"/>
  <c r="M58" i="30"/>
  <c r="M95" i="30"/>
  <c r="M78" i="30"/>
  <c r="M82" i="30"/>
  <c r="M80" i="30"/>
  <c r="M67" i="30"/>
  <c r="L60" i="30"/>
  <c r="M16" i="30"/>
  <c r="M40" i="30"/>
  <c r="M69" i="30"/>
  <c r="M14" i="30"/>
  <c r="M53" i="30"/>
  <c r="M93" i="30"/>
  <c r="M42" i="30"/>
  <c r="M34" i="30"/>
  <c r="M51" i="30"/>
  <c r="M25" i="30"/>
  <c r="M22" i="30"/>
  <c r="M56" i="30"/>
  <c r="L76" i="30"/>
  <c r="M65" i="30"/>
  <c r="M31" i="30"/>
  <c r="M47" i="30"/>
  <c r="L95" i="30"/>
  <c r="L25" i="30"/>
  <c r="L86" i="30"/>
  <c r="L34" i="30"/>
  <c r="L31" i="30"/>
  <c r="L65" i="30"/>
  <c r="L53" i="30"/>
  <c r="L80" i="30"/>
  <c r="L93" i="30"/>
  <c r="L42" i="30"/>
  <c r="L58" i="30"/>
  <c r="L16" i="30"/>
  <c r="L72" i="30"/>
  <c r="L14" i="30"/>
  <c r="L8" i="30"/>
  <c r="L44" i="30"/>
  <c r="M60" i="30"/>
  <c r="L56" i="30"/>
  <c r="L51" i="30"/>
  <c r="L88" i="30"/>
  <c r="L90" i="30"/>
  <c r="L82" i="30"/>
  <c r="L28" i="30"/>
  <c r="L69" i="30"/>
  <c r="L40" i="30"/>
  <c r="L78" i="30"/>
  <c r="L62" i="30"/>
  <c r="L97" i="30"/>
  <c r="M76" i="30"/>
  <c r="L47" i="30"/>
  <c r="L22" i="30"/>
  <c r="L67" i="30"/>
  <c r="N260" i="10"/>
  <c r="N250" i="10"/>
  <c r="N235" i="10"/>
  <c r="D3" i="12"/>
  <c r="D3" i="35" s="1"/>
  <c r="A17" i="30"/>
  <c r="K26" i="10"/>
  <c r="A54" i="30"/>
  <c r="A15" i="30"/>
  <c r="I21" i="12" l="1"/>
  <c r="L13" i="35"/>
  <c r="L25" i="35"/>
  <c r="K328" i="10"/>
  <c r="I6" i="47" s="1"/>
  <c r="J31" i="53" s="1"/>
  <c r="D7" i="47"/>
  <c r="D6" i="47"/>
  <c r="E31" i="53" s="1"/>
  <c r="K229" i="10"/>
  <c r="I3" i="46" s="1"/>
  <c r="D3" i="46"/>
  <c r="K319" i="10"/>
  <c r="I57" i="12" s="1"/>
  <c r="D5" i="47"/>
  <c r="E15" i="53" s="1"/>
  <c r="E38" i="53"/>
  <c r="D11" i="51"/>
  <c r="I64" i="12"/>
  <c r="K265" i="10"/>
  <c r="I7" i="46" s="1"/>
  <c r="D7" i="46"/>
  <c r="F436" i="10"/>
  <c r="K427" i="10"/>
  <c r="D9" i="48"/>
  <c r="K166" i="10"/>
  <c r="D4" i="45"/>
  <c r="E14" i="53" s="1"/>
  <c r="I4" i="12"/>
  <c r="L32" i="35"/>
  <c r="K364" i="10"/>
  <c r="I24" i="12" s="1"/>
  <c r="D10" i="47"/>
  <c r="K373" i="10"/>
  <c r="I3" i="48" s="1"/>
  <c r="J10" i="53" s="1"/>
  <c r="D3" i="48"/>
  <c r="E10" i="53" s="1"/>
  <c r="K49" i="10"/>
  <c r="I67" i="12" s="1"/>
  <c r="D7" i="43"/>
  <c r="K238" i="10"/>
  <c r="D4" i="46"/>
  <c r="E27" i="53" s="1"/>
  <c r="E17" i="53"/>
  <c r="K355" i="10"/>
  <c r="I46" i="12" s="1"/>
  <c r="D9" i="47"/>
  <c r="L14" i="35"/>
  <c r="K40" i="10"/>
  <c r="I5" i="12" s="1"/>
  <c r="D4" i="43"/>
  <c r="E21" i="53" s="1"/>
  <c r="E37" i="53"/>
  <c r="K391" i="10"/>
  <c r="I78" i="12" s="1"/>
  <c r="D5" i="48"/>
  <c r="E5" i="53" s="1"/>
  <c r="K58" i="10"/>
  <c r="I62" i="12" s="1"/>
  <c r="D9" i="43"/>
  <c r="M2" i="53"/>
  <c r="L11" i="52"/>
  <c r="M38" i="53"/>
  <c r="L11" i="51"/>
  <c r="L34" i="36"/>
  <c r="M6" i="53"/>
  <c r="L11" i="50"/>
  <c r="L33" i="35"/>
  <c r="L30" i="35"/>
  <c r="L29" i="35"/>
  <c r="K33" i="53"/>
  <c r="J11" i="49"/>
  <c r="L11" i="49"/>
  <c r="M33" i="53"/>
  <c r="L28" i="35"/>
  <c r="J28" i="36"/>
  <c r="J28" i="35"/>
  <c r="L27" i="36"/>
  <c r="I8" i="48"/>
  <c r="I81" i="12"/>
  <c r="L26" i="36"/>
  <c r="L24" i="35"/>
  <c r="I9" i="47"/>
  <c r="L23" i="35"/>
  <c r="I5" i="47"/>
  <c r="J15" i="53" s="1"/>
  <c r="L22" i="35"/>
  <c r="J17" i="53"/>
  <c r="M17" i="53"/>
  <c r="L11" i="47"/>
  <c r="L21" i="35"/>
  <c r="L20" i="35"/>
  <c r="G19" i="35"/>
  <c r="G19" i="36"/>
  <c r="H7" i="46"/>
  <c r="H19" i="12"/>
  <c r="F19" i="36"/>
  <c r="F19" i="35"/>
  <c r="L17" i="36"/>
  <c r="I4" i="46"/>
  <c r="J27" i="53" s="1"/>
  <c r="I16" i="12"/>
  <c r="L16" i="35"/>
  <c r="I55" i="12"/>
  <c r="K13" i="53"/>
  <c r="M13" i="53"/>
  <c r="L11" i="46"/>
  <c r="L15" i="35"/>
  <c r="I56" i="12"/>
  <c r="I4" i="45"/>
  <c r="J14" i="53" s="1"/>
  <c r="M25" i="53"/>
  <c r="L11" i="45"/>
  <c r="L9" i="35"/>
  <c r="L4" i="35"/>
  <c r="L11" i="35"/>
  <c r="L10" i="35"/>
  <c r="L8" i="35"/>
  <c r="L7" i="35"/>
  <c r="J7" i="35"/>
  <c r="J7" i="43"/>
  <c r="J6" i="35"/>
  <c r="L5" i="36"/>
  <c r="L3" i="43"/>
  <c r="M20" i="53" s="1"/>
  <c r="K14" i="10"/>
  <c r="F22" i="10"/>
  <c r="H31" i="36"/>
  <c r="O265" i="10"/>
  <c r="C13" i="20"/>
  <c r="D23" i="35"/>
  <c r="D23" i="36"/>
  <c r="D24" i="36"/>
  <c r="D24" i="35"/>
  <c r="D11" i="36"/>
  <c r="D12" i="35"/>
  <c r="C14" i="20"/>
  <c r="D4" i="36"/>
  <c r="D4" i="35"/>
  <c r="C6" i="20"/>
  <c r="D21" i="36"/>
  <c r="D21" i="35"/>
  <c r="F310" i="10"/>
  <c r="F571" i="10"/>
  <c r="D9" i="50" s="1"/>
  <c r="D11" i="50" s="1"/>
  <c r="D20" i="36"/>
  <c r="D20" i="35"/>
  <c r="C22" i="20"/>
  <c r="D17" i="36"/>
  <c r="D17" i="35"/>
  <c r="C19" i="20"/>
  <c r="C17" i="20"/>
  <c r="D15" i="35"/>
  <c r="D15" i="36"/>
  <c r="C30" i="20"/>
  <c r="D28" i="35"/>
  <c r="D28" i="36"/>
  <c r="D16" i="36"/>
  <c r="D16" i="35"/>
  <c r="C18" i="20"/>
  <c r="C29" i="20"/>
  <c r="D27" i="35"/>
  <c r="D27" i="36"/>
  <c r="J18" i="36"/>
  <c r="J18" i="35"/>
  <c r="L18" i="36"/>
  <c r="L18" i="35"/>
  <c r="H18" i="36"/>
  <c r="H18" i="35"/>
  <c r="I28" i="36"/>
  <c r="N28" i="36" s="1"/>
  <c r="I28" i="35"/>
  <c r="I31" i="36"/>
  <c r="N31" i="36" s="1"/>
  <c r="I31" i="35"/>
  <c r="I20" i="36"/>
  <c r="N20" i="36" s="1"/>
  <c r="I20" i="35"/>
  <c r="C5" i="20"/>
  <c r="D3" i="36"/>
  <c r="N265" i="10"/>
  <c r="N32" i="36"/>
  <c r="F85" i="10"/>
  <c r="K184" i="10"/>
  <c r="K202" i="10"/>
  <c r="F139" i="10"/>
  <c r="K193" i="10"/>
  <c r="F67" i="10"/>
  <c r="F94" i="10"/>
  <c r="K175" i="10"/>
  <c r="F247" i="10"/>
  <c r="F157" i="10"/>
  <c r="F130" i="10"/>
  <c r="F220" i="10"/>
  <c r="F112" i="10"/>
  <c r="F103" i="10"/>
  <c r="F76" i="10"/>
  <c r="F148" i="10"/>
  <c r="F121" i="10"/>
  <c r="L247" i="10"/>
  <c r="L26" i="10"/>
  <c r="L31" i="10" s="1"/>
  <c r="J4" i="12" s="1"/>
  <c r="M34" i="36"/>
  <c r="M30" i="36"/>
  <c r="M80" i="12"/>
  <c r="X136" i="10"/>
  <c r="K358" i="10"/>
  <c r="K370" i="10"/>
  <c r="L58" i="10"/>
  <c r="J62" i="12" s="1"/>
  <c r="K335" i="10"/>
  <c r="I5" i="48" l="1"/>
  <c r="J5" i="53" s="1"/>
  <c r="I4" i="43"/>
  <c r="J21" i="53" s="1"/>
  <c r="I23" i="12"/>
  <c r="I7" i="47"/>
  <c r="I10" i="47"/>
  <c r="K121" i="10"/>
  <c r="I6" i="44" s="1"/>
  <c r="D94" i="44"/>
  <c r="D6" i="44"/>
  <c r="K139" i="10"/>
  <c r="I8" i="44" s="1"/>
  <c r="D8" i="44"/>
  <c r="D96" i="44"/>
  <c r="K103" i="10"/>
  <c r="I4" i="44" s="1"/>
  <c r="J12" i="53" s="1"/>
  <c r="D92" i="44"/>
  <c r="D4" i="44"/>
  <c r="E12" i="53" s="1"/>
  <c r="K148" i="10"/>
  <c r="D9" i="44"/>
  <c r="D97" i="44"/>
  <c r="K94" i="10"/>
  <c r="I3" i="44" s="1"/>
  <c r="J23" i="53" s="1"/>
  <c r="D91" i="44"/>
  <c r="D3" i="44"/>
  <c r="E23" i="53" s="1"/>
  <c r="K76" i="10"/>
  <c r="I48" i="12" s="1"/>
  <c r="D90" i="44"/>
  <c r="D6" i="43"/>
  <c r="I75" i="12"/>
  <c r="E13" i="53"/>
  <c r="K22" i="10"/>
  <c r="I65" i="12" s="1"/>
  <c r="D8" i="43"/>
  <c r="K67" i="10"/>
  <c r="I6" i="12" s="1"/>
  <c r="I6" i="36" s="1"/>
  <c r="N6" i="36" s="1"/>
  <c r="D5" i="43"/>
  <c r="E22" i="53" s="1"/>
  <c r="K85" i="10"/>
  <c r="I2" i="44" s="1"/>
  <c r="J11" i="53" s="1"/>
  <c r="D2" i="44"/>
  <c r="E11" i="53" s="1"/>
  <c r="K220" i="10"/>
  <c r="I10" i="45" s="1"/>
  <c r="D10" i="45"/>
  <c r="D7" i="44"/>
  <c r="D95" i="44"/>
  <c r="K310" i="10"/>
  <c r="I22" i="12" s="1"/>
  <c r="D4" i="47"/>
  <c r="I19" i="12"/>
  <c r="I19" i="36" s="1"/>
  <c r="M19" i="36" s="1"/>
  <c r="I7" i="43"/>
  <c r="I27" i="12"/>
  <c r="I9" i="48"/>
  <c r="K112" i="10"/>
  <c r="I5" i="44" s="1"/>
  <c r="J24" i="53" s="1"/>
  <c r="D93" i="44"/>
  <c r="D5" i="44"/>
  <c r="E24" i="53" s="1"/>
  <c r="K247" i="10"/>
  <c r="I17" i="12" s="1"/>
  <c r="I17" i="36" s="1"/>
  <c r="M17" i="36" s="1"/>
  <c r="D5" i="46"/>
  <c r="E28" i="53" s="1"/>
  <c r="K436" i="10"/>
  <c r="D10" i="48"/>
  <c r="K157" i="10"/>
  <c r="I3" i="45" s="1"/>
  <c r="D3" i="45"/>
  <c r="I9" i="43"/>
  <c r="H19" i="36"/>
  <c r="H19" i="35"/>
  <c r="L19" i="12"/>
  <c r="L7" i="46"/>
  <c r="M7" i="46"/>
  <c r="N19" i="12"/>
  <c r="I5" i="46"/>
  <c r="J28" i="53" s="1"/>
  <c r="J17" i="12"/>
  <c r="J5" i="46"/>
  <c r="J13" i="53"/>
  <c r="I51" i="12"/>
  <c r="I8" i="45"/>
  <c r="I7" i="45"/>
  <c r="I13" i="12"/>
  <c r="I13" i="36" s="1"/>
  <c r="I12" i="12"/>
  <c r="I12" i="35" s="1"/>
  <c r="I6" i="45"/>
  <c r="J26" i="53" s="1"/>
  <c r="I61" i="12"/>
  <c r="I5" i="45"/>
  <c r="J18" i="53" s="1"/>
  <c r="M19" i="12"/>
  <c r="J7" i="36"/>
  <c r="J8" i="36"/>
  <c r="J9" i="43"/>
  <c r="L5" i="35"/>
  <c r="J5" i="35"/>
  <c r="J3" i="43"/>
  <c r="K20" i="53" s="1"/>
  <c r="I4" i="36"/>
  <c r="M4" i="36" s="1"/>
  <c r="L14" i="10"/>
  <c r="L22" i="10" s="1"/>
  <c r="J65" i="12" s="1"/>
  <c r="H31" i="35"/>
  <c r="M31" i="36"/>
  <c r="I23" i="36"/>
  <c r="N23" i="36" s="1"/>
  <c r="I23" i="35"/>
  <c r="J29" i="36"/>
  <c r="J29" i="35"/>
  <c r="I29" i="36"/>
  <c r="N29" i="36" s="1"/>
  <c r="I29" i="35"/>
  <c r="I24" i="36"/>
  <c r="I24" i="35"/>
  <c r="L31" i="36"/>
  <c r="L31" i="35"/>
  <c r="M28" i="36"/>
  <c r="I26" i="36"/>
  <c r="M26" i="36" s="1"/>
  <c r="I26" i="35"/>
  <c r="I5" i="36"/>
  <c r="I5" i="35"/>
  <c r="M32" i="36"/>
  <c r="K130" i="10"/>
  <c r="I7" i="44" s="1"/>
  <c r="M33" i="36"/>
  <c r="N33" i="36"/>
  <c r="M20" i="36"/>
  <c r="K363" i="10"/>
  <c r="K339" i="10"/>
  <c r="K374" i="10"/>
  <c r="K329" i="10"/>
  <c r="L329" i="10" s="1"/>
  <c r="L337" i="10" s="1"/>
  <c r="J59" i="12" s="1"/>
  <c r="I15" i="12" l="1"/>
  <c r="I15" i="36" s="1"/>
  <c r="N15" i="36" s="1"/>
  <c r="I80" i="12"/>
  <c r="I91" i="44"/>
  <c r="I74" i="12"/>
  <c r="I94" i="44"/>
  <c r="I96" i="44"/>
  <c r="I7" i="12"/>
  <c r="I7" i="35" s="1"/>
  <c r="I90" i="44"/>
  <c r="I79" i="12"/>
  <c r="I19" i="35"/>
  <c r="I8" i="43"/>
  <c r="I12" i="36"/>
  <c r="N12" i="36" s="1"/>
  <c r="I53" i="12"/>
  <c r="I4" i="47"/>
  <c r="I6" i="43"/>
  <c r="I10" i="12"/>
  <c r="I10" i="36" s="1"/>
  <c r="N10" i="36" s="1"/>
  <c r="D10" i="43"/>
  <c r="I22" i="36"/>
  <c r="M22" i="36" s="1"/>
  <c r="I22" i="35"/>
  <c r="I6" i="35"/>
  <c r="I97" i="44"/>
  <c r="I9" i="44"/>
  <c r="E30" i="53"/>
  <c r="D11" i="47"/>
  <c r="D11" i="46"/>
  <c r="I47" i="12"/>
  <c r="I10" i="48"/>
  <c r="N4" i="36"/>
  <c r="I5" i="43"/>
  <c r="J22" i="53" s="1"/>
  <c r="I92" i="44"/>
  <c r="I8" i="12"/>
  <c r="D98" i="44"/>
  <c r="M6" i="36"/>
  <c r="I93" i="44"/>
  <c r="I27" i="35"/>
  <c r="I27" i="36"/>
  <c r="I11" i="12"/>
  <c r="I11" i="36" s="1"/>
  <c r="E25" i="53"/>
  <c r="D11" i="45"/>
  <c r="J30" i="53"/>
  <c r="I11" i="47"/>
  <c r="L19" i="35"/>
  <c r="L19" i="36"/>
  <c r="I17" i="35"/>
  <c r="I11" i="46"/>
  <c r="K28" i="53"/>
  <c r="J11" i="46"/>
  <c r="J17" i="36"/>
  <c r="J17" i="35"/>
  <c r="I15" i="35"/>
  <c r="I13" i="35"/>
  <c r="J25" i="53"/>
  <c r="I9" i="12"/>
  <c r="I95" i="44"/>
  <c r="I8" i="36"/>
  <c r="I8" i="35"/>
  <c r="J8" i="35"/>
  <c r="J5" i="36"/>
  <c r="J8" i="43"/>
  <c r="J10" i="43" s="1"/>
  <c r="I4" i="35"/>
  <c r="M29" i="36"/>
  <c r="M23" i="36"/>
  <c r="N22" i="36"/>
  <c r="N17" i="36"/>
  <c r="M15" i="36"/>
  <c r="N26" i="36"/>
  <c r="N19" i="36"/>
  <c r="I11" i="35"/>
  <c r="N13" i="36"/>
  <c r="M13" i="36"/>
  <c r="I18" i="36"/>
  <c r="M18" i="36" s="1"/>
  <c r="I18" i="35"/>
  <c r="I16" i="36"/>
  <c r="I16" i="35"/>
  <c r="I21" i="36"/>
  <c r="M21" i="36" s="1"/>
  <c r="I21" i="35"/>
  <c r="N24" i="36"/>
  <c r="M24" i="36"/>
  <c r="X161" i="10"/>
  <c r="I98" i="44" l="1"/>
  <c r="M12" i="36"/>
  <c r="M10" i="36"/>
  <c r="I7" i="36"/>
  <c r="I10" i="35"/>
  <c r="M27" i="36"/>
  <c r="N27" i="36"/>
  <c r="I10" i="43"/>
  <c r="I9" i="36"/>
  <c r="I9" i="35"/>
  <c r="N8" i="36"/>
  <c r="M8" i="36"/>
  <c r="J4" i="36"/>
  <c r="J4" i="35"/>
  <c r="N21" i="36"/>
  <c r="N18" i="36"/>
  <c r="N11" i="36"/>
  <c r="M11" i="36"/>
  <c r="M16" i="36"/>
  <c r="N16" i="36"/>
  <c r="AB17" i="10"/>
  <c r="N7" i="36" l="1"/>
  <c r="M7" i="36"/>
  <c r="M9" i="36"/>
  <c r="N9" i="36"/>
  <c r="M5" i="36"/>
  <c r="N5" i="36" l="1"/>
  <c r="K211" i="10"/>
  <c r="I14" i="12" l="1"/>
  <c r="I9" i="45"/>
  <c r="I11" i="45" s="1"/>
  <c r="I25" i="36"/>
  <c r="N25" i="36" s="1"/>
  <c r="I25" i="35"/>
  <c r="I14" i="35" l="1"/>
  <c r="I14" i="36"/>
  <c r="M25" i="36"/>
  <c r="K3" i="36"/>
  <c r="K3" i="35"/>
  <c r="E3" i="35"/>
  <c r="N14" i="36" l="1"/>
  <c r="M14" i="36"/>
  <c r="E3" i="36"/>
  <c r="J12" i="10"/>
  <c r="G3" i="35"/>
  <c r="G3" i="36"/>
  <c r="F3" i="36"/>
  <c r="F3" i="35"/>
  <c r="H2" i="43" l="1"/>
  <c r="H3" i="12"/>
  <c r="M3" i="36"/>
  <c r="O12" i="10"/>
  <c r="N12" i="10"/>
  <c r="L3" i="12" s="1"/>
  <c r="I3" i="36"/>
  <c r="N3" i="36" s="1"/>
  <c r="I3" i="35"/>
  <c r="H10" i="43" l="1"/>
  <c r="I19" i="53"/>
  <c r="M2" i="43"/>
  <c r="N19" i="53" s="1"/>
  <c r="N3" i="12"/>
  <c r="L3" i="36"/>
  <c r="L2" i="43"/>
  <c r="H3" i="36"/>
  <c r="H3" i="35"/>
  <c r="M3" i="12"/>
  <c r="M92" i="12"/>
  <c r="L10" i="43" l="1"/>
  <c r="M19" i="53"/>
  <c r="L3" i="35"/>
  <c r="C75" i="26"/>
</calcChain>
</file>

<file path=xl/sharedStrings.xml><?xml version="1.0" encoding="utf-8"?>
<sst xmlns="http://schemas.openxmlformats.org/spreadsheetml/2006/main" count="2959" uniqueCount="760">
  <si>
    <t>NAAM</t>
  </si>
  <si>
    <t>Dinsdag</t>
  </si>
  <si>
    <t>Donderdag</t>
  </si>
  <si>
    <t>Woensdag</t>
  </si>
  <si>
    <t>Maandag</t>
  </si>
  <si>
    <t>Te maken Caramboles</t>
  </si>
  <si>
    <t>% Caram boles</t>
  </si>
  <si>
    <t>Hoogst score</t>
  </si>
  <si>
    <t>Moyenne- %</t>
  </si>
  <si>
    <t>Punten</t>
  </si>
  <si>
    <t>Aanvangs moyenne</t>
  </si>
  <si>
    <t>Totaal</t>
  </si>
  <si>
    <t>Moyennes interval</t>
  </si>
  <si>
    <t>10 Punten Interval</t>
  </si>
  <si>
    <t>Bond</t>
  </si>
  <si>
    <t>Tabel</t>
  </si>
  <si>
    <t>Nieuw Caramboles</t>
  </si>
  <si>
    <t>Gemaakte Caramb.</t>
  </si>
  <si>
    <t>Totaal Beurten</t>
  </si>
  <si>
    <t>Totaal Moyenne</t>
  </si>
  <si>
    <t>Punten na 2 ronden</t>
  </si>
  <si>
    <t>Beurten na 2 ronden</t>
  </si>
  <si>
    <t>Ronde 1</t>
  </si>
  <si>
    <t>Gotink Theo</t>
  </si>
  <si>
    <t>Caramboles %</t>
  </si>
  <si>
    <t>Gem Car.boles</t>
  </si>
  <si>
    <t>Partij No</t>
  </si>
  <si>
    <t>Naam tegenpartij</t>
  </si>
  <si>
    <t>No</t>
  </si>
  <si>
    <t>Moyenne %</t>
  </si>
  <si>
    <t>Aanvangs moy</t>
  </si>
  <si>
    <t>Hoofdmenu</t>
  </si>
  <si>
    <t>Tabellen</t>
  </si>
  <si>
    <t>Finalisten</t>
  </si>
  <si>
    <t>Betaald</t>
  </si>
  <si>
    <t>Dag</t>
  </si>
  <si>
    <t>Indeling  32 Finalisten</t>
  </si>
  <si>
    <t>Car.b</t>
  </si>
  <si>
    <t>Naam</t>
  </si>
  <si>
    <t>Car.boles</t>
  </si>
  <si>
    <t>Maandag Poule</t>
  </si>
  <si>
    <t xml:space="preserve">No </t>
  </si>
  <si>
    <t>Dinsdag Poule</t>
  </si>
  <si>
    <t>Woensdag Poule</t>
  </si>
  <si>
    <t>H.Score</t>
  </si>
  <si>
    <t>x</t>
  </si>
  <si>
    <t>Kwart Finale</t>
  </si>
  <si>
    <t>Moyenne</t>
  </si>
  <si>
    <t>Achste Finale</t>
  </si>
  <si>
    <t>Konings Hans</t>
  </si>
  <si>
    <t>Nummer</t>
  </si>
  <si>
    <t>kader 38/2</t>
  </si>
  <si>
    <t>Z-M Toernooi 2017 Lokatie's:Kevelder-Heutinck-Wieggers</t>
  </si>
  <si>
    <t>Kasteel Theo</t>
  </si>
  <si>
    <t>Eekelder Willy</t>
  </si>
  <si>
    <t>Krabbenborg Martin</t>
  </si>
  <si>
    <t>Holtslag Andries</t>
  </si>
  <si>
    <t>Poule</t>
  </si>
  <si>
    <t>Aanv Car.Boles</t>
  </si>
  <si>
    <t>Aantal Wedstrijden</t>
  </si>
  <si>
    <t>Vrijdag</t>
  </si>
  <si>
    <t>Baks Antoon</t>
  </si>
  <si>
    <t>Spekschoor Bennie</t>
  </si>
  <si>
    <t xml:space="preserve"> </t>
  </si>
  <si>
    <t>Gierveld Frits</t>
  </si>
  <si>
    <t>Halve finale</t>
  </si>
  <si>
    <t>Arendsen Wim</t>
  </si>
  <si>
    <t>Barge ten Appie</t>
  </si>
  <si>
    <t>Berendsen Frits</t>
  </si>
  <si>
    <t>Beuting Jan</t>
  </si>
  <si>
    <t>Bongers Tonnie</t>
  </si>
  <si>
    <t>Brake te Frans</t>
  </si>
  <si>
    <t>Bulthuis Jan</t>
  </si>
  <si>
    <t>Dijkman Edwin</t>
  </si>
  <si>
    <t>Ewouds Cor</t>
  </si>
  <si>
    <t>Hakken Gerrit</t>
  </si>
  <si>
    <t>Heutinck Hennie</t>
  </si>
  <si>
    <t>Holthausen Erik</t>
  </si>
  <si>
    <t>Kemkens Arnold</t>
  </si>
  <si>
    <t>Kemkens Jan</t>
  </si>
  <si>
    <t>Melgers Willy</t>
  </si>
  <si>
    <t>Piepers Arnold</t>
  </si>
  <si>
    <t>Pillen Michel</t>
  </si>
  <si>
    <t>Reinders Andre</t>
  </si>
  <si>
    <t>Rosendahl Jos</t>
  </si>
  <si>
    <t>Rouwhorst Bennie</t>
  </si>
  <si>
    <t>Rouwhorst Jos</t>
  </si>
  <si>
    <t>Spekschoor Henk</t>
  </si>
  <si>
    <t>Spieker Leo</t>
  </si>
  <si>
    <t>Temmink Henk</t>
  </si>
  <si>
    <t>Ubbink Harrie</t>
  </si>
  <si>
    <t>Vogelaar Dick</t>
  </si>
  <si>
    <t>Totaal Caramboles</t>
  </si>
  <si>
    <t>Finalisten schema</t>
  </si>
  <si>
    <t>BouwmeesterJohan</t>
  </si>
  <si>
    <t>Kox Hans</t>
  </si>
  <si>
    <t>Cattier Theo</t>
  </si>
  <si>
    <t>Bulthuis Frans</t>
  </si>
  <si>
    <t>Eenink Jan</t>
  </si>
  <si>
    <t>Hulzink Jan</t>
  </si>
  <si>
    <t>Kappert Aart</t>
  </si>
  <si>
    <t>Kok Jurgen</t>
  </si>
  <si>
    <t>Kox Arie</t>
  </si>
  <si>
    <t>Maatman Arie</t>
  </si>
  <si>
    <t>Nijman Gerrit</t>
  </si>
  <si>
    <t>Reukers Jan</t>
  </si>
  <si>
    <t>Voskamp Martin</t>
  </si>
  <si>
    <t>Wieggers Bart</t>
  </si>
  <si>
    <t>Buenk Hannie</t>
  </si>
  <si>
    <t>W1</t>
  </si>
  <si>
    <t>W2</t>
  </si>
  <si>
    <t>Do1</t>
  </si>
  <si>
    <t>V1</t>
  </si>
  <si>
    <t>Donderdag  Poule</t>
  </si>
  <si>
    <t>Vrijdag Poule</t>
  </si>
  <si>
    <t>Fina</t>
  </si>
  <si>
    <t>Aanvangs Moyenne</t>
  </si>
  <si>
    <t>Betaling deelnemers Z-M Toernooi 2023</t>
  </si>
  <si>
    <t>Resultaten 32 Finalisten</t>
  </si>
  <si>
    <t>Finale plaats</t>
  </si>
  <si>
    <t>Caramboles</t>
  </si>
  <si>
    <t>Resultaten 32 Finalisten alle wedstrijden</t>
  </si>
  <si>
    <t>D2</t>
  </si>
  <si>
    <t>Z-M Toernooi 2024 Locatie Kevelder</t>
  </si>
  <si>
    <t xml:space="preserve">Z-M 2024 Tussenstand </t>
  </si>
  <si>
    <t>Biljart-Poule</t>
  </si>
  <si>
    <t>m1</t>
  </si>
  <si>
    <t>M2</t>
  </si>
  <si>
    <t>D1</t>
  </si>
  <si>
    <t>w2</t>
  </si>
  <si>
    <t>Do2</t>
  </si>
  <si>
    <t>Z-M Toernooi 2024 trekking finalisten Lokatie :Kevelder</t>
  </si>
  <si>
    <t>32 finalisten</t>
  </si>
  <si>
    <t>Uitslagen Finale</t>
  </si>
  <si>
    <t xml:space="preserve">Invoer </t>
  </si>
  <si>
    <t>Hoofd menu</t>
  </si>
  <si>
    <t xml:space="preserve">Indeling ronde </t>
  </si>
  <si>
    <t>Tafel 1 + Tafel 2</t>
  </si>
  <si>
    <t>Tafel 3 + Tafel 4</t>
  </si>
  <si>
    <t>Voorrondes 39e Open Z.M - Biljarttoernooi 2024</t>
  </si>
  <si>
    <t>Dinsdag 04-06-2024</t>
  </si>
  <si>
    <t>Woensdag 05-06-2024</t>
  </si>
  <si>
    <t>Donderdag 06 -06-2024</t>
  </si>
  <si>
    <t>Donderdag 06-06-2024</t>
  </si>
  <si>
    <t>Donderdag 06 -06-2025</t>
  </si>
  <si>
    <t>Donderdag 06-06-2025</t>
  </si>
  <si>
    <t>Maandag 10-06-2024</t>
  </si>
  <si>
    <t>Dinsdag 11-06-2024</t>
  </si>
  <si>
    <t>Dinsdag 11-06-2023</t>
  </si>
  <si>
    <t>Woensdag 12-06-2024</t>
  </si>
  <si>
    <t xml:space="preserve">Woensdag 12-06-2024 </t>
  </si>
  <si>
    <t>Finale Donderdag 13-06-2024</t>
  </si>
  <si>
    <t>Heutinck Anke</t>
  </si>
  <si>
    <t>Nijhuis Bennie</t>
  </si>
  <si>
    <t>Bekker Leo</t>
  </si>
  <si>
    <t>Boeijink Henk</t>
  </si>
  <si>
    <t>Bongers Henry</t>
  </si>
  <si>
    <t>Buunk Hannie</t>
  </si>
  <si>
    <t>Dijkgraaf Jan Willem</t>
  </si>
  <si>
    <t>Dinkelman Bertus</t>
  </si>
  <si>
    <t>Graaff de Freddie</t>
  </si>
  <si>
    <t>Ras J.</t>
  </si>
  <si>
    <t>Wegdam Martin</t>
  </si>
  <si>
    <t>Woertman Erika</t>
  </si>
  <si>
    <t>C5</t>
  </si>
  <si>
    <t>(DAMES) C4 C3 C2 C1</t>
  </si>
  <si>
    <t>0.000 - 0.100 15 15</t>
  </si>
  <si>
    <t>0.100 - 0.200 17 17</t>
  </si>
  <si>
    <t>0.200 - 0.250 18 18</t>
  </si>
  <si>
    <t>0.250 - 0.300 19 19</t>
  </si>
  <si>
    <t>0.300 - 0.350 20 20</t>
  </si>
  <si>
    <t>0.350 - 0.400 21 21</t>
  </si>
  <si>
    <t>0.400 - 0.500 23 23</t>
  </si>
  <si>
    <t>0.500 - 0.600 25 25</t>
  </si>
  <si>
    <t>0.600 - 0.700 27 27</t>
  </si>
  <si>
    <t>0.700 - 0.800 29 29</t>
  </si>
  <si>
    <t>0.800 - 0.900 31 31</t>
  </si>
  <si>
    <t>0.900 - 1.000 33 33</t>
  </si>
  <si>
    <t>1.000 - 1.100 35 35 35</t>
  </si>
  <si>
    <t>1.100 - 1.200 37 37 37</t>
  </si>
  <si>
    <t>1.200 - 1.300 39 39 39</t>
  </si>
  <si>
    <t>1.300 - 1.400 41 41 41</t>
  </si>
  <si>
    <t>1.400 - 1.500 43 43 43</t>
  </si>
  <si>
    <t>1.500 - 1.600 45 45 45</t>
  </si>
  <si>
    <t>1.600 - 1.700 47 47 47</t>
  </si>
  <si>
    <t>1.700 - 1.800 49 49 49</t>
  </si>
  <si>
    <t>1.800 - 1.900 51 51 51</t>
  </si>
  <si>
    <t>1.900 - 2.000 53 53 53</t>
  </si>
  <si>
    <t>2.000 - 2.200 55 55 55 55</t>
  </si>
  <si>
    <t>2.200 - 2.400 60 60 60 60</t>
  </si>
  <si>
    <t>2.400 - 2.600 65 65 65 65</t>
  </si>
  <si>
    <t>2.600 - 2.800 70 70 70 70</t>
  </si>
  <si>
    <t>2.800 - 3.000 75 75 75 75</t>
  </si>
  <si>
    <t>3.000 - 3.500 80 80 80 80 80</t>
  </si>
  <si>
    <t>3.500 - 4.000 90 90 90 90 90</t>
  </si>
  <si>
    <t>4.000 - 4.500 100 100 100 100 100</t>
  </si>
  <si>
    <t>4.500 - 5.000 110 110 110 110 110</t>
  </si>
  <si>
    <t>5.000 - 5.500 120 120 120 120 120</t>
  </si>
  <si>
    <t>5.500 - 6.000 130 130 130 130 130</t>
  </si>
  <si>
    <t>6.000 - 6.500 140 140 140 140 140</t>
  </si>
  <si>
    <t>6.500 - 7.000 150 150 150 150 150</t>
  </si>
  <si>
    <t>7.000 - 8.000 160 160 160 160 160</t>
  </si>
  <si>
    <t>8.000 - 9.000 170 170 170 170 170</t>
  </si>
  <si>
    <t>9.000 - 10.000 180 180 180 180 180</t>
  </si>
  <si>
    <t>10.000 - 11.000 200 200 200 200 200</t>
  </si>
  <si>
    <t>11.000 - 13.000 220 220 220 220 220</t>
  </si>
  <si>
    <t>13.000 - 15.000 250 250 250 250 250</t>
  </si>
  <si>
    <t>15.000 - 20.000 300 300 300 300 300</t>
  </si>
  <si>
    <t>20.000 - 25.000 350 350 350 350 35</t>
  </si>
  <si>
    <t>Intervaltabel Libre</t>
  </si>
  <si>
    <t>TEAM-COMPETITIE</t>
  </si>
  <si>
    <t>LIBRE</t>
  </si>
  <si>
    <t>(DAMES)</t>
  </si>
  <si>
    <t>C4</t>
  </si>
  <si>
    <t>C3</t>
  </si>
  <si>
    <t>C2</t>
  </si>
  <si>
    <t>C1</t>
  </si>
  <si>
    <t>MOYENNE</t>
  </si>
  <si>
    <t>Partij
lengte</t>
  </si>
  <si>
    <t>VAN TOT</t>
  </si>
  <si>
    <t>w</t>
  </si>
  <si>
    <t>Inschrijving</t>
  </si>
  <si>
    <t>Adres</t>
  </si>
  <si>
    <t>Postcode</t>
  </si>
  <si>
    <t>Plaats</t>
  </si>
  <si>
    <t>E-mail</t>
  </si>
  <si>
    <t>Telefoon</t>
  </si>
  <si>
    <t>Arentsen Wim</t>
  </si>
  <si>
    <t>Barchemseweg 29</t>
  </si>
  <si>
    <t>7261DA</t>
  </si>
  <si>
    <t>Ruurlo</t>
  </si>
  <si>
    <t>arentsoog@planet.nl</t>
  </si>
  <si>
    <t>0653174901</t>
  </si>
  <si>
    <t>Zieuwent</t>
  </si>
  <si>
    <t>Werenfriedstraat 29</t>
  </si>
  <si>
    <t>7136LZ</t>
  </si>
  <si>
    <t>antonbaks40@gmail.com</t>
  </si>
  <si>
    <t>Barge Appie ten</t>
  </si>
  <si>
    <t>Dillenburg 98</t>
  </si>
  <si>
    <t>6865HM</t>
  </si>
  <si>
    <t>Doorwerth</t>
  </si>
  <si>
    <t>neltenbarge@gmail.com</t>
  </si>
  <si>
    <t>0610622991</t>
  </si>
  <si>
    <t>Groenloseweg 15</t>
  </si>
  <si>
    <t>leobekker94@gmail.com</t>
  </si>
  <si>
    <t>0633830486</t>
  </si>
  <si>
    <t>Berends Gemma</t>
  </si>
  <si>
    <t>Vragenderweg 21</t>
  </si>
  <si>
    <t>7131NS</t>
  </si>
  <si>
    <t>Lichtenvoorde</t>
  </si>
  <si>
    <t>gembenik@gmail.com</t>
  </si>
  <si>
    <t>06-33569719</t>
  </si>
  <si>
    <t>de Smidse 14</t>
  </si>
  <si>
    <t>7261ZZ</t>
  </si>
  <si>
    <t>f.berendsen1949@outlook.com</t>
  </si>
  <si>
    <t>0612811037</t>
  </si>
  <si>
    <t>Frans Halsstraat 56</t>
  </si>
  <si>
    <t>7131VX</t>
  </si>
  <si>
    <t>jbeuting.2@kpnmail.nl</t>
  </si>
  <si>
    <t>0544374711</t>
  </si>
  <si>
    <t>Eikenlaan 10</t>
  </si>
  <si>
    <t>7151 WV</t>
  </si>
  <si>
    <t>Eibergen</t>
  </si>
  <si>
    <t>henkboeijink8gmail.com</t>
  </si>
  <si>
    <t>0646165741</t>
  </si>
  <si>
    <t>henry12@hetnet.nl</t>
  </si>
  <si>
    <t>Op den Bond 1</t>
  </si>
  <si>
    <t>7136 MT</t>
  </si>
  <si>
    <t>tmbongers@outlook.com</t>
  </si>
  <si>
    <t>0638097156</t>
  </si>
  <si>
    <t>Bonnink Arie</t>
  </si>
  <si>
    <t>Sophialaan 67</t>
  </si>
  <si>
    <t>7261XR</t>
  </si>
  <si>
    <t>0573-452101</t>
  </si>
  <si>
    <t>Aalten</t>
  </si>
  <si>
    <t>Braak Andre van</t>
  </si>
  <si>
    <t>andrevanbraak@gmail.com</t>
  </si>
  <si>
    <t>06-29889940</t>
  </si>
  <si>
    <t>Brake Frans te</t>
  </si>
  <si>
    <t>Schatbergstraat 72D</t>
  </si>
  <si>
    <t>7131 AS</t>
  </si>
  <si>
    <t>fragontebrake@gmail.com</t>
  </si>
  <si>
    <t>0657714074</t>
  </si>
  <si>
    <t>Bramer Ben</t>
  </si>
  <si>
    <t>Joostenkamp 47</t>
  </si>
  <si>
    <t>7261PJ</t>
  </si>
  <si>
    <t>bramerben48@gmail.com</t>
  </si>
  <si>
    <t>06-44284333</t>
  </si>
  <si>
    <t>7136LE</t>
  </si>
  <si>
    <t>Dr. Besselinkstraat 36</t>
  </si>
  <si>
    <t>7131 ED</t>
  </si>
  <si>
    <t>f.bulthuis6@kpnplanet.nl</t>
  </si>
  <si>
    <t>0630208331</t>
  </si>
  <si>
    <t>Bachstraat 2</t>
  </si>
  <si>
    <t>7131AE</t>
  </si>
  <si>
    <t>janbulthuis@online.nl</t>
  </si>
  <si>
    <t>0624641998</t>
  </si>
  <si>
    <t>Beatrixlaan 28</t>
  </si>
  <si>
    <t>7261 XZ</t>
  </si>
  <si>
    <t>bu35988@concepts.nl</t>
  </si>
  <si>
    <t>0612974566</t>
  </si>
  <si>
    <t>Roldersweg 2</t>
  </si>
  <si>
    <t>hermacattier@hotmail.com</t>
  </si>
  <si>
    <t>0659323086</t>
  </si>
  <si>
    <t>Rozenhof 39</t>
  </si>
  <si>
    <t xml:space="preserve">8161BB </t>
  </si>
  <si>
    <t>Epe</t>
  </si>
  <si>
    <t>jwdijkgraaf@gmail.com</t>
  </si>
  <si>
    <t>0623441486</t>
  </si>
  <si>
    <t>Kamerlingh Onnostraat 25</t>
  </si>
  <si>
    <t>7271AZ</t>
  </si>
  <si>
    <t>Borculo</t>
  </si>
  <si>
    <t>edwin_dijkman@zonnet.nl</t>
  </si>
  <si>
    <t>0648514213</t>
  </si>
  <si>
    <t>Joostenkamp 49</t>
  </si>
  <si>
    <t>bj.dinkelman@gmail.com</t>
  </si>
  <si>
    <t>Dinkelman Dinant</t>
  </si>
  <si>
    <t>Barchem</t>
  </si>
  <si>
    <t>06-46051623</t>
  </si>
  <si>
    <t>Dinkelman Jan</t>
  </si>
  <si>
    <t>Schoolstraat 12</t>
  </si>
  <si>
    <t>7244BG</t>
  </si>
  <si>
    <t>jan.rinie.dinkelman@gmail.com</t>
  </si>
  <si>
    <t>de Steege 47</t>
  </si>
  <si>
    <t>7136 ML</t>
  </si>
  <si>
    <t>w.eekelder@upcmail.nl</t>
  </si>
  <si>
    <t>0623067335</t>
  </si>
  <si>
    <t>Klokkemakersweg 18A</t>
  </si>
  <si>
    <t>7122 KB</t>
  </si>
  <si>
    <t>eeninkdj@gmail.com</t>
  </si>
  <si>
    <t>0638972784</t>
  </si>
  <si>
    <t>Engelbarts Theo</t>
  </si>
  <si>
    <t>Goudfriedbomansstraat 9</t>
  </si>
  <si>
    <t>7131WS</t>
  </si>
  <si>
    <t>theoengerlbarts@hetnet.nl</t>
  </si>
  <si>
    <t>Entink Henriette klein</t>
  </si>
  <si>
    <t>Reviusstraat 16</t>
  </si>
  <si>
    <t>7121VX</t>
  </si>
  <si>
    <t>f.entink.1@kpnmail.nl</t>
  </si>
  <si>
    <t>0623561339</t>
  </si>
  <si>
    <t>Frans Halstraat 59</t>
  </si>
  <si>
    <t>7131VV</t>
  </si>
  <si>
    <t>corewouds@gmail.com</t>
  </si>
  <si>
    <t>0623770911</t>
  </si>
  <si>
    <t>Fruchte Harrie te</t>
  </si>
  <si>
    <t>Batsdijk 38</t>
  </si>
  <si>
    <t>7136 JP</t>
  </si>
  <si>
    <t>0544351948</t>
  </si>
  <si>
    <t>Debreekegge 28</t>
  </si>
  <si>
    <t>7104bh</t>
  </si>
  <si>
    <t>Meddo</t>
  </si>
  <si>
    <t>rinfri2012@gmail.com</t>
  </si>
  <si>
    <t>0618599112</t>
  </si>
  <si>
    <t>Franse Schans 7</t>
  </si>
  <si>
    <t>7137mp</t>
  </si>
  <si>
    <t>Lievelde</t>
  </si>
  <si>
    <t>0611691968</t>
  </si>
  <si>
    <t>Batsdijk 9</t>
  </si>
  <si>
    <t>0648605235</t>
  </si>
  <si>
    <t>Gunnewiek Andre klein</t>
  </si>
  <si>
    <t>Bleekwal 7</t>
  </si>
  <si>
    <t>7131db</t>
  </si>
  <si>
    <t>andrekleingunnewiek@hotmail.com</t>
  </si>
  <si>
    <t>Haken Wilco ten</t>
  </si>
  <si>
    <t>wilcotenhaken@gmail.com</t>
  </si>
  <si>
    <t>Amaliahof 7</t>
  </si>
  <si>
    <t>7261DG</t>
  </si>
  <si>
    <t>gjhakken@gmail.com</t>
  </si>
  <si>
    <t>0537452574</t>
  </si>
  <si>
    <t>Iepstraat 16</t>
  </si>
  <si>
    <t>7136JL</t>
  </si>
  <si>
    <t>Wessel van Eylllaan 3</t>
  </si>
  <si>
    <t>7271 NT</t>
  </si>
  <si>
    <t>anke@heutinck.eu</t>
  </si>
  <si>
    <t>0610538514</t>
  </si>
  <si>
    <t>De Boog 21</t>
  </si>
  <si>
    <t>7263 GE</t>
  </si>
  <si>
    <t>Marienvelde</t>
  </si>
  <si>
    <t>h.heutinck2@upcmail.nl</t>
  </si>
  <si>
    <t>0619941999</t>
  </si>
  <si>
    <t>Heutinck Marga</t>
  </si>
  <si>
    <t>Goudvinkenstraat 10</t>
  </si>
  <si>
    <t>7151TK</t>
  </si>
  <si>
    <t>m.heutinck3@gmail.com</t>
  </si>
  <si>
    <t>0545474616</t>
  </si>
  <si>
    <t>Juliana v Stolbergstr.1</t>
  </si>
  <si>
    <t>7051 BW</t>
  </si>
  <si>
    <t>Varsseveld</t>
  </si>
  <si>
    <t>erikholthausen@gmail.com</t>
  </si>
  <si>
    <t>0629080753</t>
  </si>
  <si>
    <t>Boomgaard 8</t>
  </si>
  <si>
    <t xml:space="preserve">7261 HB </t>
  </si>
  <si>
    <t>holtslagandries@gmail.com</t>
  </si>
  <si>
    <t>0613807686</t>
  </si>
  <si>
    <t>jterhorst@yahoo.com</t>
  </si>
  <si>
    <t>7136MD</t>
  </si>
  <si>
    <t>Koskampweg 1A</t>
  </si>
  <si>
    <t>7261 MZ</t>
  </si>
  <si>
    <t>aartgerrie@hotmail.com</t>
  </si>
  <si>
    <t>0622555296</t>
  </si>
  <si>
    <t>Karnebeek Bas</t>
  </si>
  <si>
    <t>Waalderweg 13</t>
  </si>
  <si>
    <t>7263RX</t>
  </si>
  <si>
    <t>06-21840955</t>
  </si>
  <si>
    <t>Kasteel Harry</t>
  </si>
  <si>
    <t>Van Heeckerenlaan 47</t>
  </si>
  <si>
    <t>7261 WT</t>
  </si>
  <si>
    <t>harry.kasteel@concepts.nl</t>
  </si>
  <si>
    <t>0653729058</t>
  </si>
  <si>
    <t>Beukenoot 2</t>
  </si>
  <si>
    <t>7261HH</t>
  </si>
  <si>
    <t>th.kasteel@hetnet.nl</t>
  </si>
  <si>
    <t>0646149079</t>
  </si>
  <si>
    <t>Churchillstraat 20</t>
  </si>
  <si>
    <t>7136MB</t>
  </si>
  <si>
    <t>akemkens@ziggo.nl</t>
  </si>
  <si>
    <t>0640654107</t>
  </si>
  <si>
    <t>Eikenlaan 18</t>
  </si>
  <si>
    <t>7271HG</t>
  </si>
  <si>
    <t>jankemkens@hetnet.nl</t>
  </si>
  <si>
    <t>0622980636</t>
  </si>
  <si>
    <t>Esselenbroek 14</t>
  </si>
  <si>
    <t>7261 VB</t>
  </si>
  <si>
    <t>jurgenkok91@gmail.com</t>
  </si>
  <si>
    <t>0650858541</t>
  </si>
  <si>
    <t>7132CK</t>
  </si>
  <si>
    <t>0544374682</t>
  </si>
  <si>
    <t>Halle</t>
  </si>
  <si>
    <t>Wilhelminalaan 10</t>
  </si>
  <si>
    <t>7261 BR</t>
  </si>
  <si>
    <t>hjb.kox@kpnmail.nl</t>
  </si>
  <si>
    <t>0654304954</t>
  </si>
  <si>
    <t>Endepol 25</t>
  </si>
  <si>
    <t>7241 LE</t>
  </si>
  <si>
    <t>Lochem</t>
  </si>
  <si>
    <t>info@autohanskox.com</t>
  </si>
  <si>
    <t>0651984367</t>
  </si>
  <si>
    <t>Krabbenborg  Frans</t>
  </si>
  <si>
    <t>Dorpsstraat 1</t>
  </si>
  <si>
    <t>f.krabbenborg@hetnet.nl</t>
  </si>
  <si>
    <t>Krabbenborg Bjorn</t>
  </si>
  <si>
    <t>Waalderweg 17</t>
  </si>
  <si>
    <t>bjorn.krabbenborg@gmail.com</t>
  </si>
  <si>
    <t>06-30364720</t>
  </si>
  <si>
    <t>Wisselt 93</t>
  </si>
  <si>
    <t>7021EH</t>
  </si>
  <si>
    <t>Zelhem</t>
  </si>
  <si>
    <t>martin.krabbenborg@gmail.com</t>
  </si>
  <si>
    <t>0631342248</t>
  </si>
  <si>
    <t>Lindert Gerrit te</t>
  </si>
  <si>
    <t>Looweg 16</t>
  </si>
  <si>
    <t>7135JH</t>
  </si>
  <si>
    <t>Harreveld</t>
  </si>
  <si>
    <t>famlihdert@upcmail.nl</t>
  </si>
  <si>
    <t>0544374622</t>
  </si>
  <si>
    <t>Lohuis Heidi ten</t>
  </si>
  <si>
    <t>Parallelweg 18</t>
  </si>
  <si>
    <t>heiditenlohuis@gmail.com</t>
  </si>
  <si>
    <t>0683638249</t>
  </si>
  <si>
    <t>Loon Theo van</t>
  </si>
  <si>
    <t>Basten Batenburgstraat 19</t>
  </si>
  <si>
    <t>7131EE</t>
  </si>
  <si>
    <t>prmvanloon@hotmail.com</t>
  </si>
  <si>
    <t>0544351224</t>
  </si>
  <si>
    <t>Parallelweg 20</t>
  </si>
  <si>
    <t>7151 ZZ</t>
  </si>
  <si>
    <t>amaatman1954@gmail.com</t>
  </si>
  <si>
    <t>0646701045</t>
  </si>
  <si>
    <t>Bilderdijkstraat 24</t>
  </si>
  <si>
    <t>7131 NJ</t>
  </si>
  <si>
    <t>w.melgers@upcmail.nl</t>
  </si>
  <si>
    <t>0655775115</t>
  </si>
  <si>
    <t>Meurs Tonnie van</t>
  </si>
  <si>
    <t>Verlengde kroezenlaan 18</t>
  </si>
  <si>
    <t>7261BN</t>
  </si>
  <si>
    <t>meurs52@gmail.com</t>
  </si>
  <si>
    <t>0573-840173</t>
  </si>
  <si>
    <t>Tongerlosestraat 54</t>
  </si>
  <si>
    <t>7131 WL</t>
  </si>
  <si>
    <t>desnieder@outlook.com</t>
  </si>
  <si>
    <t>0611413877</t>
  </si>
  <si>
    <t>kleine Moate</t>
  </si>
  <si>
    <t>7123 CP</t>
  </si>
  <si>
    <t>gjc.nijman@kpnmail.nl</t>
  </si>
  <si>
    <t>0637288033</t>
  </si>
  <si>
    <t>Olijslager Antoon</t>
  </si>
  <si>
    <t>Lindeboomweg 23</t>
  </si>
  <si>
    <t>7135 KE</t>
  </si>
  <si>
    <t>antoonmariet@hotmail.com</t>
  </si>
  <si>
    <t>Nieuwstraat 4</t>
  </si>
  <si>
    <t>7137MJ</t>
  </si>
  <si>
    <t>a.piepers1@upcmail.nl</t>
  </si>
  <si>
    <t>0610180320</t>
  </si>
  <si>
    <t>Chopinstraat 3</t>
  </si>
  <si>
    <t>7131AB</t>
  </si>
  <si>
    <t>m.pillen3@chello.nl</t>
  </si>
  <si>
    <t>0629296642</t>
  </si>
  <si>
    <t>Pothoven  Dirk Jan</t>
  </si>
  <si>
    <t>Aaltenseweg 11</t>
  </si>
  <si>
    <t>7131NA</t>
  </si>
  <si>
    <t>lichtenvoorde@hubo.nl</t>
  </si>
  <si>
    <t>0622938573</t>
  </si>
  <si>
    <t>Prinsen Gert</t>
  </si>
  <si>
    <t>0610265230</t>
  </si>
  <si>
    <t>Wildenborchseweg 3</t>
  </si>
  <si>
    <t>7261WX</t>
  </si>
  <si>
    <t>jh.ras@kpnmail.nl</t>
  </si>
  <si>
    <t>0653545894</t>
  </si>
  <si>
    <t>Bellenbroeksdijk 5</t>
  </si>
  <si>
    <t>7137HD</t>
  </si>
  <si>
    <t>andre.reinders@live.nl</t>
  </si>
  <si>
    <t>0657527852</t>
  </si>
  <si>
    <t>Esstraat 10-27</t>
  </si>
  <si>
    <t>7131CT</t>
  </si>
  <si>
    <t>0621813473</t>
  </si>
  <si>
    <t>Reukers Stefan</t>
  </si>
  <si>
    <t>Trekkersweg 4</t>
  </si>
  <si>
    <t>7263ST</t>
  </si>
  <si>
    <t>stefanreukers12@hotmail.com</t>
  </si>
  <si>
    <t>06-29283555</t>
  </si>
  <si>
    <t>Jacob Catstraat 38</t>
  </si>
  <si>
    <t>7131 WR</t>
  </si>
  <si>
    <t>jos.annie@hotmail.com</t>
  </si>
  <si>
    <t>0612936441</t>
  </si>
  <si>
    <t>Bongershoek 9</t>
  </si>
  <si>
    <t>7064GP</t>
  </si>
  <si>
    <t>Silvolde</t>
  </si>
  <si>
    <t>rouwhorst1@hetnet.nl</t>
  </si>
  <si>
    <t>0623700591</t>
  </si>
  <si>
    <t>Zieuwentseweg 56</t>
  </si>
  <si>
    <t>7136LC</t>
  </si>
  <si>
    <t>jos.rouwhorst@gmail.com</t>
  </si>
  <si>
    <t>0620465935</t>
  </si>
  <si>
    <t>Schaik Erik van</t>
  </si>
  <si>
    <t>Eerste Broekdijk 57</t>
  </si>
  <si>
    <t>7122 AK</t>
  </si>
  <si>
    <t>e.dschaik@live.nl</t>
  </si>
  <si>
    <t>0625370870</t>
  </si>
  <si>
    <t>vincentschuurman59@gmail.com</t>
  </si>
  <si>
    <t>Segers Jan</t>
  </si>
  <si>
    <t>Ruurloseweg 28</t>
  </si>
  <si>
    <t>0544-351559</t>
  </si>
  <si>
    <t>Slot  Guus</t>
  </si>
  <si>
    <t>guusslot59@gmail.com</t>
  </si>
  <si>
    <t>0653606863</t>
  </si>
  <si>
    <t>Smeenk Bennie</t>
  </si>
  <si>
    <t>H de Grootstraat 18</t>
  </si>
  <si>
    <t>7131XZ</t>
  </si>
  <si>
    <t>bghsmeenk@kpnmail.nl</t>
  </si>
  <si>
    <t>0651673295</t>
  </si>
  <si>
    <t xml:space="preserve">t Rikkelder 99 </t>
  </si>
  <si>
    <t>7261 RE</t>
  </si>
  <si>
    <t>b.spekschoor@concepts.nl</t>
  </si>
  <si>
    <t>0628212478</t>
  </si>
  <si>
    <t>Oude maat 8</t>
  </si>
  <si>
    <t>henkspekschoorbulten@hotmail.com</t>
  </si>
  <si>
    <t>0629444065</t>
  </si>
  <si>
    <t>Looweg 2</t>
  </si>
  <si>
    <t>L.Spieker@chello.nl</t>
  </si>
  <si>
    <t>0681571577</t>
  </si>
  <si>
    <t>De Smidse 28</t>
  </si>
  <si>
    <t>7261 ZX</t>
  </si>
  <si>
    <t>henktemmink48@gmail.com</t>
  </si>
  <si>
    <t>0616468428</t>
  </si>
  <si>
    <t>Tuijl Wim van</t>
  </si>
  <si>
    <t xml:space="preserve">Noorderweme 2 </t>
  </si>
  <si>
    <t>7261 PX</t>
  </si>
  <si>
    <t>marietjegh@hotmail.com</t>
  </si>
  <si>
    <t>0611220356</t>
  </si>
  <si>
    <t>Van Raesfeltstraat 13</t>
  </si>
  <si>
    <t>7271WK</t>
  </si>
  <si>
    <t>ubbinkhjg@hotmail.com</t>
  </si>
  <si>
    <t>0610140655</t>
  </si>
  <si>
    <t>Vermue Jack</t>
  </si>
  <si>
    <t>jack@vermue.nl</t>
  </si>
  <si>
    <t>Halle-Nijmanweg 8</t>
  </si>
  <si>
    <t>7025EG</t>
  </si>
  <si>
    <t>dick@thuisvers.nl</t>
  </si>
  <si>
    <t>0653383840</t>
  </si>
  <si>
    <t>Stationsplein</t>
  </si>
  <si>
    <t>Zutphen</t>
  </si>
  <si>
    <t>martievoskamp@gmail.com</t>
  </si>
  <si>
    <t>0575516948</t>
  </si>
  <si>
    <t>Waalders Harrie</t>
  </si>
  <si>
    <t>Meidoornstraat 24</t>
  </si>
  <si>
    <t>7131 BN</t>
  </si>
  <si>
    <t>harrywaalders@icloud.com</t>
  </si>
  <si>
    <t>Weenink Bennie</t>
  </si>
  <si>
    <t>Martin Lelieveltstraat 9</t>
  </si>
  <si>
    <t>7131ZH</t>
  </si>
  <si>
    <t>bennieweenink@gmail.com</t>
  </si>
  <si>
    <t>Winterswijkseweg 28A</t>
  </si>
  <si>
    <t>7152CX</t>
  </si>
  <si>
    <t>0647660501</t>
  </si>
  <si>
    <t>Weikamp Hans</t>
  </si>
  <si>
    <t xml:space="preserve">Julianastraat </t>
  </si>
  <si>
    <t>7131XR</t>
  </si>
  <si>
    <t>HansWeikamp1@gmail.com</t>
  </si>
  <si>
    <t>06-31541202</t>
  </si>
  <si>
    <t>Wensing Johan</t>
  </si>
  <si>
    <t xml:space="preserve">Goorstraat 39 </t>
  </si>
  <si>
    <t>7482CB</t>
  </si>
  <si>
    <t>Haaksbergen</t>
  </si>
  <si>
    <t>johanwensing@hotmail.com</t>
  </si>
  <si>
    <t>0651304332</t>
  </si>
  <si>
    <t>Kerkstraat 60</t>
  </si>
  <si>
    <t>7135 JM</t>
  </si>
  <si>
    <t>bartwieggers@gmail.com</t>
  </si>
  <si>
    <t>0620734872</t>
  </si>
  <si>
    <t>Wintermans Diny</t>
  </si>
  <si>
    <t>Werenfriedstraat 35</t>
  </si>
  <si>
    <t>7136 LZ</t>
  </si>
  <si>
    <t>Wittenbernds Benny</t>
  </si>
  <si>
    <t>Schubertstraat 37</t>
  </si>
  <si>
    <t>7131AM</t>
  </si>
  <si>
    <t>Benny.Wittenbernds@chello.nl</t>
  </si>
  <si>
    <t>Wittenbroek Ben</t>
  </si>
  <si>
    <t>Scholeksterstraat 27</t>
  </si>
  <si>
    <t>7132 DH</t>
  </si>
  <si>
    <t>wittenbroekwaalderbos@upcmail.nl</t>
  </si>
  <si>
    <t>Traland 34</t>
  </si>
  <si>
    <t>erikaw1963@hotmail.com</t>
  </si>
  <si>
    <t>0681727147</t>
  </si>
  <si>
    <t>Wolterink Harrie</t>
  </si>
  <si>
    <t>hlwolterink@gmail.com</t>
  </si>
  <si>
    <t>0644688713</t>
  </si>
  <si>
    <t>Nr.</t>
  </si>
  <si>
    <t>Deelname</t>
  </si>
  <si>
    <t>Ma</t>
  </si>
  <si>
    <t>Di</t>
  </si>
  <si>
    <t>Wo</t>
  </si>
  <si>
    <t>Do</t>
  </si>
  <si>
    <t>Vr</t>
  </si>
  <si>
    <t>Opmerking+Q:U</t>
  </si>
  <si>
    <t>Kolom1</t>
  </si>
  <si>
    <t>Ja</t>
  </si>
  <si>
    <t>Aleen op Woensdag i.v.m. driebanden toernooi</t>
  </si>
  <si>
    <t>Graag samen met Arie Maatman i.v.m. samen rijden</t>
  </si>
  <si>
    <t>Nee</t>
  </si>
  <si>
    <t>htefruchte@gmail.com</t>
  </si>
  <si>
    <t>Samen met Stef Wiegerinck</t>
  </si>
  <si>
    <t>Samen met Martin Wegdam ( samen rijden)</t>
  </si>
  <si>
    <t>t.gotink@icloud.com</t>
  </si>
  <si>
    <t>freddiedegraaff59@gmail.com</t>
  </si>
  <si>
    <t>Samen met Mennink en Woertman</t>
  </si>
  <si>
    <t>Hork Herbert</t>
  </si>
  <si>
    <t>Haarlo</t>
  </si>
  <si>
    <t>Graag samen met Harry Ubbink i.v.m. samen rijden</t>
  </si>
  <si>
    <t>Betaalt contant</t>
  </si>
  <si>
    <t>Graag samen met Henk Boeijink i.v.m. samen rijden</t>
  </si>
  <si>
    <t>Mennink Henk</t>
  </si>
  <si>
    <t xml:space="preserve">Traland 34 </t>
  </si>
  <si>
    <t>gh.menhenk1960@gmail.com</t>
  </si>
  <si>
    <t>Samen met Marga Heutinck en Erika Woertman</t>
  </si>
  <si>
    <t>Graag samen met Jan Kemkens i.v.m. samen rijden</t>
  </si>
  <si>
    <t>Velthuis Bert</t>
  </si>
  <si>
    <t>Dinxperlo</t>
  </si>
  <si>
    <t>(i.v.m. auto)Graag samen met Jan Lusink, Aart Kappert, Hannie Buunk</t>
  </si>
  <si>
    <t>Graag samen met Frits Gierveld i.v.m. samen rijden</t>
  </si>
  <si>
    <t>Wiegerinck Stef</t>
  </si>
  <si>
    <t>Batsdijk 15</t>
  </si>
  <si>
    <t>stefenria@gmail.com</t>
  </si>
  <si>
    <t>0651231000</t>
  </si>
  <si>
    <t>Samen met Harrie te Fruchte</t>
  </si>
  <si>
    <t>Samen met Henk Mennink en Marga Heutinck</t>
  </si>
  <si>
    <t>azmekkelholt@hotmail.com</t>
  </si>
  <si>
    <t>0627410246</t>
  </si>
  <si>
    <t xml:space="preserve">Anton gaat 90 car. Bandstoten </t>
  </si>
  <si>
    <t>Zwier Anton (bs)</t>
  </si>
  <si>
    <t>m</t>
  </si>
  <si>
    <t>v</t>
  </si>
  <si>
    <t>w1</t>
  </si>
  <si>
    <t>d1</t>
  </si>
  <si>
    <t>ja</t>
  </si>
  <si>
    <t>janhulzink@grnx.net</t>
  </si>
  <si>
    <t>Schuurman vincent</t>
  </si>
  <si>
    <t>Boomgaarde 4</t>
  </si>
  <si>
    <t>7271dw</t>
  </si>
  <si>
    <t>Samen met herbert Hork</t>
  </si>
  <si>
    <t>samen met vincent schuurman</t>
  </si>
  <si>
    <t>Samen met Lusink, Kappert en voskamp</t>
  </si>
  <si>
    <t>Samen met Buunk,Lusink en Voskamp</t>
  </si>
  <si>
    <t>samen met Buunk,Lusink en voskamp</t>
  </si>
  <si>
    <t>samen met Hork en schuurman</t>
  </si>
  <si>
    <t xml:space="preserve">m </t>
  </si>
  <si>
    <t>d</t>
  </si>
  <si>
    <t>volgorde</t>
  </si>
  <si>
    <t>do</t>
  </si>
  <si>
    <t>d01</t>
  </si>
  <si>
    <t>do1</t>
  </si>
  <si>
    <t>v1</t>
  </si>
  <si>
    <t>di</t>
  </si>
  <si>
    <t>Dinsdag 30 April en 7-14-21 Mei</t>
  </si>
  <si>
    <t>Woensdag 1-8-15-22 Mei</t>
  </si>
  <si>
    <t>Vrijdag  3-10-17-24 Mei</t>
  </si>
  <si>
    <t>Attentie: De met Rood geaccentueerde namen zijn de poulleiders</t>
  </si>
  <si>
    <t>Aanvang  19.00 uur</t>
  </si>
  <si>
    <t>Donderdag 2-16-23 -30 Mei</t>
  </si>
  <si>
    <t>-</t>
  </si>
  <si>
    <t>06-05-02024</t>
  </si>
  <si>
    <t>Poule Maandag</t>
  </si>
  <si>
    <t>Poule Dinsdag</t>
  </si>
  <si>
    <t>Poule Woensdag</t>
  </si>
  <si>
    <t>Poule Donderdag</t>
  </si>
  <si>
    <t>Poule Vrijdag</t>
  </si>
  <si>
    <t>Rood gemerkt poule leider en uitslagen invoeren biljart point</t>
  </si>
  <si>
    <t xml:space="preserve">Rood gemerkt poule leider </t>
  </si>
  <si>
    <t>Rood gemerkt poule leider en invoeren uitslagen biljart point</t>
  </si>
  <si>
    <t>Uitslag</t>
  </si>
  <si>
    <t>Nieuwe caramboles</t>
  </si>
  <si>
    <t>Poule 1</t>
  </si>
  <si>
    <t xml:space="preserve">Poule 2 </t>
  </si>
  <si>
    <t xml:space="preserve">poule 3 </t>
  </si>
  <si>
    <t xml:space="preserve">poule 4 </t>
  </si>
  <si>
    <t xml:space="preserve">poule 5 </t>
  </si>
  <si>
    <t xml:space="preserve">poule 6 </t>
  </si>
  <si>
    <t xml:space="preserve">poule 7 </t>
  </si>
  <si>
    <t xml:space="preserve">poule 8 </t>
  </si>
  <si>
    <t xml:space="preserve">poule 9 </t>
  </si>
  <si>
    <t>poule 10</t>
  </si>
  <si>
    <t>Schaik v Erik</t>
  </si>
  <si>
    <t>Samen met anke heutinck</t>
  </si>
  <si>
    <t>samen met Loohuis Heidie</t>
  </si>
  <si>
    <t>Kempers Louis</t>
  </si>
  <si>
    <t>Tuyl Wim van</t>
  </si>
  <si>
    <t>Horst Jan ter</t>
  </si>
  <si>
    <t>Knippenborg Irma</t>
  </si>
  <si>
    <t>Maandag poule 2  pinkstermaandag doorgeschoven naar 27-05-20204</t>
  </si>
  <si>
    <t>Dinsdag poule 3</t>
  </si>
  <si>
    <t>Dinsdag poule 4</t>
  </si>
  <si>
    <t>Woensdag poule 5</t>
  </si>
  <si>
    <t>Woensdag poule 6</t>
  </si>
  <si>
    <t>Donderdag poule 7 hemelvaart doorgeschoven naar 30-05-2024</t>
  </si>
  <si>
    <t>Donderdag poule 8 hemelvaart doorgeschoven naar 30-05-2024</t>
  </si>
  <si>
    <t>Vrijdag poule 9</t>
  </si>
  <si>
    <t>Vrijdag poule 10</t>
  </si>
  <si>
    <t>Maandag poule 1 speelschema   pinkstermaandag doorgeschoven naar 27-05-20204</t>
  </si>
  <si>
    <t>d0</t>
  </si>
  <si>
    <t>Maandag 29 April en 6-13-27 Mei</t>
  </si>
  <si>
    <t>Stand Poule 2</t>
  </si>
  <si>
    <t>Stand Poule 1</t>
  </si>
  <si>
    <t>Stand Poule 10</t>
  </si>
  <si>
    <t>Stand Poule 9</t>
  </si>
  <si>
    <t>Stand Poule 8</t>
  </si>
  <si>
    <t>Stand Poule 7</t>
  </si>
  <si>
    <t>Stand Poule 6</t>
  </si>
  <si>
    <t>Stand Poule 5</t>
  </si>
  <si>
    <t>Stand Poule 4</t>
  </si>
  <si>
    <t>Stand Poule 3</t>
  </si>
  <si>
    <t xml:space="preserve">Naam </t>
  </si>
  <si>
    <t>m2</t>
  </si>
  <si>
    <t>4 Best geplaatsten van poule 1 t/m 10</t>
  </si>
  <si>
    <t>M</t>
  </si>
  <si>
    <t xml:space="preserve">M </t>
  </si>
  <si>
    <t>M1</t>
  </si>
  <si>
    <t>Di 1</t>
  </si>
  <si>
    <t>W</t>
  </si>
  <si>
    <t>Do 1</t>
  </si>
  <si>
    <t>V</t>
  </si>
  <si>
    <t>Kolkman 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</si>
</sst>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€&quot;\ * #,##0_-;_-&quot;€&quot;\ * #,##0\-;_-&quot;€&quot;\ * &quot;-&quot;_-;_-@_-"/>
    <numFmt numFmtId="165" formatCode="_-* #,##0.00_-;_-* #,##0.00\-;_-* &quot;-&quot;??_-;_-@_-"/>
    <numFmt numFmtId="166" formatCode="_-&quot;fl&quot;\ * #,##0.00_-;_-&quot;fl&quot;\ * #,##0.00\-;_-&quot;fl&quot;\ * &quot;-&quot;??_-;_-@_-"/>
    <numFmt numFmtId="167" formatCode="0.000"/>
    <numFmt numFmtId="168" formatCode="_-[$€-2]\ * #,##0.00_-;_-[$€-2]\ * #,##0.00\-;_-[$€-2]\ * &quot;-&quot;??_-;_-@_-"/>
    <numFmt numFmtId="169" formatCode="0.0%"/>
    <numFmt numFmtId="170" formatCode="_ [$€-413]\ * #,##0.00_ ;_ [$€-413]\ * \-#,##0.00_ ;_ [$€-413]\ * &quot;-&quot;??_ ;_ @_ "/>
    <numFmt numFmtId="171" formatCode="_-* #,##0.000_-;_-* #,##0.000\-;_-* &quot;-&quot;??_-;_-@_-"/>
    <numFmt numFmtId="172" formatCode="_-[$€]\ * #,##0.00_-;_-[$€]\ * #,##0.00\-;_-[$€]\ * &quot;-&quot;??_-;_-@_-"/>
  </numFmts>
  <fonts count="10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u/>
      <sz val="14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4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7"/>
      <name val="Arial"/>
      <family val="2"/>
    </font>
    <font>
      <b/>
      <sz val="12"/>
      <color indexed="17"/>
      <name val="Verdana"/>
      <family val="2"/>
    </font>
    <font>
      <sz val="12"/>
      <name val="Verdana"/>
      <family val="2"/>
    </font>
    <font>
      <u/>
      <sz val="10"/>
      <color indexed="12"/>
      <name val="Arial"/>
      <family val="2"/>
    </font>
    <font>
      <b/>
      <i/>
      <sz val="12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8"/>
      <color indexed="6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u/>
      <sz val="10"/>
      <name val="Arial"/>
      <family val="2"/>
    </font>
    <font>
      <b/>
      <u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b/>
      <sz val="10"/>
      <color rgb="FFFF0000"/>
      <name val="Verdana"/>
      <family val="2"/>
    </font>
    <font>
      <sz val="12"/>
      <color rgb="FFFF0000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rgb="FFFF0000"/>
      <name val="Arial"/>
      <family val="2"/>
    </font>
    <font>
      <b/>
      <sz val="11"/>
      <color rgb="FFFF0000"/>
      <name val="Verdana"/>
      <family val="2"/>
    </font>
    <font>
      <b/>
      <sz val="12"/>
      <color rgb="FFFF0000"/>
      <name val="Verdana"/>
      <family val="2"/>
    </font>
    <font>
      <b/>
      <sz val="11"/>
      <color rgb="FFC00000"/>
      <name val="Verdana"/>
      <family val="2"/>
    </font>
    <font>
      <b/>
      <sz val="12"/>
      <color rgb="FFC00000"/>
      <name val="Verdana"/>
      <family val="2"/>
    </font>
    <font>
      <sz val="8"/>
      <color rgb="FFC00000"/>
      <name val="Verdana"/>
      <family val="2"/>
    </font>
    <font>
      <b/>
      <sz val="8"/>
      <color rgb="FFFF0000"/>
      <name val="Verdana"/>
      <family val="2"/>
    </font>
    <font>
      <b/>
      <sz val="14"/>
      <color rgb="FFFF0000"/>
      <name val="Verdana"/>
      <family val="2"/>
    </font>
    <font>
      <b/>
      <sz val="8"/>
      <color rgb="FFC00000"/>
      <name val="Verdana"/>
      <family val="2"/>
    </font>
    <font>
      <b/>
      <sz val="10"/>
      <color rgb="FFFF0000"/>
      <name val="Arial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rgb="FFFF0000"/>
      <name val="Arial"/>
      <family val="2"/>
    </font>
    <font>
      <b/>
      <sz val="16"/>
      <color rgb="FFFF0000"/>
      <name val="Verdana"/>
      <family val="2"/>
    </font>
    <font>
      <b/>
      <sz val="36"/>
      <color rgb="FFFF0000"/>
      <name val="Verdana"/>
      <family val="2"/>
    </font>
    <font>
      <sz val="11"/>
      <color theme="1"/>
      <name val="Verdana"/>
      <family val="2"/>
    </font>
    <font>
      <sz val="14"/>
      <color rgb="FFEB680E"/>
      <name val="Verdana"/>
      <family val="2"/>
    </font>
    <font>
      <sz val="9"/>
      <color rgb="FF1E7283"/>
      <name val="Verdana"/>
      <family val="2"/>
    </font>
    <font>
      <b/>
      <sz val="9"/>
      <color rgb="FFFFFFFF"/>
      <name val="Verdana"/>
      <family val="2"/>
    </font>
    <font>
      <b/>
      <sz val="11"/>
      <color rgb="FFEB680E"/>
      <name val="Verdana"/>
      <family val="2"/>
    </font>
    <font>
      <b/>
      <sz val="9"/>
      <color rgb="FF000000"/>
      <name val="Verdana"/>
      <family val="2"/>
    </font>
    <font>
      <b/>
      <sz val="9"/>
      <color rgb="FF808080"/>
      <name val="Verdana"/>
      <family val="2"/>
    </font>
    <font>
      <b/>
      <sz val="14"/>
      <color rgb="FFEB680E"/>
      <name val="Trebuchet MS"/>
      <family val="2"/>
    </font>
    <font>
      <sz val="10"/>
      <color rgb="FF1E7283"/>
      <name val="Arial"/>
      <family val="2"/>
    </font>
    <font>
      <sz val="14"/>
      <color rgb="FFEB680E"/>
      <name val="Arial"/>
      <family val="2"/>
    </font>
    <font>
      <b/>
      <sz val="10"/>
      <color rgb="FFFFFFFF"/>
      <name val="Arial"/>
      <family val="2"/>
    </font>
    <font>
      <b/>
      <sz val="11"/>
      <color rgb="FFEB680E"/>
      <name val="Arial"/>
      <family val="2"/>
    </font>
    <font>
      <b/>
      <sz val="10"/>
      <color rgb="FF808080"/>
      <name val="Arial"/>
      <family val="2"/>
    </font>
    <font>
      <sz val="9"/>
      <color rgb="FF000000"/>
      <name val="Verdana"/>
      <family val="2"/>
    </font>
    <font>
      <sz val="9"/>
      <color rgb="FFFFFFFF"/>
      <name val="Verdana"/>
      <family val="2"/>
    </font>
    <font>
      <b/>
      <sz val="18"/>
      <color rgb="FF1E7283"/>
      <name val="Trebuchet MS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8"/>
      <name val="Verdana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sz val="8"/>
      <name val="Arial"/>
    </font>
    <font>
      <b/>
      <sz val="9"/>
      <color theme="4" tint="0.39997558519241921"/>
      <name val="Verdana"/>
      <family val="2"/>
    </font>
    <font>
      <b/>
      <sz val="10"/>
      <color theme="4" tint="0.39997558519241921"/>
      <name val="Verdana"/>
      <family val="2"/>
    </font>
    <font>
      <b/>
      <sz val="9"/>
      <color theme="9"/>
      <name val="Verdana"/>
      <family val="2"/>
    </font>
    <font>
      <b/>
      <sz val="10"/>
      <color theme="9"/>
      <name val="Verdana"/>
      <family val="2"/>
    </font>
    <font>
      <b/>
      <i/>
      <sz val="12"/>
      <color rgb="FFFF0000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color rgb="FFFF0000"/>
      <name val="Verdana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72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5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7" fillId="0" borderId="0" applyFont="0" applyFill="0" applyBorder="0" applyAlignment="0" applyProtection="0"/>
    <xf numFmtId="171" fontId="2" fillId="0" borderId="1" applyNumberFormat="0" applyFont="0" applyAlignment="0" applyProtection="0">
      <protection locked="0"/>
    </xf>
    <xf numFmtId="0" fontId="17" fillId="0" borderId="0"/>
    <xf numFmtId="0" fontId="17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3" fillId="0" borderId="0"/>
    <xf numFmtId="0" fontId="21" fillId="0" borderId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9" fontId="14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2" fillId="0" borderId="0" xfId="7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167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24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 applyProtection="1">
      <alignment horizontal="center"/>
      <protection locked="0"/>
    </xf>
    <xf numFmtId="167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9" fillId="0" borderId="2" xfId="7" applyNumberFormat="1" applyFont="1" applyBorder="1"/>
    <xf numFmtId="0" fontId="9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 wrapText="1"/>
    </xf>
    <xf numFmtId="10" fontId="9" fillId="0" borderId="2" xfId="7" applyNumberFormat="1" applyFont="1" applyBorder="1" applyAlignment="1">
      <alignment horizontal="center"/>
    </xf>
    <xf numFmtId="0" fontId="7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26" fillId="0" borderId="0" xfId="0" applyFont="1"/>
    <xf numFmtId="0" fontId="27" fillId="0" borderId="2" xfId="0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10" fontId="2" fillId="0" borderId="0" xfId="7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7" fillId="0" borderId="0" xfId="0" applyFont="1"/>
    <xf numFmtId="166" fontId="27" fillId="0" borderId="0" xfId="21" applyFont="1" applyFill="1" applyBorder="1" applyAlignment="1"/>
    <xf numFmtId="0" fontId="28" fillId="0" borderId="2" xfId="0" applyFont="1" applyBorder="1" applyAlignment="1">
      <alignment horizontal="center"/>
    </xf>
    <xf numFmtId="169" fontId="28" fillId="0" borderId="2" xfId="7" applyNumberFormat="1" applyFont="1" applyFill="1" applyBorder="1" applyAlignment="1">
      <alignment horizontal="center"/>
    </xf>
    <xf numFmtId="10" fontId="28" fillId="0" borderId="2" xfId="7" applyNumberFormat="1" applyFont="1" applyFill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0" fontId="29" fillId="0" borderId="0" xfId="0" applyFont="1"/>
    <xf numFmtId="0" fontId="4" fillId="0" borderId="0" xfId="0" applyFont="1"/>
    <xf numFmtId="0" fontId="4" fillId="0" borderId="1" xfId="0" applyFont="1" applyBorder="1"/>
    <xf numFmtId="0" fontId="30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167" fontId="28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2" xfId="0" applyFont="1" applyBorder="1" applyAlignment="1">
      <alignment horizontal="center"/>
    </xf>
    <xf numFmtId="0" fontId="9" fillId="0" borderId="2" xfId="21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27" fillId="0" borderId="0" xfId="0" applyFont="1" applyAlignment="1">
      <alignment horizontal="left"/>
    </xf>
    <xf numFmtId="166" fontId="27" fillId="0" borderId="0" xfId="21" applyFont="1" applyFill="1" applyBorder="1" applyAlignment="1">
      <alignment horizontal="left"/>
    </xf>
    <xf numFmtId="0" fontId="10" fillId="0" borderId="0" xfId="0" applyFont="1"/>
    <xf numFmtId="0" fontId="28" fillId="0" borderId="2" xfId="0" applyFont="1" applyBorder="1"/>
    <xf numFmtId="0" fontId="9" fillId="0" borderId="2" xfId="12" applyFont="1" applyBorder="1"/>
    <xf numFmtId="0" fontId="29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33" fillId="0" borderId="2" xfId="0" applyFont="1" applyBorder="1"/>
    <xf numFmtId="14" fontId="40" fillId="0" borderId="0" xfId="0" applyNumberFormat="1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2" xfId="12" applyFont="1" applyBorder="1"/>
    <xf numFmtId="0" fontId="2" fillId="2" borderId="8" xfId="0" applyFont="1" applyFill="1" applyBorder="1" applyAlignment="1">
      <alignment horizontal="center"/>
    </xf>
    <xf numFmtId="0" fontId="9" fillId="0" borderId="2" xfId="22" applyNumberFormat="1" applyFont="1" applyBorder="1" applyAlignment="1"/>
    <xf numFmtId="0" fontId="28" fillId="0" borderId="0" xfId="12" applyFont="1"/>
    <xf numFmtId="0" fontId="52" fillId="0" borderId="0" xfId="12" applyFont="1"/>
    <xf numFmtId="0" fontId="28" fillId="0" borderId="0" xfId="22" applyNumberFormat="1" applyFont="1" applyBorder="1" applyAlignment="1"/>
    <xf numFmtId="0" fontId="28" fillId="0" borderId="0" xfId="0" applyFont="1"/>
    <xf numFmtId="0" fontId="28" fillId="0" borderId="0" xfId="22" applyNumberFormat="1" applyFont="1" applyBorder="1" applyAlignment="1">
      <alignment horizontal="left"/>
    </xf>
    <xf numFmtId="0" fontId="28" fillId="0" borderId="0" xfId="20" applyFont="1" applyAlignment="1">
      <alignment wrapText="1"/>
    </xf>
    <xf numFmtId="0" fontId="28" fillId="0" borderId="8" xfId="0" applyFont="1" applyBorder="1" applyAlignment="1">
      <alignment horizontal="center"/>
    </xf>
    <xf numFmtId="0" fontId="27" fillId="0" borderId="10" xfId="0" applyFont="1" applyBorder="1"/>
    <xf numFmtId="0" fontId="54" fillId="0" borderId="2" xfId="16" applyFont="1" applyBorder="1"/>
    <xf numFmtId="0" fontId="18" fillId="0" borderId="2" xfId="2" applyBorder="1" applyAlignment="1" applyProtection="1"/>
    <xf numFmtId="0" fontId="42" fillId="0" borderId="0" xfId="0" applyFont="1" applyAlignment="1">
      <alignment horizontal="center"/>
    </xf>
    <xf numFmtId="0" fontId="42" fillId="0" borderId="0" xfId="0" applyFont="1"/>
    <xf numFmtId="0" fontId="41" fillId="0" borderId="2" xfId="0" applyFont="1" applyBorder="1" applyAlignment="1">
      <alignment horizontal="center"/>
    </xf>
    <xf numFmtId="0" fontId="41" fillId="0" borderId="2" xfId="12" applyFont="1" applyBorder="1"/>
    <xf numFmtId="2" fontId="42" fillId="0" borderId="2" xfId="0" applyNumberFormat="1" applyFont="1" applyBorder="1" applyAlignment="1">
      <alignment horizontal="center"/>
    </xf>
    <xf numFmtId="9" fontId="42" fillId="0" borderId="2" xfId="7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9" fontId="42" fillId="0" borderId="0" xfId="7" applyFont="1" applyFill="1" applyAlignment="1">
      <alignment horizontal="center"/>
    </xf>
    <xf numFmtId="0" fontId="38" fillId="0" borderId="0" xfId="0" applyFont="1"/>
    <xf numFmtId="0" fontId="28" fillId="0" borderId="17" xfId="0" applyFont="1" applyBorder="1" applyAlignment="1">
      <alignment horizontal="center"/>
    </xf>
    <xf numFmtId="2" fontId="33" fillId="0" borderId="17" xfId="12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167" fontId="9" fillId="3" borderId="8" xfId="0" applyNumberFormat="1" applyFont="1" applyFill="1" applyBorder="1" applyAlignment="1">
      <alignment horizontal="center" wrapText="1"/>
    </xf>
    <xf numFmtId="10" fontId="9" fillId="3" borderId="8" xfId="7" applyNumberFormat="1" applyFont="1" applyFill="1" applyBorder="1" applyAlignment="1">
      <alignment horizontal="center" wrapText="1"/>
    </xf>
    <xf numFmtId="166" fontId="9" fillId="0" borderId="2" xfId="21" applyFont="1" applyBorder="1"/>
    <xf numFmtId="166" fontId="9" fillId="0" borderId="2" xfId="21" applyFont="1" applyBorder="1" applyAlignment="1">
      <alignment horizontal="left"/>
    </xf>
    <xf numFmtId="0" fontId="41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9" fillId="4" borderId="2" xfId="0" applyFont="1" applyFill="1" applyBorder="1"/>
    <xf numFmtId="0" fontId="22" fillId="0" borderId="0" xfId="0" applyFont="1"/>
    <xf numFmtId="0" fontId="22" fillId="0" borderId="14" xfId="0" applyFont="1" applyBorder="1"/>
    <xf numFmtId="0" fontId="7" fillId="0" borderId="2" xfId="0" quotePrefix="1" applyFont="1" applyBorder="1" applyAlignment="1" applyProtection="1">
      <alignment horizontal="center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1" fontId="9" fillId="0" borderId="2" xfId="21" applyNumberFormat="1" applyFont="1" applyBorder="1" applyAlignment="1" applyProtection="1">
      <alignment horizontal="center"/>
      <protection locked="0"/>
    </xf>
    <xf numFmtId="0" fontId="7" fillId="4" borderId="2" xfId="0" applyFont="1" applyFill="1" applyBorder="1" applyProtection="1">
      <protection locked="0"/>
    </xf>
    <xf numFmtId="0" fontId="44" fillId="0" borderId="2" xfId="0" applyFont="1" applyBorder="1"/>
    <xf numFmtId="2" fontId="44" fillId="0" borderId="2" xfId="0" applyNumberFormat="1" applyFont="1" applyBorder="1"/>
    <xf numFmtId="0" fontId="9" fillId="0" borderId="0" xfId="2" applyFont="1" applyAlignment="1" applyProtection="1">
      <protection locked="0"/>
    </xf>
    <xf numFmtId="0" fontId="9" fillId="0" borderId="0" xfId="0" applyFont="1" applyAlignment="1">
      <alignment horizontal="center"/>
    </xf>
    <xf numFmtId="0" fontId="43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9" fillId="0" borderId="9" xfId="0" applyFont="1" applyBorder="1"/>
    <xf numFmtId="0" fontId="42" fillId="0" borderId="0" xfId="0" applyFont="1" applyAlignment="1">
      <alignment horizontal="center" vertical="center"/>
    </xf>
    <xf numFmtId="0" fontId="46" fillId="0" borderId="0" xfId="0" applyFont="1"/>
    <xf numFmtId="0" fontId="35" fillId="0" borderId="0" xfId="0" applyFont="1"/>
    <xf numFmtId="0" fontId="36" fillId="0" borderId="0" xfId="0" applyFont="1"/>
    <xf numFmtId="0" fontId="41" fillId="0" borderId="0" xfId="0" applyFont="1"/>
    <xf numFmtId="0" fontId="9" fillId="0" borderId="21" xfId="16" applyFont="1" applyBorder="1"/>
    <xf numFmtId="0" fontId="41" fillId="0" borderId="0" xfId="12" applyFont="1"/>
    <xf numFmtId="2" fontId="42" fillId="0" borderId="9" xfId="0" applyNumberFormat="1" applyFont="1" applyBorder="1" applyAlignment="1">
      <alignment horizontal="center"/>
    </xf>
    <xf numFmtId="9" fontId="42" fillId="0" borderId="9" xfId="7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9" fontId="42" fillId="0" borderId="17" xfId="7" applyFont="1" applyFill="1" applyBorder="1" applyAlignment="1">
      <alignment horizontal="center"/>
    </xf>
    <xf numFmtId="10" fontId="7" fillId="0" borderId="2" xfId="7" applyNumberFormat="1" applyFont="1" applyBorder="1" applyAlignment="1">
      <alignment horizontal="center"/>
    </xf>
    <xf numFmtId="0" fontId="57" fillId="0" borderId="0" xfId="0" applyFont="1"/>
    <xf numFmtId="1" fontId="29" fillId="0" borderId="21" xfId="16" applyNumberFormat="1" applyFont="1" applyBorder="1" applyAlignment="1">
      <alignment horizontal="center"/>
    </xf>
    <xf numFmtId="0" fontId="29" fillId="0" borderId="0" xfId="12" applyFont="1"/>
    <xf numFmtId="166" fontId="9" fillId="0" borderId="2" xfId="21" applyFont="1" applyBorder="1" applyAlignment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 locked="0"/>
    </xf>
    <xf numFmtId="0" fontId="23" fillId="0" borderId="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7" fillId="0" borderId="1" xfId="0" applyFont="1" applyBorder="1"/>
    <xf numFmtId="0" fontId="23" fillId="0" borderId="17" xfId="0" applyFont="1" applyBorder="1" applyAlignment="1">
      <alignment horizontal="center"/>
    </xf>
    <xf numFmtId="0" fontId="24" fillId="3" borderId="17" xfId="0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7" fillId="0" borderId="17" xfId="0" applyFont="1" applyBorder="1"/>
    <xf numFmtId="1" fontId="44" fillId="0" borderId="0" xfId="16" applyNumberFormat="1" applyFont="1" applyAlignment="1">
      <alignment horizontal="center"/>
    </xf>
    <xf numFmtId="0" fontId="28" fillId="0" borderId="0" xfId="22" applyNumberFormat="1" applyFont="1" applyBorder="1"/>
    <xf numFmtId="0" fontId="28" fillId="0" borderId="0" xfId="0" applyFont="1" applyAlignment="1">
      <alignment horizontal="left"/>
    </xf>
    <xf numFmtId="0" fontId="9" fillId="0" borderId="23" xfId="0" applyFont="1" applyBorder="1"/>
    <xf numFmtId="0" fontId="44" fillId="0" borderId="2" xfId="12" applyFont="1" applyBorder="1"/>
    <xf numFmtId="2" fontId="44" fillId="0" borderId="17" xfId="12" applyNumberFormat="1" applyFont="1" applyBorder="1" applyAlignment="1">
      <alignment horizontal="center"/>
    </xf>
    <xf numFmtId="2" fontId="33" fillId="0" borderId="21" xfId="16" applyNumberFormat="1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2" xfId="22" applyNumberFormat="1" applyFont="1" applyFill="1" applyBorder="1" applyAlignment="1"/>
    <xf numFmtId="2" fontId="33" fillId="0" borderId="17" xfId="22" applyNumberFormat="1" applyFont="1" applyFill="1" applyBorder="1" applyAlignment="1">
      <alignment horizontal="center"/>
    </xf>
    <xf numFmtId="2" fontId="44" fillId="0" borderId="21" xfId="16" applyNumberFormat="1" applyFont="1" applyBorder="1" applyAlignment="1">
      <alignment horizontal="center"/>
    </xf>
    <xf numFmtId="0" fontId="29" fillId="0" borderId="0" xfId="22" applyNumberFormat="1" applyFont="1" applyBorder="1" applyAlignment="1"/>
    <xf numFmtId="170" fontId="44" fillId="0" borderId="0" xfId="21" applyNumberFormat="1" applyFont="1" applyAlignment="1">
      <alignment horizontal="center"/>
    </xf>
    <xf numFmtId="170" fontId="43" fillId="2" borderId="15" xfId="21" applyNumberFormat="1" applyFont="1" applyFill="1" applyBorder="1" applyAlignment="1">
      <alignment horizontal="center"/>
    </xf>
    <xf numFmtId="170" fontId="43" fillId="0" borderId="2" xfId="21" applyNumberFormat="1" applyFont="1" applyBorder="1" applyAlignment="1">
      <alignment horizontal="center"/>
    </xf>
    <xf numFmtId="170" fontId="43" fillId="0" borderId="2" xfId="21" applyNumberFormat="1" applyFont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Alignment="1">
      <alignment horizontal="center"/>
    </xf>
    <xf numFmtId="0" fontId="63" fillId="0" borderId="2" xfId="0" applyFont="1" applyBorder="1"/>
    <xf numFmtId="0" fontId="7" fillId="0" borderId="2" xfId="21" applyNumberFormat="1" applyFont="1" applyBorder="1" applyAlignment="1" applyProtection="1">
      <alignment horizontal="center"/>
      <protection locked="0"/>
    </xf>
    <xf numFmtId="0" fontId="30" fillId="0" borderId="4" xfId="0" applyFont="1" applyBorder="1"/>
    <xf numFmtId="0" fontId="55" fillId="0" borderId="2" xfId="16" applyFont="1" applyBorder="1" applyAlignment="1">
      <alignment horizontal="center"/>
    </xf>
    <xf numFmtId="9" fontId="42" fillId="0" borderId="18" xfId="7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6" fontId="46" fillId="0" borderId="2" xfId="24" applyFont="1" applyFill="1" applyBorder="1" applyAlignment="1">
      <alignment horizontal="center"/>
    </xf>
    <xf numFmtId="166" fontId="22" fillId="0" borderId="2" xfId="24" applyFont="1" applyFill="1" applyBorder="1" applyAlignment="1">
      <alignment horizontal="center"/>
    </xf>
    <xf numFmtId="166" fontId="46" fillId="0" borderId="2" xfId="24" applyFont="1" applyFill="1" applyBorder="1" applyAlignment="1">
      <alignment horizontal="center" vertical="center"/>
    </xf>
    <xf numFmtId="166" fontId="46" fillId="0" borderId="2" xfId="24" applyFont="1" applyBorder="1" applyAlignment="1">
      <alignment horizontal="center"/>
    </xf>
    <xf numFmtId="166" fontId="46" fillId="0" borderId="2" xfId="24" applyFont="1" applyBorder="1" applyAlignment="1">
      <alignment horizontal="center" wrapText="1"/>
    </xf>
    <xf numFmtId="166" fontId="46" fillId="0" borderId="2" xfId="24" applyFont="1" applyBorder="1" applyAlignment="1">
      <alignment horizontal="center" vertical="center"/>
    </xf>
    <xf numFmtId="2" fontId="43" fillId="0" borderId="0" xfId="16" applyNumberFormat="1" applyFont="1" applyAlignment="1">
      <alignment horizontal="center"/>
    </xf>
    <xf numFmtId="0" fontId="28" fillId="0" borderId="23" xfId="0" applyFont="1" applyBorder="1"/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42" fillId="0" borderId="2" xfId="0" applyFont="1" applyBorder="1" applyAlignment="1" applyProtection="1">
      <alignment horizontal="center"/>
      <protection locked="0"/>
    </xf>
    <xf numFmtId="167" fontId="42" fillId="0" borderId="2" xfId="0" applyNumberFormat="1" applyFont="1" applyBorder="1" applyAlignment="1">
      <alignment horizontal="center"/>
    </xf>
    <xf numFmtId="10" fontId="42" fillId="0" borderId="17" xfId="7" applyNumberFormat="1" applyFont="1" applyBorder="1"/>
    <xf numFmtId="0" fontId="65" fillId="0" borderId="2" xfId="0" applyFont="1" applyBorder="1"/>
    <xf numFmtId="9" fontId="42" fillId="0" borderId="2" xfId="7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28" fillId="0" borderId="2" xfId="12" applyNumberFormat="1" applyFont="1" applyBorder="1" applyAlignment="1">
      <alignment horizontal="center"/>
    </xf>
    <xf numFmtId="0" fontId="66" fillId="8" borderId="5" xfId="0" applyFont="1" applyFill="1" applyBorder="1" applyAlignment="1">
      <alignment vertical="center"/>
    </xf>
    <xf numFmtId="0" fontId="66" fillId="8" borderId="3" xfId="0" applyFont="1" applyFill="1" applyBorder="1" applyAlignment="1">
      <alignment vertical="center"/>
    </xf>
    <xf numFmtId="0" fontId="66" fillId="8" borderId="28" xfId="0" applyFont="1" applyFill="1" applyBorder="1" applyAlignment="1">
      <alignment vertical="center"/>
    </xf>
    <xf numFmtId="0" fontId="0" fillId="8" borderId="0" xfId="0" applyFill="1"/>
    <xf numFmtId="0" fontId="9" fillId="8" borderId="32" xfId="0" applyFont="1" applyFill="1" applyBorder="1"/>
    <xf numFmtId="0" fontId="9" fillId="8" borderId="32" xfId="0" applyFont="1" applyFill="1" applyBorder="1" applyAlignment="1">
      <alignment horizontal="center" wrapText="1"/>
    </xf>
    <xf numFmtId="0" fontId="9" fillId="8" borderId="11" xfId="0" applyFont="1" applyFill="1" applyBorder="1" applyAlignment="1">
      <alignment horizontal="left"/>
    </xf>
    <xf numFmtId="0" fontId="9" fillId="8" borderId="18" xfId="0" applyFont="1" applyFill="1" applyBorder="1" applyAlignment="1">
      <alignment horizontal="center" wrapText="1" shrinkToFit="1"/>
    </xf>
    <xf numFmtId="0" fontId="9" fillId="8" borderId="9" xfId="0" applyFont="1" applyFill="1" applyBorder="1" applyAlignment="1">
      <alignment horizontal="center" wrapText="1" shrinkToFit="1"/>
    </xf>
    <xf numFmtId="0" fontId="9" fillId="8" borderId="9" xfId="0" applyFont="1" applyFill="1" applyBorder="1" applyAlignment="1">
      <alignment horizontal="center" wrapText="1"/>
    </xf>
    <xf numFmtId="167" fontId="9" fillId="8" borderId="9" xfId="0" applyNumberFormat="1" applyFont="1" applyFill="1" applyBorder="1" applyAlignment="1">
      <alignment horizontal="center" wrapText="1"/>
    </xf>
    <xf numFmtId="10" fontId="9" fillId="8" borderId="9" xfId="7" applyNumberFormat="1" applyFont="1" applyFill="1" applyBorder="1" applyAlignment="1">
      <alignment wrapText="1"/>
    </xf>
    <xf numFmtId="10" fontId="9" fillId="8" borderId="9" xfId="0" applyNumberFormat="1" applyFont="1" applyFill="1" applyBorder="1" applyAlignment="1">
      <alignment wrapText="1"/>
    </xf>
    <xf numFmtId="0" fontId="24" fillId="8" borderId="2" xfId="0" applyFont="1" applyFill="1" applyBorder="1" applyAlignment="1">
      <alignment horizontal="center" wrapText="1"/>
    </xf>
    <xf numFmtId="0" fontId="9" fillId="8" borderId="2" xfId="0" applyFont="1" applyFill="1" applyBorder="1"/>
    <xf numFmtId="0" fontId="7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left"/>
    </xf>
    <xf numFmtId="2" fontId="55" fillId="8" borderId="2" xfId="16" applyNumberFormat="1" applyFont="1" applyFill="1" applyBorder="1" applyAlignment="1">
      <alignment horizontal="center"/>
    </xf>
    <xf numFmtId="1" fontId="55" fillId="8" borderId="2" xfId="16" applyNumberFormat="1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 horizontal="center"/>
      <protection locked="0"/>
    </xf>
    <xf numFmtId="167" fontId="7" fillId="8" borderId="2" xfId="0" applyNumberFormat="1" applyFont="1" applyFill="1" applyBorder="1" applyAlignment="1">
      <alignment horizontal="center"/>
    </xf>
    <xf numFmtId="10" fontId="9" fillId="8" borderId="2" xfId="7" applyNumberFormat="1" applyFont="1" applyFill="1" applyBorder="1" applyAlignment="1"/>
    <xf numFmtId="10" fontId="7" fillId="8" borderId="2" xfId="7" applyNumberFormat="1" applyFont="1" applyFill="1" applyBorder="1"/>
    <xf numFmtId="0" fontId="24" fillId="8" borderId="2" xfId="0" applyFont="1" applyFill="1" applyBorder="1" applyAlignment="1">
      <alignment horizontal="center"/>
    </xf>
    <xf numFmtId="0" fontId="9" fillId="8" borderId="8" xfId="0" applyFont="1" applyFill="1" applyBorder="1"/>
    <xf numFmtId="0" fontId="7" fillId="8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left"/>
    </xf>
    <xf numFmtId="0" fontId="7" fillId="8" borderId="8" xfId="0" applyFont="1" applyFill="1" applyBorder="1" applyAlignment="1" applyProtection="1">
      <alignment horizontal="center"/>
      <protection locked="0"/>
    </xf>
    <xf numFmtId="167" fontId="7" fillId="8" borderId="8" xfId="0" applyNumberFormat="1" applyFont="1" applyFill="1" applyBorder="1" applyAlignment="1">
      <alignment horizontal="center"/>
    </xf>
    <xf numFmtId="10" fontId="9" fillId="8" borderId="8" xfId="7" applyNumberFormat="1" applyFont="1" applyFill="1" applyBorder="1" applyAlignment="1"/>
    <xf numFmtId="10" fontId="7" fillId="8" borderId="8" xfId="7" applyNumberFormat="1" applyFont="1" applyFill="1" applyBorder="1"/>
    <xf numFmtId="0" fontId="24" fillId="8" borderId="8" xfId="0" applyFont="1" applyFill="1" applyBorder="1" applyAlignment="1">
      <alignment horizontal="center"/>
    </xf>
    <xf numFmtId="0" fontId="9" fillId="8" borderId="33" xfId="0" applyFont="1" applyFill="1" applyBorder="1"/>
    <xf numFmtId="0" fontId="9" fillId="8" borderId="34" xfId="0" applyFont="1" applyFill="1" applyBorder="1" applyAlignment="1">
      <alignment horizontal="center"/>
    </xf>
    <xf numFmtId="0" fontId="9" fillId="8" borderId="34" xfId="0" applyFont="1" applyFill="1" applyBorder="1" applyAlignment="1">
      <alignment horizontal="left"/>
    </xf>
    <xf numFmtId="2" fontId="9" fillId="8" borderId="35" xfId="21" applyNumberFormat="1" applyFont="1" applyFill="1" applyBorder="1" applyAlignment="1">
      <alignment horizontal="center"/>
    </xf>
    <xf numFmtId="0" fontId="9" fillId="8" borderId="34" xfId="21" applyNumberFormat="1" applyFont="1" applyFill="1" applyBorder="1" applyAlignment="1">
      <alignment horizontal="center"/>
    </xf>
    <xf numFmtId="0" fontId="9" fillId="8" borderId="34" xfId="21" applyNumberFormat="1" applyFont="1" applyFill="1" applyBorder="1" applyAlignment="1" applyProtection="1">
      <alignment horizontal="center"/>
      <protection locked="0"/>
    </xf>
    <xf numFmtId="167" fontId="9" fillId="8" borderId="34" xfId="0" applyNumberFormat="1" applyFont="1" applyFill="1" applyBorder="1" applyAlignment="1">
      <alignment horizontal="center"/>
    </xf>
    <xf numFmtId="10" fontId="9" fillId="8" borderId="34" xfId="7" applyNumberFormat="1" applyFont="1" applyFill="1" applyBorder="1" applyAlignment="1"/>
    <xf numFmtId="0" fontId="9" fillId="8" borderId="34" xfId="0" applyFont="1" applyFill="1" applyBorder="1" applyAlignment="1" applyProtection="1">
      <alignment horizontal="center"/>
      <protection locked="0"/>
    </xf>
    <xf numFmtId="10" fontId="9" fillId="8" borderId="34" xfId="7" applyNumberFormat="1" applyFont="1" applyFill="1" applyBorder="1"/>
    <xf numFmtId="0" fontId="24" fillId="8" borderId="36" xfId="0" applyFont="1" applyFill="1" applyBorder="1" applyAlignment="1">
      <alignment horizontal="center"/>
    </xf>
    <xf numFmtId="0" fontId="9" fillId="8" borderId="2" xfId="12" applyFont="1" applyFill="1" applyBorder="1"/>
    <xf numFmtId="0" fontId="9" fillId="8" borderId="9" xfId="0" applyFont="1" applyFill="1" applyBorder="1"/>
    <xf numFmtId="0" fontId="7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center"/>
    </xf>
    <xf numFmtId="1" fontId="55" fillId="8" borderId="9" xfId="16" applyNumberFormat="1" applyFont="1" applyFill="1" applyBorder="1" applyAlignment="1">
      <alignment horizontal="center"/>
    </xf>
    <xf numFmtId="0" fontId="7" fillId="8" borderId="9" xfId="0" applyFont="1" applyFill="1" applyBorder="1" applyAlignment="1" applyProtection="1">
      <alignment horizontal="center"/>
      <protection locked="0"/>
    </xf>
    <xf numFmtId="167" fontId="7" fillId="8" borderId="9" xfId="0" applyNumberFormat="1" applyFont="1" applyFill="1" applyBorder="1" applyAlignment="1">
      <alignment horizontal="center"/>
    </xf>
    <xf numFmtId="10" fontId="9" fillId="8" borderId="9" xfId="7" applyNumberFormat="1" applyFont="1" applyFill="1" applyBorder="1" applyAlignment="1"/>
    <xf numFmtId="10" fontId="7" fillId="8" borderId="9" xfId="7" applyNumberFormat="1" applyFont="1" applyFill="1" applyBorder="1"/>
    <xf numFmtId="0" fontId="24" fillId="8" borderId="9" xfId="0" applyFont="1" applyFill="1" applyBorder="1" applyAlignment="1">
      <alignment horizontal="center"/>
    </xf>
    <xf numFmtId="0" fontId="9" fillId="8" borderId="35" xfId="21" applyNumberFormat="1" applyFont="1" applyFill="1" applyBorder="1" applyAlignment="1">
      <alignment horizontal="center"/>
    </xf>
    <xf numFmtId="2" fontId="7" fillId="8" borderId="18" xfId="0" applyNumberFormat="1" applyFont="1" applyFill="1" applyBorder="1" applyAlignment="1">
      <alignment horizontal="center"/>
    </xf>
    <xf numFmtId="0" fontId="9" fillId="8" borderId="26" xfId="0" applyFont="1" applyFill="1" applyBorder="1"/>
    <xf numFmtId="0" fontId="9" fillId="8" borderId="26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left"/>
    </xf>
    <xf numFmtId="2" fontId="9" fillId="8" borderId="27" xfId="21" applyNumberFormat="1" applyFont="1" applyFill="1" applyBorder="1" applyAlignment="1">
      <alignment horizontal="center"/>
    </xf>
    <xf numFmtId="0" fontId="9" fillId="8" borderId="26" xfId="21" applyNumberFormat="1" applyFont="1" applyFill="1" applyBorder="1" applyAlignment="1">
      <alignment horizontal="center"/>
    </xf>
    <xf numFmtId="0" fontId="9" fillId="8" borderId="26" xfId="21" applyNumberFormat="1" applyFont="1" applyFill="1" applyBorder="1" applyAlignment="1" applyProtection="1">
      <alignment horizontal="center"/>
      <protection locked="0"/>
    </xf>
    <xf numFmtId="167" fontId="9" fillId="8" borderId="26" xfId="0" applyNumberFormat="1" applyFont="1" applyFill="1" applyBorder="1" applyAlignment="1">
      <alignment horizontal="center"/>
    </xf>
    <xf numFmtId="10" fontId="9" fillId="8" borderId="26" xfId="7" applyNumberFormat="1" applyFont="1" applyFill="1" applyBorder="1" applyAlignment="1"/>
    <xf numFmtId="0" fontId="9" fillId="8" borderId="26" xfId="0" applyFont="1" applyFill="1" applyBorder="1" applyAlignment="1" applyProtection="1">
      <alignment horizontal="center"/>
      <protection locked="0"/>
    </xf>
    <xf numFmtId="10" fontId="9" fillId="8" borderId="26" xfId="7" applyNumberFormat="1" applyFont="1" applyFill="1" applyBorder="1"/>
    <xf numFmtId="0" fontId="24" fillId="8" borderId="26" xfId="0" applyFont="1" applyFill="1" applyBorder="1" applyAlignment="1">
      <alignment horizontal="center"/>
    </xf>
    <xf numFmtId="2" fontId="7" fillId="8" borderId="20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9" fillId="8" borderId="15" xfId="0" applyFont="1" applyFill="1" applyBorder="1" applyAlignment="1">
      <alignment horizontal="left"/>
    </xf>
    <xf numFmtId="2" fontId="7" fillId="8" borderId="30" xfId="0" applyNumberFormat="1" applyFont="1" applyFill="1" applyBorder="1" applyAlignment="1">
      <alignment horizontal="center"/>
    </xf>
    <xf numFmtId="0" fontId="7" fillId="8" borderId="15" xfId="0" applyFont="1" applyFill="1" applyBorder="1" applyAlignment="1" applyProtection="1">
      <alignment horizontal="center"/>
      <protection locked="0"/>
    </xf>
    <xf numFmtId="167" fontId="7" fillId="8" borderId="15" xfId="0" applyNumberFormat="1" applyFont="1" applyFill="1" applyBorder="1" applyAlignment="1">
      <alignment horizontal="center"/>
    </xf>
    <xf numFmtId="10" fontId="9" fillId="8" borderId="15" xfId="7" applyNumberFormat="1" applyFont="1" applyFill="1" applyBorder="1" applyAlignment="1"/>
    <xf numFmtId="10" fontId="7" fillId="8" borderId="15" xfId="7" applyNumberFormat="1" applyFont="1" applyFill="1" applyBorder="1"/>
    <xf numFmtId="0" fontId="24" fillId="8" borderId="30" xfId="0" applyFont="1" applyFill="1" applyBorder="1" applyAlignment="1">
      <alignment horizontal="center"/>
    </xf>
    <xf numFmtId="1" fontId="55" fillId="8" borderId="15" xfId="16" applyNumberFormat="1" applyFont="1" applyFill="1" applyBorder="1" applyAlignment="1">
      <alignment horizontal="center"/>
    </xf>
    <xf numFmtId="1" fontId="9" fillId="8" borderId="34" xfId="21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0" fontId="9" fillId="8" borderId="37" xfId="0" applyFont="1" applyFill="1" applyBorder="1"/>
    <xf numFmtId="0" fontId="9" fillId="8" borderId="25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left"/>
    </xf>
    <xf numFmtId="2" fontId="9" fillId="8" borderId="38" xfId="21" applyNumberFormat="1" applyFont="1" applyFill="1" applyBorder="1" applyAlignment="1">
      <alignment horizontal="center"/>
    </xf>
    <xf numFmtId="0" fontId="9" fillId="8" borderId="25" xfId="21" applyNumberFormat="1" applyFont="1" applyFill="1" applyBorder="1" applyAlignment="1">
      <alignment horizontal="center"/>
    </xf>
    <xf numFmtId="0" fontId="9" fillId="8" borderId="25" xfId="21" applyNumberFormat="1" applyFont="1" applyFill="1" applyBorder="1" applyAlignment="1" applyProtection="1">
      <alignment horizontal="center"/>
      <protection locked="0"/>
    </xf>
    <xf numFmtId="167" fontId="9" fillId="8" borderId="25" xfId="0" applyNumberFormat="1" applyFont="1" applyFill="1" applyBorder="1" applyAlignment="1">
      <alignment horizontal="center"/>
    </xf>
    <xf numFmtId="10" fontId="9" fillId="8" borderId="25" xfId="7" applyNumberFormat="1" applyFont="1" applyFill="1" applyBorder="1" applyAlignment="1"/>
    <xf numFmtId="0" fontId="9" fillId="8" borderId="25" xfId="0" applyFont="1" applyFill="1" applyBorder="1" applyAlignment="1" applyProtection="1">
      <alignment horizontal="center"/>
      <protection locked="0"/>
    </xf>
    <xf numFmtId="10" fontId="9" fillId="8" borderId="25" xfId="7" applyNumberFormat="1" applyFont="1" applyFill="1" applyBorder="1"/>
    <xf numFmtId="2" fontId="7" fillId="8" borderId="2" xfId="0" applyNumberFormat="1" applyFont="1" applyFill="1" applyBorder="1" applyAlignment="1">
      <alignment horizontal="center"/>
    </xf>
    <xf numFmtId="0" fontId="0" fillId="8" borderId="2" xfId="0" applyFill="1" applyBorder="1"/>
    <xf numFmtId="0" fontId="9" fillId="8" borderId="2" xfId="0" applyFont="1" applyFill="1" applyBorder="1" applyAlignment="1">
      <alignment horizontal="center"/>
    </xf>
    <xf numFmtId="2" fontId="9" fillId="8" borderId="2" xfId="21" applyNumberFormat="1" applyFont="1" applyFill="1" applyBorder="1" applyAlignment="1">
      <alignment horizontal="center"/>
    </xf>
    <xf numFmtId="1" fontId="9" fillId="8" borderId="2" xfId="21" applyNumberFormat="1" applyFont="1" applyFill="1" applyBorder="1" applyAlignment="1">
      <alignment horizontal="center"/>
    </xf>
    <xf numFmtId="0" fontId="9" fillId="8" borderId="2" xfId="21" applyNumberFormat="1" applyFont="1" applyFill="1" applyBorder="1" applyAlignment="1" applyProtection="1">
      <alignment horizontal="center"/>
      <protection locked="0"/>
    </xf>
    <xf numFmtId="167" fontId="9" fillId="8" borderId="2" xfId="0" applyNumberFormat="1" applyFont="1" applyFill="1" applyBorder="1" applyAlignment="1">
      <alignment horizontal="center"/>
    </xf>
    <xf numFmtId="0" fontId="9" fillId="8" borderId="2" xfId="0" applyFont="1" applyFill="1" applyBorder="1" applyAlignment="1" applyProtection="1">
      <alignment horizontal="center"/>
      <protection locked="0"/>
    </xf>
    <xf numFmtId="10" fontId="9" fillId="8" borderId="2" xfId="7" applyNumberFormat="1" applyFont="1" applyFill="1" applyBorder="1"/>
    <xf numFmtId="167" fontId="9" fillId="8" borderId="9" xfId="0" applyNumberFormat="1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9" fillId="8" borderId="27" xfId="21" applyNumberFormat="1" applyFont="1" applyFill="1" applyBorder="1" applyAlignment="1">
      <alignment horizontal="center"/>
    </xf>
    <xf numFmtId="0" fontId="7" fillId="8" borderId="34" xfId="0" applyFont="1" applyFill="1" applyBorder="1" applyAlignment="1">
      <alignment horizontal="center"/>
    </xf>
    <xf numFmtId="1" fontId="55" fillId="8" borderId="34" xfId="16" applyNumberFormat="1" applyFont="1" applyFill="1" applyBorder="1" applyAlignment="1">
      <alignment horizontal="center"/>
    </xf>
    <xf numFmtId="0" fontId="7" fillId="8" borderId="34" xfId="0" applyFont="1" applyFill="1" applyBorder="1" applyAlignment="1" applyProtection="1">
      <alignment horizontal="center"/>
      <protection locked="0"/>
    </xf>
    <xf numFmtId="167" fontId="7" fillId="8" borderId="34" xfId="0" applyNumberFormat="1" applyFont="1" applyFill="1" applyBorder="1" applyAlignment="1">
      <alignment horizontal="center"/>
    </xf>
    <xf numFmtId="10" fontId="7" fillId="8" borderId="34" xfId="7" applyNumberFormat="1" applyFont="1" applyFill="1" applyBorder="1"/>
    <xf numFmtId="0" fontId="9" fillId="8" borderId="17" xfId="21" applyNumberFormat="1" applyFont="1" applyFill="1" applyBorder="1" applyAlignment="1">
      <alignment horizontal="center"/>
    </xf>
    <xf numFmtId="0" fontId="9" fillId="8" borderId="2" xfId="21" applyNumberFormat="1" applyFont="1" applyFill="1" applyBorder="1" applyAlignment="1">
      <alignment horizontal="center"/>
    </xf>
    <xf numFmtId="2" fontId="7" fillId="8" borderId="17" xfId="0" applyNumberFormat="1" applyFont="1" applyFill="1" applyBorder="1" applyAlignment="1">
      <alignment horizontal="center"/>
    </xf>
    <xf numFmtId="166" fontId="9" fillId="8" borderId="8" xfId="21" applyFont="1" applyFill="1" applyBorder="1"/>
    <xf numFmtId="2" fontId="7" fillId="8" borderId="35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 wrapText="1"/>
    </xf>
    <xf numFmtId="2" fontId="42" fillId="0" borderId="2" xfId="0" applyNumberFormat="1" applyFont="1" applyBorder="1" applyAlignment="1">
      <alignment horizontal="center" wrapText="1"/>
    </xf>
    <xf numFmtId="9" fontId="42" fillId="0" borderId="17" xfId="7" applyFont="1" applyFill="1" applyBorder="1" applyAlignment="1">
      <alignment horizontal="center" wrapText="1"/>
    </xf>
    <xf numFmtId="166" fontId="65" fillId="0" borderId="2" xfId="21" applyFont="1" applyBorder="1"/>
    <xf numFmtId="0" fontId="43" fillId="0" borderId="8" xfId="0" applyFont="1" applyBorder="1" applyAlignment="1">
      <alignment horizontal="center" wrapText="1"/>
    </xf>
    <xf numFmtId="2" fontId="43" fillId="0" borderId="15" xfId="21" applyNumberFormat="1" applyFont="1" applyFill="1" applyBorder="1" applyAlignment="1">
      <alignment horizontal="center"/>
    </xf>
    <xf numFmtId="2" fontId="43" fillId="0" borderId="2" xfId="21" applyNumberFormat="1" applyFont="1" applyBorder="1" applyAlignment="1">
      <alignment horizontal="center"/>
    </xf>
    <xf numFmtId="2" fontId="43" fillId="0" borderId="0" xfId="21" applyNumberFormat="1" applyFont="1" applyFill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42" fillId="0" borderId="17" xfId="0" applyFont="1" applyBorder="1" applyAlignment="1">
      <alignment horizontal="center" vertical="center"/>
    </xf>
    <xf numFmtId="0" fontId="48" fillId="0" borderId="0" xfId="12" applyFont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4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2" xfId="7" applyFont="1" applyBorder="1" applyAlignment="1">
      <alignment horizontal="center"/>
    </xf>
    <xf numFmtId="9" fontId="0" fillId="0" borderId="8" xfId="7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9" fontId="0" fillId="0" borderId="9" xfId="7" applyFont="1" applyBorder="1" applyAlignment="1">
      <alignment horizontal="center"/>
    </xf>
    <xf numFmtId="9" fontId="0" fillId="0" borderId="0" xfId="7" applyFont="1" applyAlignment="1">
      <alignment horizontal="center"/>
    </xf>
    <xf numFmtId="9" fontId="7" fillId="0" borderId="2" xfId="0" applyNumberFormat="1" applyFont="1" applyBorder="1"/>
    <xf numFmtId="9" fontId="9" fillId="3" borderId="2" xfId="0" applyNumberFormat="1" applyFont="1" applyFill="1" applyBorder="1" applyAlignment="1">
      <alignment wrapText="1"/>
    </xf>
    <xf numFmtId="9" fontId="7" fillId="0" borderId="2" xfId="7" applyFont="1" applyBorder="1"/>
    <xf numFmtId="9" fontId="9" fillId="0" borderId="2" xfId="7" applyFont="1" applyBorder="1"/>
    <xf numFmtId="9" fontId="2" fillId="0" borderId="2" xfId="7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3" fillId="0" borderId="30" xfId="24" applyNumberFormat="1" applyFont="1" applyFill="1" applyBorder="1" applyAlignment="1">
      <alignment horizontal="center"/>
    </xf>
    <xf numFmtId="0" fontId="43" fillId="0" borderId="17" xfId="24" applyNumberFormat="1" applyFont="1" applyBorder="1" applyAlignment="1">
      <alignment horizontal="center"/>
    </xf>
    <xf numFmtId="166" fontId="28" fillId="0" borderId="2" xfId="24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9" fillId="9" borderId="2" xfId="2" applyFont="1" applyFill="1" applyBorder="1" applyAlignment="1" applyProtection="1">
      <alignment wrapText="1"/>
    </xf>
    <xf numFmtId="0" fontId="59" fillId="9" borderId="2" xfId="2" applyFont="1" applyFill="1" applyBorder="1" applyAlignment="1" applyProtection="1"/>
    <xf numFmtId="0" fontId="59" fillId="9" borderId="0" xfId="2" applyFont="1" applyFill="1" applyAlignment="1" applyProtection="1"/>
    <xf numFmtId="0" fontId="59" fillId="9" borderId="0" xfId="0" applyFont="1" applyFill="1"/>
    <xf numFmtId="0" fontId="59" fillId="9" borderId="2" xfId="2" applyFont="1" applyFill="1" applyBorder="1" applyAlignment="1" applyProtection="1">
      <alignment vertical="center"/>
    </xf>
    <xf numFmtId="0" fontId="59" fillId="9" borderId="2" xfId="0" applyFont="1" applyFill="1" applyBorder="1"/>
    <xf numFmtId="0" fontId="59" fillId="6" borderId="2" xfId="0" applyFont="1" applyFill="1" applyBorder="1"/>
    <xf numFmtId="0" fontId="59" fillId="6" borderId="0" xfId="0" applyFont="1" applyFill="1"/>
    <xf numFmtId="0" fontId="39" fillId="0" borderId="2" xfId="0" applyFont="1" applyBorder="1" applyAlignment="1">
      <alignment horizontal="center"/>
    </xf>
    <xf numFmtId="0" fontId="59" fillId="9" borderId="2" xfId="2" applyFont="1" applyFill="1" applyBorder="1" applyAlignment="1" applyProtection="1">
      <alignment horizontal="center"/>
    </xf>
    <xf numFmtId="0" fontId="59" fillId="9" borderId="2" xfId="2" applyFont="1" applyFill="1" applyBorder="1" applyAlignment="1" applyProtection="1">
      <alignment horizontal="center" vertical="center"/>
    </xf>
    <xf numFmtId="0" fontId="59" fillId="7" borderId="16" xfId="2" applyFont="1" applyFill="1" applyBorder="1" applyAlignment="1" applyProtection="1">
      <alignment horizontal="center" vertical="center"/>
    </xf>
    <xf numFmtId="166" fontId="70" fillId="0" borderId="2" xfId="24" applyFont="1" applyBorder="1" applyAlignment="1">
      <alignment horizontal="center" wrapText="1"/>
    </xf>
    <xf numFmtId="1" fontId="43" fillId="0" borderId="17" xfId="24" applyNumberFormat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166" fontId="70" fillId="0" borderId="2" xfId="24" applyFont="1" applyFill="1" applyBorder="1" applyAlignment="1">
      <alignment horizontal="center"/>
    </xf>
    <xf numFmtId="2" fontId="43" fillId="0" borderId="0" xfId="21" applyNumberFormat="1" applyFont="1" applyFill="1" applyAlignment="1">
      <alignment horizontal="center"/>
    </xf>
    <xf numFmtId="0" fontId="10" fillId="0" borderId="2" xfId="0" applyFont="1" applyBorder="1"/>
    <xf numFmtId="0" fontId="67" fillId="0" borderId="2" xfId="2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41" fillId="0" borderId="2" xfId="0" applyNumberFormat="1" applyFont="1" applyBorder="1" applyAlignment="1">
      <alignment horizontal="center"/>
    </xf>
    <xf numFmtId="1" fontId="42" fillId="0" borderId="2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 vertical="center"/>
    </xf>
    <xf numFmtId="2" fontId="72" fillId="0" borderId="2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7" fillId="0" borderId="9" xfId="2" applyFont="1" applyFill="1" applyBorder="1" applyAlignment="1" applyProtection="1">
      <alignment horizontal="center" wrapText="1"/>
    </xf>
    <xf numFmtId="0" fontId="67" fillId="0" borderId="0" xfId="2" applyFont="1" applyFill="1" applyBorder="1" applyAlignment="1" applyProtection="1">
      <alignment horizontal="center" wrapText="1"/>
    </xf>
    <xf numFmtId="0" fontId="43" fillId="0" borderId="18" xfId="0" applyFont="1" applyBorder="1" applyAlignment="1">
      <alignment horizontal="center" wrapText="1"/>
    </xf>
    <xf numFmtId="0" fontId="67" fillId="0" borderId="17" xfId="2" applyFont="1" applyFill="1" applyBorder="1" applyAlignment="1" applyProtection="1">
      <alignment horizontal="center" wrapText="1"/>
    </xf>
    <xf numFmtId="0" fontId="44" fillId="0" borderId="0" xfId="12" applyFont="1"/>
    <xf numFmtId="2" fontId="44" fillId="0" borderId="0" xfId="12" applyNumberFormat="1" applyFont="1" applyAlignment="1">
      <alignment horizontal="center"/>
    </xf>
    <xf numFmtId="0" fontId="55" fillId="0" borderId="0" xfId="16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39" fillId="0" borderId="0" xfId="0" applyFont="1"/>
    <xf numFmtId="0" fontId="37" fillId="0" borderId="0" xfId="0" applyFont="1" applyAlignment="1">
      <alignment horizontal="center"/>
    </xf>
    <xf numFmtId="0" fontId="60" fillId="0" borderId="0" xfId="12" applyFont="1"/>
    <xf numFmtId="2" fontId="61" fillId="0" borderId="0" xfId="12" applyNumberFormat="1" applyFont="1" applyAlignment="1">
      <alignment horizontal="center"/>
    </xf>
    <xf numFmtId="1" fontId="60" fillId="0" borderId="0" xfId="16" applyNumberFormat="1" applyFont="1" applyAlignment="1">
      <alignment horizontal="center"/>
    </xf>
    <xf numFmtId="2" fontId="60" fillId="0" borderId="0" xfId="12" applyNumberFormat="1" applyFont="1" applyAlignment="1">
      <alignment horizontal="center"/>
    </xf>
    <xf numFmtId="2" fontId="33" fillId="0" borderId="0" xfId="12" applyNumberFormat="1" applyFont="1" applyAlignment="1">
      <alignment horizontal="center"/>
    </xf>
    <xf numFmtId="0" fontId="38" fillId="0" borderId="0" xfId="12" applyFont="1"/>
    <xf numFmtId="0" fontId="58" fillId="0" borderId="0" xfId="12" applyFont="1"/>
    <xf numFmtId="2" fontId="58" fillId="0" borderId="0" xfId="0" applyNumberFormat="1" applyFont="1" applyAlignment="1">
      <alignment horizontal="center"/>
    </xf>
    <xf numFmtId="1" fontId="58" fillId="0" borderId="0" xfId="16" applyNumberFormat="1" applyFont="1" applyAlignment="1">
      <alignment horizontal="center"/>
    </xf>
    <xf numFmtId="0" fontId="18" fillId="0" borderId="0" xfId="2" applyFill="1" applyBorder="1" applyAlignment="1" applyProtection="1"/>
    <xf numFmtId="0" fontId="24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4" fontId="77" fillId="0" borderId="44" xfId="0" applyNumberFormat="1" applyFont="1" applyBorder="1" applyAlignment="1">
      <alignment vertical="center" wrapText="1"/>
    </xf>
    <xf numFmtId="0" fontId="79" fillId="0" borderId="0" xfId="0" applyFont="1" applyAlignment="1">
      <alignment vertical="center" wrapText="1"/>
    </xf>
    <xf numFmtId="0" fontId="77" fillId="0" borderId="44" xfId="0" applyFont="1" applyBorder="1" applyAlignment="1">
      <alignment horizontal="center" vertical="center" wrapText="1"/>
    </xf>
    <xf numFmtId="3" fontId="77" fillId="0" borderId="44" xfId="0" applyNumberFormat="1" applyFont="1" applyBorder="1" applyAlignment="1">
      <alignment horizontal="center" vertical="center" wrapText="1"/>
    </xf>
    <xf numFmtId="0" fontId="77" fillId="11" borderId="44" xfId="0" applyFont="1" applyFill="1" applyBorder="1" applyAlignment="1">
      <alignment horizontal="center" vertical="center" wrapText="1"/>
    </xf>
    <xf numFmtId="0" fontId="77" fillId="10" borderId="44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18" fillId="0" borderId="0" xfId="2" applyFill="1" applyAlignment="1" applyProtection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33" fillId="0" borderId="2" xfId="12" applyFont="1" applyBorder="1"/>
    <xf numFmtId="3" fontId="7" fillId="0" borderId="0" xfId="0" applyNumberFormat="1" applyFont="1"/>
    <xf numFmtId="1" fontId="28" fillId="0" borderId="17" xfId="12" applyNumberFormat="1" applyFont="1" applyBorder="1" applyAlignment="1">
      <alignment horizontal="center"/>
    </xf>
    <xf numFmtId="0" fontId="3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46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6" xfId="12" applyFont="1" applyBorder="1"/>
    <xf numFmtId="0" fontId="2" fillId="0" borderId="6" xfId="0" applyFont="1" applyBorder="1" applyAlignment="1">
      <alignment horizontal="center" wrapText="1"/>
    </xf>
    <xf numFmtId="0" fontId="1" fillId="0" borderId="0" xfId="0" applyFont="1"/>
    <xf numFmtId="0" fontId="0" fillId="0" borderId="2" xfId="0" applyBorder="1" applyAlignment="1">
      <alignment horizontal="left"/>
    </xf>
    <xf numFmtId="0" fontId="0" fillId="0" borderId="2" xfId="7" applyNumberFormat="1" applyFont="1" applyBorder="1" applyAlignment="1">
      <alignment horizontal="center"/>
    </xf>
    <xf numFmtId="0" fontId="2" fillId="0" borderId="2" xfId="7" applyNumberFormat="1" applyFont="1" applyBorder="1" applyAlignment="1">
      <alignment horizontal="center"/>
    </xf>
    <xf numFmtId="167" fontId="0" fillId="0" borderId="2" xfId="7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9" fontId="0" fillId="0" borderId="0" xfId="7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9" fontId="0" fillId="0" borderId="0" xfId="7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9" fontId="2" fillId="0" borderId="2" xfId="7" applyFont="1" applyBorder="1"/>
    <xf numFmtId="9" fontId="2" fillId="0" borderId="2" xfId="7" applyFont="1" applyBorder="1" applyAlignment="1">
      <alignment horizontal="center" wrapText="1"/>
    </xf>
    <xf numFmtId="1" fontId="33" fillId="0" borderId="2" xfId="0" applyNumberFormat="1" applyFont="1" applyBorder="1" applyAlignment="1">
      <alignment horizontal="center"/>
    </xf>
    <xf numFmtId="2" fontId="0" fillId="0" borderId="2" xfId="7" applyNumberFormat="1" applyFont="1" applyBorder="1" applyAlignment="1">
      <alignment horizontal="center"/>
    </xf>
    <xf numFmtId="0" fontId="9" fillId="8" borderId="50" xfId="0" applyFont="1" applyFill="1" applyBorder="1"/>
    <xf numFmtId="0" fontId="9" fillId="8" borderId="51" xfId="0" applyFont="1" applyFill="1" applyBorder="1" applyAlignment="1">
      <alignment horizontal="center"/>
    </xf>
    <xf numFmtId="0" fontId="9" fillId="8" borderId="51" xfId="0" applyFont="1" applyFill="1" applyBorder="1" applyAlignment="1">
      <alignment horizontal="left"/>
    </xf>
    <xf numFmtId="0" fontId="9" fillId="8" borderId="52" xfId="21" applyNumberFormat="1" applyFont="1" applyFill="1" applyBorder="1" applyAlignment="1">
      <alignment horizontal="center"/>
    </xf>
    <xf numFmtId="1" fontId="9" fillId="8" borderId="51" xfId="21" applyNumberFormat="1" applyFont="1" applyFill="1" applyBorder="1" applyAlignment="1">
      <alignment horizontal="center"/>
    </xf>
    <xf numFmtId="0" fontId="9" fillId="8" borderId="51" xfId="21" applyNumberFormat="1" applyFont="1" applyFill="1" applyBorder="1" applyAlignment="1" applyProtection="1">
      <alignment horizontal="center"/>
      <protection locked="0"/>
    </xf>
    <xf numFmtId="167" fontId="9" fillId="8" borderId="51" xfId="0" applyNumberFormat="1" applyFont="1" applyFill="1" applyBorder="1" applyAlignment="1">
      <alignment horizontal="center"/>
    </xf>
    <xf numFmtId="10" fontId="9" fillId="8" borderId="51" xfId="7" applyNumberFormat="1" applyFont="1" applyFill="1" applyBorder="1" applyAlignment="1"/>
    <xf numFmtId="0" fontId="9" fillId="8" borderId="51" xfId="0" applyFont="1" applyFill="1" applyBorder="1" applyAlignment="1" applyProtection="1">
      <alignment horizontal="center"/>
      <protection locked="0"/>
    </xf>
    <xf numFmtId="10" fontId="9" fillId="8" borderId="51" xfId="7" applyNumberFormat="1" applyFont="1" applyFill="1" applyBorder="1"/>
    <xf numFmtId="2" fontId="9" fillId="8" borderId="52" xfId="21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8" fillId="0" borderId="0" xfId="0" applyFont="1" applyAlignment="1" applyProtection="1">
      <alignment horizontal="center" wrapText="1"/>
      <protection locked="0"/>
    </xf>
    <xf numFmtId="2" fontId="28" fillId="0" borderId="0" xfId="0" applyNumberFormat="1" applyFont="1" applyAlignment="1">
      <alignment horizontal="center" wrapText="1"/>
    </xf>
    <xf numFmtId="9" fontId="28" fillId="0" borderId="0" xfId="7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9" fontId="28" fillId="0" borderId="0" xfId="7" applyFont="1" applyFill="1" applyBorder="1" applyAlignment="1">
      <alignment wrapText="1"/>
    </xf>
    <xf numFmtId="0" fontId="49" fillId="0" borderId="0" xfId="0" applyFont="1" applyAlignment="1">
      <alignment horizontal="center" wrapText="1"/>
    </xf>
    <xf numFmtId="0" fontId="89" fillId="7" borderId="16" xfId="2" applyFont="1" applyFill="1" applyBorder="1" applyAlignment="1" applyProtection="1">
      <alignment horizontal="center" vertical="center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 horizontal="center" wrapText="1"/>
    </xf>
    <xf numFmtId="0" fontId="9" fillId="8" borderId="0" xfId="0" applyFont="1" applyFill="1" applyAlignment="1">
      <alignment horizontal="left"/>
    </xf>
    <xf numFmtId="0" fontId="9" fillId="8" borderId="0" xfId="0" applyFont="1" applyFill="1" applyAlignment="1">
      <alignment horizontal="center" wrapText="1" shrinkToFit="1"/>
    </xf>
    <xf numFmtId="167" fontId="9" fillId="8" borderId="0" xfId="0" applyNumberFormat="1" applyFont="1" applyFill="1" applyAlignment="1">
      <alignment horizontal="center" wrapText="1"/>
    </xf>
    <xf numFmtId="10" fontId="9" fillId="8" borderId="0" xfId="7" applyNumberFormat="1" applyFont="1" applyFill="1" applyBorder="1" applyAlignment="1">
      <alignment wrapText="1"/>
    </xf>
    <xf numFmtId="10" fontId="9" fillId="8" borderId="0" xfId="0" applyNumberFormat="1" applyFont="1" applyFill="1" applyAlignment="1">
      <alignment wrapText="1"/>
    </xf>
    <xf numFmtId="0" fontId="88" fillId="7" borderId="16" xfId="2" applyFont="1" applyFill="1" applyBorder="1" applyAlignment="1" applyProtection="1">
      <alignment horizontal="center" vertical="center"/>
    </xf>
    <xf numFmtId="0" fontId="59" fillId="9" borderId="0" xfId="0" applyFont="1" applyFill="1" applyAlignment="1">
      <alignment horizontal="center"/>
    </xf>
    <xf numFmtId="0" fontId="59" fillId="9" borderId="9" xfId="0" applyFont="1" applyFill="1" applyBorder="1"/>
    <xf numFmtId="0" fontId="59" fillId="12" borderId="2" xfId="2" applyFont="1" applyFill="1" applyBorder="1" applyAlignment="1" applyProtection="1"/>
    <xf numFmtId="0" fontId="59" fillId="12" borderId="31" xfId="2" applyFont="1" applyFill="1" applyBorder="1" applyAlignment="1" applyProtection="1">
      <alignment horizontal="center" vertical="center"/>
    </xf>
    <xf numFmtId="0" fontId="59" fillId="12" borderId="24" xfId="2" applyFont="1" applyFill="1" applyBorder="1" applyAlignment="1" applyProtection="1">
      <alignment horizontal="center" vertical="center"/>
    </xf>
    <xf numFmtId="0" fontId="59" fillId="12" borderId="2" xfId="2" applyFont="1" applyFill="1" applyBorder="1" applyAlignment="1" applyProtection="1">
      <alignment horizontal="center" vertical="center"/>
    </xf>
    <xf numFmtId="0" fontId="59" fillId="12" borderId="0" xfId="0" applyFont="1" applyFill="1" applyAlignment="1">
      <alignment horizontal="center"/>
    </xf>
    <xf numFmtId="0" fontId="59" fillId="12" borderId="2" xfId="2" applyFont="1" applyFill="1" applyBorder="1" applyAlignment="1" applyProtection="1">
      <alignment horizontal="center"/>
    </xf>
    <xf numFmtId="0" fontId="59" fillId="12" borderId="2" xfId="0" applyFont="1" applyFill="1" applyBorder="1"/>
    <xf numFmtId="0" fontId="64" fillId="12" borderId="31" xfId="2" applyFont="1" applyFill="1" applyBorder="1" applyAlignment="1" applyProtection="1">
      <alignment horizontal="center" vertical="center"/>
    </xf>
    <xf numFmtId="0" fontId="64" fillId="12" borderId="24" xfId="2" applyFont="1" applyFill="1" applyBorder="1" applyAlignment="1" applyProtection="1">
      <alignment horizontal="center" vertical="center"/>
    </xf>
    <xf numFmtId="0" fontId="88" fillId="7" borderId="16" xfId="2" applyFont="1" applyFill="1" applyBorder="1" applyAlignment="1" applyProtection="1">
      <alignment vertical="center"/>
    </xf>
    <xf numFmtId="0" fontId="9" fillId="8" borderId="0" xfId="0" applyFont="1" applyFill="1"/>
    <xf numFmtId="0" fontId="9" fillId="8" borderId="7" xfId="0" applyFont="1" applyFill="1" applyBorder="1"/>
    <xf numFmtId="0" fontId="7" fillId="8" borderId="30" xfId="0" applyFont="1" applyFill="1" applyBorder="1" applyAlignment="1">
      <alignment horizontal="center"/>
    </xf>
    <xf numFmtId="2" fontId="55" fillId="8" borderId="30" xfId="16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1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1" fillId="0" borderId="16" xfId="0" applyFont="1" applyBorder="1" applyAlignment="1">
      <alignment horizontal="left" wrapText="1"/>
    </xf>
    <xf numFmtId="0" fontId="2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9" fontId="2" fillId="0" borderId="2" xfId="7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2" fontId="55" fillId="0" borderId="2" xfId="16" applyNumberFormat="1" applyFont="1" applyBorder="1" applyAlignment="1">
      <alignment horizontal="center"/>
    </xf>
    <xf numFmtId="0" fontId="28" fillId="0" borderId="17" xfId="12" applyFont="1" applyBorder="1"/>
    <xf numFmtId="0" fontId="46" fillId="0" borderId="2" xfId="0" applyFont="1" applyBorder="1"/>
    <xf numFmtId="0" fontId="46" fillId="0" borderId="18" xfId="0" applyFont="1" applyBorder="1"/>
    <xf numFmtId="0" fontId="36" fillId="0" borderId="2" xfId="0" applyFont="1" applyBorder="1"/>
    <xf numFmtId="0" fontId="36" fillId="0" borderId="17" xfId="0" applyFont="1" applyBorder="1"/>
    <xf numFmtId="0" fontId="9" fillId="3" borderId="0" xfId="0" applyFont="1" applyFill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4" fillId="0" borderId="0" xfId="0" applyFont="1" applyAlignment="1">
      <alignment horizontal="center"/>
    </xf>
    <xf numFmtId="9" fontId="42" fillId="0" borderId="10" xfId="7" applyFont="1" applyFill="1" applyBorder="1" applyAlignment="1">
      <alignment horizontal="center" wrapText="1"/>
    </xf>
    <xf numFmtId="0" fontId="75" fillId="0" borderId="0" xfId="0" applyFont="1" applyAlignment="1">
      <alignment horizontal="left" vertical="center" wrapText="1"/>
    </xf>
    <xf numFmtId="9" fontId="9" fillId="0" borderId="0" xfId="7" applyFont="1" applyFill="1" applyBorder="1" applyAlignment="1">
      <alignment horizontal="center" wrapText="1"/>
    </xf>
    <xf numFmtId="0" fontId="18" fillId="0" borderId="17" xfId="2" applyFill="1" applyBorder="1" applyAlignment="1" applyProtection="1">
      <alignment horizontal="center" vertical="center"/>
    </xf>
    <xf numFmtId="0" fontId="7" fillId="0" borderId="20" xfId="0" applyFont="1" applyBorder="1"/>
    <xf numFmtId="0" fontId="66" fillId="0" borderId="17" xfId="0" applyFont="1" applyBorder="1"/>
    <xf numFmtId="0" fontId="1" fillId="0" borderId="17" xfId="0" applyFont="1" applyBorder="1"/>
    <xf numFmtId="0" fontId="0" fillId="0" borderId="18" xfId="0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5" fillId="0" borderId="17" xfId="0" applyFont="1" applyBorder="1"/>
    <xf numFmtId="0" fontId="9" fillId="0" borderId="17" xfId="0" applyFont="1" applyBorder="1"/>
    <xf numFmtId="0" fontId="7" fillId="0" borderId="18" xfId="0" applyFont="1" applyBorder="1"/>
    <xf numFmtId="0" fontId="63" fillId="0" borderId="17" xfId="0" applyFont="1" applyBorder="1"/>
    <xf numFmtId="166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6" fontId="63" fillId="0" borderId="17" xfId="0" applyNumberFormat="1" applyFont="1" applyBorder="1"/>
    <xf numFmtId="166" fontId="7" fillId="0" borderId="17" xfId="0" applyNumberFormat="1" applyFont="1" applyBorder="1"/>
    <xf numFmtId="167" fontId="7" fillId="0" borderId="17" xfId="0" applyNumberFormat="1" applyFont="1" applyBorder="1"/>
    <xf numFmtId="9" fontId="9" fillId="0" borderId="10" xfId="7" applyFont="1" applyBorder="1"/>
    <xf numFmtId="10" fontId="7" fillId="0" borderId="10" xfId="0" applyNumberFormat="1" applyFont="1" applyBorder="1" applyAlignment="1">
      <alignment horizontal="center"/>
    </xf>
    <xf numFmtId="10" fontId="7" fillId="0" borderId="53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10" fontId="7" fillId="0" borderId="10" xfId="7" applyNumberFormat="1" applyFont="1" applyBorder="1" applyAlignment="1">
      <alignment horizontal="center"/>
    </xf>
    <xf numFmtId="10" fontId="9" fillId="0" borderId="10" xfId="7" applyNumberFormat="1" applyFont="1" applyBorder="1" applyAlignment="1">
      <alignment horizontal="center"/>
    </xf>
    <xf numFmtId="9" fontId="7" fillId="0" borderId="0" xfId="7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9" fontId="7" fillId="0" borderId="0" xfId="7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167" fontId="9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1" fontId="7" fillId="0" borderId="0" xfId="21" applyNumberFormat="1" applyFont="1" applyFill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21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Alignment="1">
      <alignment horizontal="left"/>
    </xf>
    <xf numFmtId="0" fontId="47" fillId="0" borderId="0" xfId="2" applyFont="1" applyFill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0" fontId="9" fillId="0" borderId="0" xfId="7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9" fontId="9" fillId="0" borderId="0" xfId="7" applyFont="1" applyFill="1" applyBorder="1"/>
    <xf numFmtId="2" fontId="9" fillId="0" borderId="0" xfId="0" applyNumberFormat="1" applyFont="1" applyAlignment="1">
      <alignment horizontal="left"/>
    </xf>
    <xf numFmtId="3" fontId="9" fillId="0" borderId="0" xfId="0" applyNumberFormat="1" applyFont="1" applyAlignment="1" applyProtection="1">
      <alignment horizontal="center"/>
      <protection locked="0"/>
    </xf>
    <xf numFmtId="9" fontId="9" fillId="0" borderId="0" xfId="7" applyFont="1" applyFill="1" applyBorder="1" applyAlignment="1">
      <alignment horizontal="center"/>
    </xf>
    <xf numFmtId="9" fontId="9" fillId="0" borderId="0" xfId="7" applyFont="1" applyFill="1" applyBorder="1" applyAlignment="1" applyProtection="1">
      <alignment horizontal="center"/>
      <protection locked="0"/>
    </xf>
    <xf numFmtId="3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8" fillId="0" borderId="0" xfId="2" applyFill="1" applyBorder="1" applyAlignment="1" applyProtection="1">
      <alignment vertical="center" wrapTex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center" vertical="center" wrapText="1"/>
    </xf>
    <xf numFmtId="3" fontId="77" fillId="0" borderId="0" xfId="0" applyNumberFormat="1" applyFont="1" applyAlignment="1">
      <alignment horizontal="center" vertical="center" wrapText="1"/>
    </xf>
    <xf numFmtId="1" fontId="9" fillId="0" borderId="0" xfId="21" applyNumberFormat="1" applyFont="1" applyFill="1" applyBorder="1" applyAlignment="1">
      <alignment horizontal="center"/>
    </xf>
    <xf numFmtId="0" fontId="9" fillId="0" borderId="0" xfId="21" applyNumberFormat="1" applyFont="1" applyFill="1" applyBorder="1" applyAlignment="1" applyProtection="1">
      <alignment horizontal="center"/>
      <protection locked="0"/>
    </xf>
    <xf numFmtId="2" fontId="47" fillId="0" borderId="0" xfId="2" applyNumberFormat="1" applyFont="1" applyFill="1" applyBorder="1" applyAlignment="1" applyProtection="1">
      <alignment horizontal="center"/>
      <protection locked="0"/>
    </xf>
    <xf numFmtId="0" fontId="7" fillId="0" borderId="0" xfId="21" applyNumberFormat="1" applyFont="1" applyFill="1" applyBorder="1" applyAlignment="1">
      <alignment horizontal="center"/>
    </xf>
    <xf numFmtId="2" fontId="7" fillId="0" borderId="0" xfId="21" applyNumberFormat="1" applyFont="1" applyFill="1" applyBorder="1" applyAlignment="1" applyProtection="1">
      <alignment horizontal="center"/>
      <protection locked="0"/>
    </xf>
    <xf numFmtId="0" fontId="7" fillId="0" borderId="0" xfId="7" applyNumberFormat="1" applyFont="1" applyFill="1" applyBorder="1" applyAlignment="1">
      <alignment horizontal="center"/>
    </xf>
    <xf numFmtId="9" fontId="7" fillId="0" borderId="0" xfId="7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9" fillId="0" borderId="0" xfId="7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21" applyNumberFormat="1" applyFont="1" applyFill="1" applyBorder="1" applyAlignment="1" applyProtection="1">
      <alignment horizontal="center"/>
      <protection locked="0"/>
    </xf>
    <xf numFmtId="0" fontId="18" fillId="0" borderId="0" xfId="2" applyFill="1" applyBorder="1" applyAlignment="1" applyProtection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3" fontId="78" fillId="0" borderId="0" xfId="0" applyNumberFormat="1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1" fontId="9" fillId="0" borderId="0" xfId="7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12" fontId="7" fillId="0" borderId="0" xfId="7" applyNumberFormat="1" applyFont="1" applyFill="1" applyBorder="1" applyAlignment="1">
      <alignment horizontal="center"/>
    </xf>
    <xf numFmtId="14" fontId="9" fillId="0" borderId="0" xfId="0" applyNumberFormat="1" applyFont="1" applyAlignment="1">
      <alignment horizontal="center" wrapText="1" shrinkToFit="1"/>
    </xf>
    <xf numFmtId="3" fontId="9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 wrapText="1"/>
    </xf>
    <xf numFmtId="3" fontId="84" fillId="0" borderId="0" xfId="0" applyNumberFormat="1" applyFont="1" applyAlignment="1">
      <alignment horizontal="left" vertical="center" wrapText="1"/>
    </xf>
    <xf numFmtId="0" fontId="84" fillId="0" borderId="0" xfId="0" applyFont="1" applyAlignment="1">
      <alignment horizontal="center" vertical="center" wrapText="1"/>
    </xf>
    <xf numFmtId="3" fontId="84" fillId="0" borderId="0" xfId="0" applyNumberFormat="1" applyFont="1" applyAlignment="1">
      <alignment horizontal="center" vertical="center" wrapText="1"/>
    </xf>
    <xf numFmtId="3" fontId="78" fillId="0" borderId="0" xfId="0" applyNumberFormat="1" applyFont="1" applyAlignment="1">
      <alignment horizontal="left" vertical="center" wrapText="1"/>
    </xf>
    <xf numFmtId="0" fontId="83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14" fontId="85" fillId="0" borderId="0" xfId="0" applyNumberFormat="1" applyFont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vertical="center" wrapText="1"/>
    </xf>
    <xf numFmtId="14" fontId="86" fillId="0" borderId="0" xfId="0" applyNumberFormat="1" applyFont="1" applyAlignment="1">
      <alignment horizontal="left" vertical="center" wrapText="1"/>
    </xf>
    <xf numFmtId="0" fontId="86" fillId="0" borderId="0" xfId="0" applyFont="1" applyAlignment="1">
      <alignment horizontal="center" vertical="center" wrapText="1"/>
    </xf>
    <xf numFmtId="3" fontId="86" fillId="0" borderId="0" xfId="0" applyNumberFormat="1" applyFont="1" applyAlignment="1">
      <alignment horizontal="center" vertical="center" wrapText="1"/>
    </xf>
    <xf numFmtId="3" fontId="85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 wrapText="1"/>
    </xf>
    <xf numFmtId="167" fontId="7" fillId="0" borderId="0" xfId="0" applyNumberFormat="1" applyFont="1" applyAlignment="1">
      <alignment horizontal="center"/>
    </xf>
    <xf numFmtId="166" fontId="28" fillId="0" borderId="0" xfId="24" applyFont="1" applyFill="1" applyBorder="1" applyAlignment="1">
      <alignment horizontal="center" vertical="center"/>
    </xf>
    <xf numFmtId="166" fontId="28" fillId="0" borderId="0" xfId="24" applyFont="1" applyFill="1" applyBorder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" fontId="55" fillId="0" borderId="0" xfId="16" applyNumberFormat="1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167" fontId="7" fillId="0" borderId="0" xfId="0" applyNumberFormat="1" applyFont="1" applyAlignment="1" applyProtection="1">
      <alignment horizontal="center"/>
      <protection locked="0"/>
    </xf>
    <xf numFmtId="0" fontId="2" fillId="0" borderId="2" xfId="2" applyFont="1" applyFill="1" applyBorder="1" applyAlignment="1" applyProtection="1"/>
    <xf numFmtId="2" fontId="14" fillId="0" borderId="2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2" xfId="16" applyFont="1" applyBorder="1"/>
    <xf numFmtId="1" fontId="42" fillId="0" borderId="2" xfId="0" applyNumberFormat="1" applyFont="1" applyBorder="1" applyAlignment="1">
      <alignment horizontal="center" wrapText="1" shrinkToFit="1"/>
    </xf>
    <xf numFmtId="1" fontId="42" fillId="0" borderId="2" xfId="0" applyNumberFormat="1" applyFont="1" applyBorder="1" applyAlignment="1">
      <alignment horizontal="center" wrapText="1"/>
    </xf>
    <xf numFmtId="1" fontId="42" fillId="0" borderId="17" xfId="0" applyNumberFormat="1" applyFont="1" applyBorder="1" applyAlignment="1">
      <alignment horizontal="center" wrapText="1"/>
    </xf>
    <xf numFmtId="0" fontId="7" fillId="0" borderId="19" xfId="0" applyFont="1" applyBorder="1"/>
    <xf numFmtId="0" fontId="7" fillId="0" borderId="8" xfId="0" applyFont="1" applyBorder="1" applyAlignment="1" applyProtection="1">
      <alignment horizontal="center"/>
      <protection locked="0"/>
    </xf>
    <xf numFmtId="167" fontId="7" fillId="0" borderId="8" xfId="0" applyNumberFormat="1" applyFont="1" applyBorder="1" applyAlignment="1">
      <alignment horizontal="center"/>
    </xf>
    <xf numFmtId="10" fontId="9" fillId="0" borderId="8" xfId="7" applyNumberFormat="1" applyFont="1" applyBorder="1"/>
    <xf numFmtId="0" fontId="7" fillId="0" borderId="8" xfId="0" applyFont="1" applyBorder="1" applyAlignment="1">
      <alignment horizontal="center"/>
    </xf>
    <xf numFmtId="9" fontId="7" fillId="0" borderId="8" xfId="7" applyFont="1" applyBorder="1"/>
    <xf numFmtId="167" fontId="7" fillId="0" borderId="9" xfId="0" applyNumberFormat="1" applyFont="1" applyBorder="1" applyAlignment="1">
      <alignment horizontal="center"/>
    </xf>
    <xf numFmtId="10" fontId="9" fillId="0" borderId="9" xfId="7" applyNumberFormat="1" applyFont="1" applyBorder="1"/>
    <xf numFmtId="9" fontId="7" fillId="0" borderId="9" xfId="7" applyFont="1" applyBorder="1"/>
    <xf numFmtId="0" fontId="24" fillId="0" borderId="18" xfId="0" applyFont="1" applyBorder="1" applyAlignment="1">
      <alignment horizontal="center"/>
    </xf>
    <xf numFmtId="0" fontId="9" fillId="0" borderId="5" xfId="2" applyFont="1" applyBorder="1" applyAlignment="1" applyProtection="1">
      <protection locked="0"/>
    </xf>
    <xf numFmtId="10" fontId="9" fillId="0" borderId="34" xfId="7" applyNumberFormat="1" applyFont="1" applyBorder="1"/>
    <xf numFmtId="0" fontId="9" fillId="0" borderId="8" xfId="0" applyFont="1" applyBorder="1"/>
    <xf numFmtId="10" fontId="9" fillId="0" borderId="8" xfId="7" applyNumberFormat="1" applyFont="1" applyBorder="1" applyAlignment="1">
      <alignment horizontal="center"/>
    </xf>
    <xf numFmtId="0" fontId="9" fillId="0" borderId="9" xfId="21" applyNumberFormat="1" applyFont="1" applyBorder="1" applyAlignment="1" applyProtection="1">
      <alignment horizontal="center"/>
      <protection locked="0"/>
    </xf>
    <xf numFmtId="167" fontId="9" fillId="0" borderId="9" xfId="0" applyNumberFormat="1" applyFont="1" applyBorder="1" applyAlignment="1">
      <alignment horizontal="center"/>
    </xf>
    <xf numFmtId="10" fontId="9" fillId="0" borderId="9" xfId="7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center"/>
      <protection locked="0"/>
    </xf>
    <xf numFmtId="9" fontId="9" fillId="0" borderId="9" xfId="7" applyFont="1" applyBorder="1"/>
    <xf numFmtId="0" fontId="9" fillId="0" borderId="33" xfId="0" applyFont="1" applyBorder="1"/>
    <xf numFmtId="10" fontId="9" fillId="0" borderId="34" xfId="7" applyNumberFormat="1" applyFont="1" applyBorder="1" applyAlignment="1">
      <alignment horizontal="center"/>
    </xf>
    <xf numFmtId="167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8" xfId="7" applyFont="1" applyBorder="1"/>
    <xf numFmtId="0" fontId="9" fillId="0" borderId="8" xfId="0" applyFont="1" applyBorder="1" applyAlignment="1" applyProtection="1">
      <alignment horizontal="center"/>
      <protection locked="0"/>
    </xf>
    <xf numFmtId="0" fontId="9" fillId="0" borderId="8" xfId="21" applyNumberFormat="1" applyFont="1" applyBorder="1" applyAlignment="1" applyProtection="1">
      <alignment horizontal="center"/>
      <protection locked="0"/>
    </xf>
    <xf numFmtId="10" fontId="9" fillId="0" borderId="15" xfId="7" applyNumberFormat="1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 applyProtection="1">
      <alignment horizontal="center"/>
      <protection locked="0"/>
    </xf>
    <xf numFmtId="167" fontId="9" fillId="0" borderId="34" xfId="0" applyNumberFormat="1" applyFont="1" applyBorder="1" applyAlignment="1">
      <alignment horizontal="center"/>
    </xf>
    <xf numFmtId="9" fontId="9" fillId="0" borderId="34" xfId="7" applyFont="1" applyBorder="1"/>
    <xf numFmtId="0" fontId="1" fillId="0" borderId="19" xfId="0" applyFont="1" applyBorder="1"/>
    <xf numFmtId="0" fontId="9" fillId="0" borderId="34" xfId="7" applyNumberFormat="1" applyFont="1" applyBorder="1" applyAlignment="1">
      <alignment horizontal="center"/>
    </xf>
    <xf numFmtId="9" fontId="9" fillId="0" borderId="34" xfId="7" applyFont="1" applyBorder="1" applyAlignment="1" applyProtection="1">
      <alignment horizontal="center"/>
      <protection locked="0"/>
    </xf>
    <xf numFmtId="10" fontId="7" fillId="0" borderId="9" xfId="7" applyNumberFormat="1" applyFont="1" applyBorder="1" applyAlignment="1">
      <alignment horizontal="center"/>
    </xf>
    <xf numFmtId="10" fontId="7" fillId="0" borderId="8" xfId="7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9" fillId="0" borderId="34" xfId="21" applyNumberFormat="1" applyFont="1" applyBorder="1" applyAlignment="1" applyProtection="1">
      <alignment horizontal="center"/>
      <protection locked="0"/>
    </xf>
    <xf numFmtId="0" fontId="7" fillId="0" borderId="23" xfId="0" applyFont="1" applyBorder="1"/>
    <xf numFmtId="0" fontId="9" fillId="0" borderId="54" xfId="16" applyFont="1" applyBorder="1"/>
    <xf numFmtId="0" fontId="7" fillId="0" borderId="19" xfId="0" applyFont="1" applyBorder="1" applyAlignment="1">
      <alignment horizontal="left"/>
    </xf>
    <xf numFmtId="0" fontId="7" fillId="0" borderId="9" xfId="0" quotePrefix="1" applyFont="1" applyBorder="1" applyAlignment="1" applyProtection="1">
      <alignment horizontal="center"/>
      <protection locked="0"/>
    </xf>
    <xf numFmtId="0" fontId="9" fillId="0" borderId="19" xfId="0" applyFont="1" applyBorder="1"/>
    <xf numFmtId="0" fontId="63" fillId="0" borderId="19" xfId="0" applyFont="1" applyBorder="1"/>
    <xf numFmtId="0" fontId="9" fillId="0" borderId="20" xfId="0" applyFont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167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7" fillId="0" borderId="15" xfId="7" applyFont="1" applyBorder="1"/>
    <xf numFmtId="0" fontId="9" fillId="0" borderId="33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52" fillId="0" borderId="2" xfId="2" applyFont="1" applyFill="1" applyBorder="1" applyAlignment="1" applyProtection="1">
      <alignment horizontal="center" vertical="center"/>
    </xf>
    <xf numFmtId="9" fontId="9" fillId="0" borderId="34" xfId="0" applyNumberFormat="1" applyFont="1" applyBorder="1"/>
    <xf numFmtId="9" fontId="7" fillId="0" borderId="9" xfId="0" applyNumberFormat="1" applyFont="1" applyBorder="1"/>
    <xf numFmtId="0" fontId="9" fillId="0" borderId="46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1" fillId="0" borderId="2" xfId="0" applyFont="1" applyBorder="1" applyAlignment="1">
      <alignment horizontal="left"/>
    </xf>
    <xf numFmtId="0" fontId="91" fillId="0" borderId="2" xfId="0" applyFont="1" applyBorder="1" applyAlignment="1">
      <alignment horizontal="center"/>
    </xf>
    <xf numFmtId="0" fontId="91" fillId="0" borderId="2" xfId="0" applyFont="1" applyBorder="1" applyAlignment="1" applyProtection="1">
      <alignment horizontal="center"/>
      <protection locked="0"/>
    </xf>
    <xf numFmtId="10" fontId="91" fillId="0" borderId="2" xfId="7" applyNumberFormat="1" applyFont="1" applyBorder="1"/>
    <xf numFmtId="9" fontId="91" fillId="0" borderId="2" xfId="0" applyNumberFormat="1" applyFont="1" applyBorder="1"/>
    <xf numFmtId="0" fontId="9" fillId="0" borderId="22" xfId="0" applyFont="1" applyBorder="1" applyAlignment="1">
      <alignment vertical="center"/>
    </xf>
    <xf numFmtId="0" fontId="94" fillId="0" borderId="7" xfId="2" applyFont="1" applyFill="1" applyBorder="1" applyAlignment="1" applyProtection="1">
      <alignment vertical="center"/>
    </xf>
    <xf numFmtId="0" fontId="94" fillId="0" borderId="24" xfId="2" applyFont="1" applyFill="1" applyBorder="1" applyAlignment="1" applyProtection="1">
      <alignment vertical="center"/>
    </xf>
    <xf numFmtId="0" fontId="7" fillId="0" borderId="16" xfId="0" applyFont="1" applyBorder="1"/>
    <xf numFmtId="0" fontId="9" fillId="0" borderId="18" xfId="0" applyFont="1" applyBorder="1"/>
    <xf numFmtId="0" fontId="1" fillId="0" borderId="2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12" applyFont="1" applyBorder="1"/>
    <xf numFmtId="2" fontId="42" fillId="0" borderId="8" xfId="0" applyNumberFormat="1" applyFont="1" applyBorder="1" applyAlignment="1">
      <alignment horizontal="center"/>
    </xf>
    <xf numFmtId="1" fontId="29" fillId="0" borderId="25" xfId="16" applyNumberFormat="1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9" fontId="42" fillId="0" borderId="8" xfId="7" applyFont="1" applyFill="1" applyBorder="1" applyAlignment="1">
      <alignment horizontal="center"/>
    </xf>
    <xf numFmtId="1" fontId="29" fillId="0" borderId="0" xfId="16" applyNumberFormat="1" applyFont="1" applyAlignment="1">
      <alignment horizontal="center"/>
    </xf>
    <xf numFmtId="9" fontId="42" fillId="0" borderId="0" xfId="7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7" fontId="9" fillId="0" borderId="35" xfId="0" applyNumberFormat="1" applyFont="1" applyBorder="1" applyAlignment="1">
      <alignment horizontal="left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5" xfId="21" applyNumberFormat="1" applyFont="1" applyBorder="1" applyAlignment="1" applyProtection="1">
      <alignment horizontal="center"/>
      <protection locked="0"/>
    </xf>
    <xf numFmtId="167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9" fontId="9" fillId="0" borderId="15" xfId="7" applyFont="1" applyBorder="1"/>
    <xf numFmtId="0" fontId="7" fillId="0" borderId="15" xfId="0" applyFont="1" applyBorder="1" applyAlignment="1" applyProtection="1">
      <alignment horizontal="center"/>
      <protection locked="0"/>
    </xf>
    <xf numFmtId="0" fontId="43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0" xfId="0" applyFont="1"/>
    <xf numFmtId="0" fontId="53" fillId="0" borderId="0" xfId="0" applyFont="1" applyAlignment="1">
      <alignment horizontal="center"/>
    </xf>
    <xf numFmtId="0" fontId="28" fillId="0" borderId="0" xfId="12" applyFont="1" applyAlignment="1">
      <alignment horizontal="center"/>
    </xf>
    <xf numFmtId="0" fontId="43" fillId="0" borderId="0" xfId="12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64" fillId="7" borderId="16" xfId="2" applyFont="1" applyFill="1" applyBorder="1" applyAlignment="1" applyProtection="1">
      <alignment horizontal="center" vertical="center"/>
    </xf>
    <xf numFmtId="167" fontId="0" fillId="0" borderId="2" xfId="0" applyNumberFormat="1" applyBorder="1" applyAlignment="1">
      <alignment horizontal="center"/>
    </xf>
    <xf numFmtId="0" fontId="22" fillId="0" borderId="0" xfId="0" applyFont="1" applyProtection="1">
      <protection locked="0"/>
    </xf>
    <xf numFmtId="0" fontId="9" fillId="3" borderId="4" xfId="0" applyFont="1" applyFill="1" applyBorder="1" applyAlignment="1" applyProtection="1">
      <alignment horizontal="center" wrapText="1"/>
      <protection locked="0"/>
    </xf>
    <xf numFmtId="0" fontId="14" fillId="0" borderId="63" xfId="0" applyFont="1" applyBorder="1" applyAlignment="1" applyProtection="1">
      <alignment horizontal="center"/>
      <protection locked="0"/>
    </xf>
    <xf numFmtId="0" fontId="55" fillId="0" borderId="2" xfId="16" applyFont="1" applyBorder="1" applyAlignment="1" applyProtection="1">
      <alignment horizontal="center"/>
      <protection locked="0"/>
    </xf>
    <xf numFmtId="0" fontId="55" fillId="0" borderId="8" xfId="16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left"/>
      <protection locked="0"/>
    </xf>
    <xf numFmtId="1" fontId="56" fillId="0" borderId="34" xfId="16" applyNumberFormat="1" applyFont="1" applyBorder="1" applyAlignment="1" applyProtection="1">
      <alignment horizontal="center"/>
      <protection locked="0"/>
    </xf>
    <xf numFmtId="1" fontId="9" fillId="0" borderId="8" xfId="21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62" fillId="0" borderId="2" xfId="0" applyFont="1" applyBorder="1" applyAlignment="1" applyProtection="1">
      <alignment horizontal="center"/>
      <protection locked="0"/>
    </xf>
    <xf numFmtId="1" fontId="56" fillId="0" borderId="33" xfId="16" applyNumberFormat="1" applyFont="1" applyBorder="1" applyAlignment="1" applyProtection="1">
      <alignment horizontal="center"/>
      <protection locked="0"/>
    </xf>
    <xf numFmtId="0" fontId="28" fillId="0" borderId="5" xfId="24" applyNumberFormat="1" applyFont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 wrapText="1" shrinkToFit="1"/>
      <protection locked="0"/>
    </xf>
    <xf numFmtId="0" fontId="9" fillId="3" borderId="8" xfId="0" applyFont="1" applyFill="1" applyBorder="1" applyAlignment="1" applyProtection="1">
      <alignment horizontal="center" wrapText="1" shrinkToFit="1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1" fontId="9" fillId="0" borderId="33" xfId="0" applyNumberFormat="1" applyFont="1" applyBorder="1" applyAlignment="1" applyProtection="1">
      <alignment horizontal="center"/>
      <protection locked="0"/>
    </xf>
    <xf numFmtId="0" fontId="55" fillId="0" borderId="9" xfId="16" applyFont="1" applyBorder="1" applyAlignment="1" applyProtection="1">
      <alignment horizontal="center"/>
      <protection locked="0"/>
    </xf>
    <xf numFmtId="0" fontId="7" fillId="0" borderId="9" xfId="21" applyNumberFormat="1" applyFont="1" applyBorder="1" applyAlignment="1" applyProtection="1">
      <alignment horizontal="center"/>
      <protection locked="0"/>
    </xf>
    <xf numFmtId="1" fontId="55" fillId="0" borderId="9" xfId="16" applyNumberFormat="1" applyFont="1" applyBorder="1" applyAlignment="1" applyProtection="1">
      <alignment horizontal="center"/>
      <protection locked="0"/>
    </xf>
    <xf numFmtId="1" fontId="55" fillId="0" borderId="2" xfId="16" applyNumberFormat="1" applyFont="1" applyBorder="1" applyAlignment="1" applyProtection="1">
      <alignment horizontal="center"/>
      <protection locked="0"/>
    </xf>
    <xf numFmtId="1" fontId="55" fillId="0" borderId="8" xfId="16" applyNumberFormat="1" applyFont="1" applyBorder="1" applyAlignment="1" applyProtection="1">
      <alignment horizontal="center"/>
      <protection locked="0"/>
    </xf>
    <xf numFmtId="1" fontId="9" fillId="0" borderId="33" xfId="21" applyNumberFormat="1" applyFont="1" applyBorder="1" applyAlignment="1" applyProtection="1">
      <alignment horizontal="center"/>
      <protection locked="0"/>
    </xf>
    <xf numFmtId="1" fontId="7" fillId="0" borderId="9" xfId="0" applyNumberFormat="1" applyFont="1" applyBorder="1" applyAlignment="1" applyProtection="1">
      <alignment horizontal="center"/>
      <protection locked="0"/>
    </xf>
    <xf numFmtId="1" fontId="55" fillId="0" borderId="15" xfId="16" applyNumberFormat="1" applyFont="1" applyBorder="1" applyAlignment="1" applyProtection="1">
      <alignment horizontal="center"/>
      <protection locked="0"/>
    </xf>
    <xf numFmtId="1" fontId="7" fillId="0" borderId="9" xfId="21" applyNumberFormat="1" applyFont="1" applyBorder="1" applyAlignment="1" applyProtection="1">
      <alignment horizontal="center"/>
      <protection locked="0"/>
    </xf>
    <xf numFmtId="1" fontId="7" fillId="0" borderId="15" xfId="21" applyNumberFormat="1" applyFont="1" applyBorder="1" applyAlignment="1" applyProtection="1">
      <alignment horizontal="center"/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1" fontId="56" fillId="0" borderId="9" xfId="16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9" fillId="0" borderId="33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1" fontId="9" fillId="0" borderId="9" xfId="21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1" fontId="9" fillId="0" borderId="34" xfId="21" applyNumberFormat="1" applyFont="1" applyBorder="1" applyAlignment="1" applyProtection="1">
      <alignment horizontal="center"/>
      <protection locked="0"/>
    </xf>
    <xf numFmtId="1" fontId="56" fillId="0" borderId="25" xfId="16" applyNumberFormat="1" applyFont="1" applyBorder="1" applyAlignment="1" applyProtection="1">
      <alignment horizontal="center"/>
      <protection locked="0"/>
    </xf>
    <xf numFmtId="2" fontId="9" fillId="0" borderId="33" xfId="7" applyNumberFormat="1" applyFont="1" applyBorder="1" applyAlignment="1" applyProtection="1">
      <alignment horizontal="center"/>
      <protection locked="0"/>
    </xf>
    <xf numFmtId="2" fontId="9" fillId="0" borderId="51" xfId="7" applyNumberFormat="1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2" fontId="9" fillId="0" borderId="34" xfId="7" applyNumberFormat="1" applyFont="1" applyBorder="1" applyAlignment="1" applyProtection="1">
      <alignment horizontal="center"/>
      <protection locked="0"/>
    </xf>
    <xf numFmtId="2" fontId="9" fillId="0" borderId="7" xfId="0" applyNumberFormat="1" applyFont="1" applyBorder="1" applyAlignment="1" applyProtection="1">
      <alignment horizontal="center"/>
      <protection locked="0"/>
    </xf>
    <xf numFmtId="1" fontId="9" fillId="0" borderId="15" xfId="21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  <protection locked="0"/>
    </xf>
    <xf numFmtId="2" fontId="29" fillId="0" borderId="2" xfId="21" applyNumberFormat="1" applyFont="1" applyBorder="1" applyAlignment="1" applyProtection="1">
      <alignment horizontal="center"/>
      <protection locked="0"/>
    </xf>
    <xf numFmtId="0" fontId="29" fillId="0" borderId="17" xfId="24" applyNumberFormat="1" applyFont="1" applyBorder="1" applyAlignment="1" applyProtection="1">
      <alignment horizontal="center"/>
      <protection locked="0"/>
    </xf>
    <xf numFmtId="0" fontId="29" fillId="0" borderId="20" xfId="24" applyNumberFormat="1" applyFont="1" applyBorder="1" applyAlignment="1" applyProtection="1">
      <alignment horizontal="center"/>
      <protection locked="0"/>
    </xf>
    <xf numFmtId="1" fontId="9" fillId="0" borderId="34" xfId="0" applyNumberFormat="1" applyFont="1" applyBorder="1" applyAlignment="1" applyProtection="1">
      <alignment horizontal="center"/>
      <protection locked="0"/>
    </xf>
    <xf numFmtId="2" fontId="9" fillId="0" borderId="34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2" fontId="9" fillId="0" borderId="35" xfId="0" applyNumberFormat="1" applyFont="1" applyBorder="1" applyAlignment="1" applyProtection="1">
      <alignment horizontal="center"/>
      <protection locked="0"/>
    </xf>
    <xf numFmtId="0" fontId="7" fillId="0" borderId="15" xfId="21" applyNumberFormat="1" applyFont="1" applyBorder="1" applyAlignment="1" applyProtection="1">
      <alignment horizontal="center"/>
      <protection locked="0"/>
    </xf>
    <xf numFmtId="2" fontId="9" fillId="0" borderId="30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91" fillId="0" borderId="9" xfId="0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43" fillId="0" borderId="8" xfId="21" applyNumberFormat="1" applyFont="1" applyBorder="1" applyAlignment="1">
      <alignment horizontal="center"/>
    </xf>
    <xf numFmtId="0" fontId="43" fillId="0" borderId="20" xfId="24" applyNumberFormat="1" applyFont="1" applyBorder="1" applyAlignment="1">
      <alignment horizontal="center"/>
    </xf>
    <xf numFmtId="166" fontId="46" fillId="0" borderId="8" xfId="24" applyFont="1" applyBorder="1" applyAlignment="1">
      <alignment horizontal="center" wrapText="1"/>
    </xf>
    <xf numFmtId="2" fontId="43" fillId="0" borderId="9" xfId="21" applyNumberFormat="1" applyFont="1" applyBorder="1" applyAlignment="1">
      <alignment horizontal="center"/>
    </xf>
    <xf numFmtId="0" fontId="43" fillId="0" borderId="18" xfId="24" applyNumberFormat="1" applyFont="1" applyBorder="1" applyAlignment="1">
      <alignment horizontal="center"/>
    </xf>
    <xf numFmtId="166" fontId="46" fillId="0" borderId="9" xfId="24" applyFont="1" applyFill="1" applyBorder="1" applyAlignment="1">
      <alignment horizontal="center" vertical="center"/>
    </xf>
    <xf numFmtId="0" fontId="43" fillId="0" borderId="2" xfId="24" applyNumberFormat="1" applyFont="1" applyBorder="1" applyAlignment="1">
      <alignment horizontal="center"/>
    </xf>
    <xf numFmtId="1" fontId="27" fillId="0" borderId="0" xfId="16" applyNumberFormat="1" applyFont="1" applyAlignment="1">
      <alignment horizontal="center"/>
    </xf>
    <xf numFmtId="0" fontId="72" fillId="0" borderId="2" xfId="16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12" applyFont="1" applyAlignment="1">
      <alignment horizontal="center"/>
    </xf>
    <xf numFmtId="2" fontId="44" fillId="0" borderId="2" xfId="0" applyNumberFormat="1" applyFont="1" applyBorder="1" applyAlignment="1">
      <alignment horizontal="center"/>
    </xf>
    <xf numFmtId="2" fontId="72" fillId="0" borderId="2" xfId="16" applyNumberFormat="1" applyFont="1" applyBorder="1" applyAlignment="1">
      <alignment horizontal="center"/>
    </xf>
    <xf numFmtId="2" fontId="0" fillId="0" borderId="2" xfId="0" applyNumberFormat="1" applyBorder="1" applyAlignment="1">
      <alignment horizontal="left"/>
    </xf>
    <xf numFmtId="2" fontId="29" fillId="0" borderId="0" xfId="0" applyNumberFormat="1" applyFont="1"/>
    <xf numFmtId="0" fontId="14" fillId="0" borderId="2" xfId="0" applyFont="1" applyBorder="1" applyAlignment="1">
      <alignment horizontal="center"/>
    </xf>
    <xf numFmtId="2" fontId="43" fillId="0" borderId="0" xfId="21" applyNumberFormat="1" applyFont="1" applyBorder="1" applyAlignment="1">
      <alignment horizontal="center"/>
    </xf>
    <xf numFmtId="2" fontId="43" fillId="0" borderId="2" xfId="21" applyNumberFormat="1" applyFont="1" applyFill="1" applyBorder="1" applyAlignment="1">
      <alignment horizontal="center"/>
    </xf>
    <xf numFmtId="0" fontId="43" fillId="0" borderId="0" xfId="24" applyNumberFormat="1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67" fillId="0" borderId="18" xfId="2" applyFont="1" applyFill="1" applyBorder="1" applyAlignment="1" applyProtection="1">
      <alignment horizontal="center" wrapText="1"/>
    </xf>
    <xf numFmtId="0" fontId="43" fillId="0" borderId="17" xfId="0" applyFont="1" applyBorder="1" applyAlignment="1">
      <alignment horizontal="center" wrapText="1"/>
    </xf>
    <xf numFmtId="166" fontId="43" fillId="0" borderId="31" xfId="24" applyFont="1" applyFill="1" applyBorder="1" applyAlignment="1"/>
    <xf numFmtId="0" fontId="27" fillId="0" borderId="2" xfId="0" applyFont="1" applyBorder="1" applyAlignment="1">
      <alignment horizontal="center" wrapText="1"/>
    </xf>
    <xf numFmtId="0" fontId="68" fillId="0" borderId="2" xfId="0" applyFont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49" fillId="0" borderId="63" xfId="0" applyFont="1" applyBorder="1" applyAlignment="1">
      <alignment horizont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/>
    <xf numFmtId="0" fontId="28" fillId="0" borderId="23" xfId="0" applyFont="1" applyBorder="1" applyAlignment="1">
      <alignment horizontal="center"/>
    </xf>
    <xf numFmtId="0" fontId="0" fillId="0" borderId="2" xfId="0" applyBorder="1"/>
    <xf numFmtId="0" fontId="18" fillId="0" borderId="0" xfId="2" applyAlignment="1" applyProtection="1"/>
    <xf numFmtId="2" fontId="0" fillId="0" borderId="0" xfId="0" applyNumberFormat="1"/>
    <xf numFmtId="2" fontId="2" fillId="0" borderId="0" xfId="0" applyNumberFormat="1" applyFont="1"/>
    <xf numFmtId="0" fontId="52" fillId="0" borderId="0" xfId="0" applyFont="1" applyAlignment="1">
      <alignment horizontal="left"/>
    </xf>
    <xf numFmtId="0" fontId="97" fillId="0" borderId="0" xfId="0" applyFont="1" applyAlignment="1">
      <alignment horizontal="left" vertical="center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/>
    </xf>
    <xf numFmtId="0" fontId="28" fillId="7" borderId="0" xfId="0" applyFont="1" applyFill="1" applyAlignment="1">
      <alignment horizontal="left"/>
    </xf>
    <xf numFmtId="0" fontId="41" fillId="13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left"/>
    </xf>
    <xf numFmtId="0" fontId="41" fillId="14" borderId="0" xfId="0" applyFont="1" applyFill="1" applyAlignment="1">
      <alignment horizontal="left" vertical="center"/>
    </xf>
    <xf numFmtId="0" fontId="41" fillId="15" borderId="0" xfId="0" applyFont="1" applyFill="1" applyAlignment="1">
      <alignment horizontal="left" vertical="center"/>
    </xf>
    <xf numFmtId="0" fontId="28" fillId="15" borderId="0" xfId="0" applyFont="1" applyFill="1" applyAlignment="1">
      <alignment horizontal="left"/>
    </xf>
    <xf numFmtId="0" fontId="41" fillId="9" borderId="0" xfId="0" applyFont="1" applyFill="1" applyAlignment="1">
      <alignment horizontal="left" vertical="center"/>
    </xf>
    <xf numFmtId="0" fontId="43" fillId="0" borderId="0" xfId="0" applyFont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59" fillId="0" borderId="0" xfId="0" applyFont="1"/>
    <xf numFmtId="0" fontId="0" fillId="0" borderId="0" xfId="0" applyAlignment="1">
      <alignment vertical="center"/>
    </xf>
    <xf numFmtId="0" fontId="95" fillId="0" borderId="0" xfId="0" applyFont="1" applyAlignment="1">
      <alignment vertical="center"/>
    </xf>
    <xf numFmtId="14" fontId="88" fillId="7" borderId="2" xfId="0" applyNumberFormat="1" applyFont="1" applyFill="1" applyBorder="1" applyAlignment="1">
      <alignment vertical="center"/>
    </xf>
    <xf numFmtId="0" fontId="102" fillId="0" borderId="2" xfId="0" applyFont="1" applyBorder="1" applyAlignment="1">
      <alignment horizontal="center"/>
    </xf>
    <xf numFmtId="0" fontId="0" fillId="17" borderId="2" xfId="0" applyFill="1" applyBorder="1"/>
    <xf numFmtId="14" fontId="88" fillId="7" borderId="9" xfId="0" applyNumberFormat="1" applyFont="1" applyFill="1" applyBorder="1" applyAlignment="1">
      <alignment vertical="center"/>
    </xf>
    <xf numFmtId="14" fontId="0" fillId="0" borderId="0" xfId="0" applyNumberFormat="1"/>
    <xf numFmtId="0" fontId="103" fillId="0" borderId="2" xfId="0" applyFont="1" applyBorder="1" applyAlignment="1">
      <alignment horizontal="center"/>
    </xf>
    <xf numFmtId="14" fontId="88" fillId="7" borderId="8" xfId="0" applyNumberFormat="1" applyFont="1" applyFill="1" applyBorder="1" applyAlignment="1">
      <alignment vertical="center"/>
    </xf>
    <xf numFmtId="0" fontId="103" fillId="17" borderId="2" xfId="0" applyFont="1" applyFill="1" applyBorder="1" applyAlignment="1">
      <alignment horizontal="center"/>
    </xf>
    <xf numFmtId="0" fontId="88" fillId="7" borderId="29" xfId="2" applyFont="1" applyFill="1" applyBorder="1" applyAlignment="1" applyProtection="1">
      <alignment horizontal="center" vertical="center"/>
    </xf>
    <xf numFmtId="0" fontId="59" fillId="9" borderId="17" xfId="2" applyFont="1" applyFill="1" applyBorder="1" applyAlignment="1" applyProtection="1">
      <alignment horizontal="center" vertical="center"/>
    </xf>
    <xf numFmtId="0" fontId="59" fillId="9" borderId="17" xfId="0" applyFont="1" applyFill="1" applyBorder="1"/>
    <xf numFmtId="0" fontId="59" fillId="9" borderId="10" xfId="2" applyFont="1" applyFill="1" applyBorder="1" applyAlignment="1" applyProtection="1"/>
    <xf numFmtId="0" fontId="59" fillId="9" borderId="17" xfId="2" applyFont="1" applyFill="1" applyBorder="1" applyAlignment="1" applyProtection="1"/>
    <xf numFmtId="0" fontId="59" fillId="12" borderId="10" xfId="2" applyFont="1" applyFill="1" applyBorder="1" applyAlignment="1" applyProtection="1"/>
    <xf numFmtId="0" fontId="64" fillId="12" borderId="9" xfId="2" applyFont="1" applyFill="1" applyBorder="1" applyAlignment="1" applyProtection="1"/>
    <xf numFmtId="0" fontId="64" fillId="12" borderId="9" xfId="0" applyFont="1" applyFill="1" applyBorder="1"/>
    <xf numFmtId="0" fontId="64" fillId="12" borderId="2" xfId="2" applyFont="1" applyFill="1" applyBorder="1" applyAlignment="1" applyProtection="1"/>
    <xf numFmtId="0" fontId="64" fillId="12" borderId="2" xfId="0" applyFont="1" applyFill="1" applyBorder="1"/>
    <xf numFmtId="0" fontId="64" fillId="12" borderId="8" xfId="2" applyFont="1" applyFill="1" applyBorder="1" applyAlignment="1" applyProtection="1"/>
    <xf numFmtId="0" fontId="64" fillId="12" borderId="8" xfId="0" applyFont="1" applyFill="1" applyBorder="1"/>
    <xf numFmtId="0" fontId="88" fillId="12" borderId="8" xfId="2" applyFont="1" applyFill="1" applyBorder="1" applyAlignment="1" applyProtection="1"/>
    <xf numFmtId="2" fontId="43" fillId="0" borderId="2" xfId="0" applyNumberFormat="1" applyFont="1" applyBorder="1" applyAlignment="1">
      <alignment horizontal="center"/>
    </xf>
    <xf numFmtId="0" fontId="43" fillId="0" borderId="10" xfId="0" applyFont="1" applyBorder="1"/>
    <xf numFmtId="0" fontId="66" fillId="0" borderId="2" xfId="0" applyFont="1" applyBorder="1"/>
    <xf numFmtId="0" fontId="0" fillId="0" borderId="8" xfId="0" applyBorder="1"/>
    <xf numFmtId="0" fontId="103" fillId="0" borderId="8" xfId="0" applyFont="1" applyBorder="1" applyAlignment="1">
      <alignment horizontal="center"/>
    </xf>
    <xf numFmtId="0" fontId="103" fillId="17" borderId="8" xfId="0" applyFont="1" applyFill="1" applyBorder="1" applyAlignment="1">
      <alignment horizontal="center"/>
    </xf>
    <xf numFmtId="0" fontId="0" fillId="17" borderId="8" xfId="0" applyFill="1" applyBorder="1"/>
    <xf numFmtId="0" fontId="1" fillId="0" borderId="2" xfId="0" applyFont="1" applyBorder="1"/>
    <xf numFmtId="0" fontId="1" fillId="17" borderId="2" xfId="0" applyFont="1" applyFill="1" applyBorder="1"/>
    <xf numFmtId="0" fontId="104" fillId="0" borderId="2" xfId="0" applyFont="1" applyBorder="1" applyAlignment="1">
      <alignment horizontal="center"/>
    </xf>
    <xf numFmtId="0" fontId="58" fillId="0" borderId="2" xfId="12" applyFont="1" applyBorder="1"/>
    <xf numFmtId="2" fontId="58" fillId="0" borderId="21" xfId="16" applyNumberFormat="1" applyFont="1" applyBorder="1" applyAlignment="1">
      <alignment horizontal="center"/>
    </xf>
    <xf numFmtId="0" fontId="105" fillId="0" borderId="2" xfId="16" applyFont="1" applyBorder="1" applyAlignment="1">
      <alignment horizontal="center"/>
    </xf>
    <xf numFmtId="0" fontId="58" fillId="0" borderId="2" xfId="22" applyNumberFormat="1" applyFont="1" applyFill="1" applyBorder="1" applyAlignment="1"/>
    <xf numFmtId="2" fontId="59" fillId="0" borderId="17" xfId="22" applyNumberFormat="1" applyFont="1" applyFill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58" fillId="0" borderId="2" xfId="0" applyFont="1" applyBorder="1"/>
    <xf numFmtId="2" fontId="58" fillId="0" borderId="2" xfId="0" applyNumberFormat="1" applyFont="1" applyBorder="1"/>
    <xf numFmtId="0" fontId="42" fillId="0" borderId="2" xfId="16" applyFont="1" applyBorder="1" applyAlignment="1">
      <alignment horizontal="center"/>
    </xf>
    <xf numFmtId="0" fontId="58" fillId="0" borderId="0" xfId="0" applyFont="1" applyAlignment="1">
      <alignment horizontal="left"/>
    </xf>
    <xf numFmtId="2" fontId="58" fillId="0" borderId="17" xfId="12" applyNumberFormat="1" applyFont="1" applyBorder="1" applyAlignment="1">
      <alignment horizontal="center"/>
    </xf>
    <xf numFmtId="2" fontId="105" fillId="0" borderId="2" xfId="16" applyNumberFormat="1" applyFont="1" applyBorder="1" applyAlignment="1">
      <alignment horizontal="center"/>
    </xf>
    <xf numFmtId="0" fontId="42" fillId="0" borderId="17" xfId="7" applyNumberFormat="1" applyFont="1" applyFill="1" applyBorder="1" applyAlignment="1">
      <alignment horizontal="center"/>
    </xf>
    <xf numFmtId="0" fontId="64" fillId="12" borderId="18" xfId="0" applyFont="1" applyFill="1" applyBorder="1"/>
    <xf numFmtId="0" fontId="64" fillId="12" borderId="17" xfId="0" applyFont="1" applyFill="1" applyBorder="1"/>
    <xf numFmtId="0" fontId="64" fillId="12" borderId="20" xfId="0" applyFont="1" applyFill="1" applyBorder="1"/>
    <xf numFmtId="0" fontId="64" fillId="12" borderId="17" xfId="2" applyFont="1" applyFill="1" applyBorder="1" applyAlignment="1" applyProtection="1"/>
    <xf numFmtId="0" fontId="64" fillId="12" borderId="20" xfId="2" applyFont="1" applyFill="1" applyBorder="1" applyAlignment="1" applyProtection="1"/>
    <xf numFmtId="0" fontId="64" fillId="12" borderId="18" xfId="2" applyFont="1" applyFill="1" applyBorder="1" applyAlignment="1" applyProtection="1"/>
    <xf numFmtId="0" fontId="88" fillId="12" borderId="20" xfId="2" applyFont="1" applyFill="1" applyBorder="1" applyAlignment="1" applyProtection="1"/>
    <xf numFmtId="0" fontId="36" fillId="0" borderId="23" xfId="0" applyFont="1" applyBorder="1"/>
    <xf numFmtId="0" fontId="58" fillId="0" borderId="23" xfId="12" applyFont="1" applyBorder="1" applyAlignment="1">
      <alignment vertical="center"/>
    </xf>
    <xf numFmtId="2" fontId="42" fillId="0" borderId="2" xfId="16" applyNumberFormat="1" applyFont="1" applyBorder="1" applyAlignment="1">
      <alignment horizontal="center"/>
    </xf>
    <xf numFmtId="0" fontId="4" fillId="7" borderId="16" xfId="2" applyFont="1" applyFill="1" applyBorder="1" applyAlignment="1" applyProtection="1">
      <alignment vertical="center"/>
    </xf>
    <xf numFmtId="0" fontId="43" fillId="0" borderId="10" xfId="0" applyFont="1" applyBorder="1" applyAlignment="1">
      <alignment horizontal="left"/>
    </xf>
    <xf numFmtId="0" fontId="43" fillId="0" borderId="28" xfId="2" applyFont="1" applyFill="1" applyBorder="1" applyAlignment="1" applyProtection="1">
      <alignment horizontal="center" vertical="center"/>
    </xf>
    <xf numFmtId="166" fontId="46" fillId="0" borderId="0" xfId="24" applyFont="1" applyBorder="1" applyAlignment="1">
      <alignment horizontal="center"/>
    </xf>
    <xf numFmtId="166" fontId="46" fillId="0" borderId="0" xfId="24" applyFont="1" applyBorder="1" applyAlignment="1">
      <alignment horizontal="center" wrapText="1"/>
    </xf>
    <xf numFmtId="0" fontId="104" fillId="17" borderId="2" xfId="0" applyFont="1" applyFill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2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9" fontId="29" fillId="0" borderId="2" xfId="7" applyFont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2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9" fontId="29" fillId="0" borderId="8" xfId="7" applyFont="1" applyBorder="1" applyAlignment="1">
      <alignment horizontal="center" vertical="center"/>
    </xf>
    <xf numFmtId="0" fontId="2" fillId="0" borderId="2" xfId="2" applyFont="1" applyFill="1" applyBorder="1" applyAlignment="1" applyProtection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7" applyFont="1" applyBorder="1" applyAlignment="1">
      <alignment horizontal="center" vertical="center"/>
    </xf>
    <xf numFmtId="0" fontId="9" fillId="0" borderId="2" xfId="12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9" fontId="7" fillId="0" borderId="2" xfId="7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0" fillId="7" borderId="16" xfId="2" applyFont="1" applyFill="1" applyBorder="1" applyAlignment="1" applyProtection="1">
      <alignment horizontal="center"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2" fontId="52" fillId="0" borderId="34" xfId="0" applyNumberFormat="1" applyFont="1" applyBorder="1" applyAlignment="1">
      <alignment horizontal="center" vertical="center"/>
    </xf>
    <xf numFmtId="9" fontId="52" fillId="0" borderId="34" xfId="7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90" fillId="7" borderId="29" xfId="2" applyFont="1" applyFill="1" applyBorder="1" applyAlignment="1" applyProtection="1">
      <alignment horizontal="center" vertical="center"/>
    </xf>
    <xf numFmtId="0" fontId="66" fillId="0" borderId="28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167" fontId="29" fillId="0" borderId="2" xfId="0" applyNumberFormat="1" applyFont="1" applyBorder="1" applyAlignment="1">
      <alignment horizontal="center" vertical="center"/>
    </xf>
    <xf numFmtId="167" fontId="29" fillId="0" borderId="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" fillId="0" borderId="17" xfId="0" applyFont="1" applyBorder="1"/>
    <xf numFmtId="0" fontId="90" fillId="7" borderId="5" xfId="2" applyFont="1" applyFill="1" applyBorder="1" applyAlignment="1" applyProtection="1">
      <alignment horizontal="center" vertical="center"/>
    </xf>
    <xf numFmtId="0" fontId="2" fillId="0" borderId="20" xfId="0" applyFont="1" applyBorder="1"/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8" xfId="7" applyFont="1" applyBorder="1" applyAlignment="1">
      <alignment horizontal="center" vertical="center"/>
    </xf>
    <xf numFmtId="0" fontId="0" fillId="0" borderId="30" xfId="0" applyBorder="1"/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28" fillId="0" borderId="2" xfId="0" applyFont="1" applyBorder="1" applyAlignment="1">
      <alignment wrapText="1"/>
    </xf>
    <xf numFmtId="0" fontId="29" fillId="0" borderId="2" xfId="0" applyFont="1" applyBorder="1"/>
    <xf numFmtId="1" fontId="56" fillId="0" borderId="2" xfId="16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9" fillId="0" borderId="8" xfId="0" applyFont="1" applyBorder="1"/>
    <xf numFmtId="1" fontId="56" fillId="0" borderId="35" xfId="16" applyNumberFormat="1" applyFont="1" applyBorder="1" applyAlignment="1" applyProtection="1">
      <alignment horizontal="center"/>
      <protection locked="0"/>
    </xf>
    <xf numFmtId="0" fontId="59" fillId="7" borderId="29" xfId="2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2" fillId="7" borderId="33" xfId="0" applyFont="1" applyFill="1" applyBorder="1" applyAlignment="1">
      <alignment vertical="center"/>
    </xf>
    <xf numFmtId="0" fontId="52" fillId="7" borderId="34" xfId="0" applyFont="1" applyFill="1" applyBorder="1" applyAlignment="1">
      <alignment horizontal="center" vertical="center"/>
    </xf>
    <xf numFmtId="2" fontId="52" fillId="7" borderId="34" xfId="0" applyNumberFormat="1" applyFont="1" applyFill="1" applyBorder="1" applyAlignment="1">
      <alignment horizontal="center" vertical="center"/>
    </xf>
    <xf numFmtId="9" fontId="52" fillId="7" borderId="34" xfId="7" applyFont="1" applyFill="1" applyBorder="1" applyAlignment="1">
      <alignment horizontal="center" vertical="center"/>
    </xf>
    <xf numFmtId="0" fontId="52" fillId="7" borderId="36" xfId="0" applyFont="1" applyFill="1" applyBorder="1" applyAlignment="1">
      <alignment horizontal="center" vertical="center"/>
    </xf>
    <xf numFmtId="0" fontId="66" fillId="7" borderId="5" xfId="0" applyFont="1" applyFill="1" applyBorder="1" applyAlignment="1">
      <alignment vertical="center"/>
    </xf>
    <xf numFmtId="0" fontId="66" fillId="7" borderId="34" xfId="0" applyFont="1" applyFill="1" applyBorder="1" applyAlignment="1">
      <alignment horizontal="center" vertical="center"/>
    </xf>
    <xf numFmtId="2" fontId="66" fillId="7" borderId="34" xfId="0" applyNumberFormat="1" applyFont="1" applyFill="1" applyBorder="1" applyAlignment="1">
      <alignment horizontal="center" vertical="center"/>
    </xf>
    <xf numFmtId="9" fontId="66" fillId="7" borderId="34" xfId="7" applyFont="1" applyFill="1" applyBorder="1" applyAlignment="1">
      <alignment horizontal="center" vertical="center"/>
    </xf>
    <xf numFmtId="9" fontId="66" fillId="7" borderId="34" xfId="0" applyNumberFormat="1" applyFont="1" applyFill="1" applyBorder="1" applyAlignment="1">
      <alignment horizontal="center" vertical="center"/>
    </xf>
    <xf numFmtId="0" fontId="66" fillId="7" borderId="36" xfId="0" applyFont="1" applyFill="1" applyBorder="1" applyAlignment="1">
      <alignment horizontal="center" vertical="center"/>
    </xf>
    <xf numFmtId="0" fontId="52" fillId="7" borderId="5" xfId="0" applyFont="1" applyFill="1" applyBorder="1" applyAlignment="1">
      <alignment vertical="center"/>
    </xf>
    <xf numFmtId="167" fontId="52" fillId="7" borderId="34" xfId="0" applyNumberFormat="1" applyFont="1" applyFill="1" applyBorder="1" applyAlignment="1">
      <alignment horizontal="center" vertical="center"/>
    </xf>
    <xf numFmtId="0" fontId="63" fillId="7" borderId="33" xfId="0" applyFont="1" applyFill="1" applyBorder="1" applyAlignment="1">
      <alignment vertical="center"/>
    </xf>
    <xf numFmtId="0" fontId="66" fillId="7" borderId="2" xfId="0" applyFont="1" applyFill="1" applyBorder="1" applyAlignment="1">
      <alignment horizontal="center" vertical="center"/>
    </xf>
    <xf numFmtId="2" fontId="66" fillId="7" borderId="2" xfId="0" applyNumberFormat="1" applyFont="1" applyFill="1" applyBorder="1" applyAlignment="1">
      <alignment horizontal="center" vertical="center"/>
    </xf>
    <xf numFmtId="9" fontId="66" fillId="7" borderId="2" xfId="7" applyFont="1" applyFill="1" applyBorder="1" applyAlignment="1">
      <alignment horizontal="center" vertical="center"/>
    </xf>
    <xf numFmtId="2" fontId="28" fillId="0" borderId="2" xfId="21" applyNumberFormat="1" applyFont="1" applyBorder="1" applyAlignment="1" applyProtection="1">
      <alignment horizontal="center"/>
      <protection locked="0"/>
    </xf>
    <xf numFmtId="2" fontId="9" fillId="0" borderId="8" xfId="0" applyNumberFormat="1" applyFont="1" applyBorder="1" applyAlignment="1" applyProtection="1">
      <alignment horizontal="center"/>
      <protection locked="0"/>
    </xf>
    <xf numFmtId="0" fontId="52" fillId="7" borderId="2" xfId="0" applyFont="1" applyFill="1" applyBorder="1" applyAlignment="1">
      <alignment horizontal="center" vertical="center"/>
    </xf>
    <xf numFmtId="9" fontId="52" fillId="7" borderId="2" xfId="7" applyFont="1" applyFill="1" applyBorder="1" applyAlignment="1">
      <alignment horizontal="center" vertical="center"/>
    </xf>
    <xf numFmtId="0" fontId="52" fillId="7" borderId="2" xfId="0" applyFont="1" applyFill="1" applyBorder="1"/>
    <xf numFmtId="2" fontId="52" fillId="7" borderId="2" xfId="0" applyNumberFormat="1" applyFont="1" applyFill="1" applyBorder="1" applyAlignment="1">
      <alignment horizontal="center" vertical="center"/>
    </xf>
    <xf numFmtId="0" fontId="52" fillId="7" borderId="8" xfId="0" applyFont="1" applyFill="1" applyBorder="1" applyAlignment="1">
      <alignment vertical="center"/>
    </xf>
    <xf numFmtId="0" fontId="66" fillId="7" borderId="8" xfId="0" applyFont="1" applyFill="1" applyBorder="1" applyAlignment="1">
      <alignment vertical="center"/>
    </xf>
    <xf numFmtId="0" fontId="52" fillId="7" borderId="36" xfId="0" applyFont="1" applyFill="1" applyBorder="1"/>
    <xf numFmtId="0" fontId="59" fillId="9" borderId="10" xfId="0" applyFont="1" applyFill="1" applyBorder="1"/>
    <xf numFmtId="0" fontId="59" fillId="9" borderId="8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0" fillId="7" borderId="33" xfId="0" applyFont="1" applyFill="1" applyBorder="1" applyAlignment="1">
      <alignment horizontal="left" vertical="center"/>
    </xf>
    <xf numFmtId="0" fontId="90" fillId="7" borderId="34" xfId="0" applyFont="1" applyFill="1" applyBorder="1" applyAlignment="1">
      <alignment horizontal="center" vertical="center"/>
    </xf>
    <xf numFmtId="2" fontId="90" fillId="7" borderId="34" xfId="0" applyNumberFormat="1" applyFont="1" applyFill="1" applyBorder="1" applyAlignment="1">
      <alignment horizontal="center" vertical="center"/>
    </xf>
    <xf numFmtId="9" fontId="90" fillId="7" borderId="34" xfId="7" applyFont="1" applyFill="1" applyBorder="1" applyAlignment="1">
      <alignment horizontal="center" vertical="center"/>
    </xf>
    <xf numFmtId="9" fontId="90" fillId="7" borderId="34" xfId="0" applyNumberFormat="1" applyFont="1" applyFill="1" applyBorder="1" applyAlignment="1">
      <alignment horizontal="center" vertical="center"/>
    </xf>
    <xf numFmtId="0" fontId="90" fillId="7" borderId="36" xfId="0" applyFont="1" applyFill="1" applyBorder="1" applyAlignment="1">
      <alignment horizontal="center" vertical="center"/>
    </xf>
    <xf numFmtId="2" fontId="28" fillId="0" borderId="2" xfId="0" applyNumberFormat="1" applyFont="1" applyBorder="1" applyAlignment="1">
      <alignment horizontal="center" vertical="center" wrapText="1"/>
    </xf>
    <xf numFmtId="9" fontId="28" fillId="0" borderId="2" xfId="7" applyFont="1" applyBorder="1" applyAlignment="1">
      <alignment horizontal="center" vertical="center" wrapText="1"/>
    </xf>
    <xf numFmtId="0" fontId="41" fillId="17" borderId="0" xfId="0" applyFont="1" applyFill="1" applyAlignment="1">
      <alignment horizontal="center" vertical="center" wrapText="1"/>
    </xf>
    <xf numFmtId="1" fontId="41" fillId="0" borderId="9" xfId="0" applyNumberFormat="1" applyFont="1" applyBorder="1" applyAlignment="1">
      <alignment horizontal="center"/>
    </xf>
    <xf numFmtId="1" fontId="42" fillId="0" borderId="9" xfId="0" applyNumberFormat="1" applyFont="1" applyBorder="1" applyAlignment="1">
      <alignment horizontal="center"/>
    </xf>
    <xf numFmtId="9" fontId="42" fillId="0" borderId="17" xfId="7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41" fillId="17" borderId="2" xfId="0" applyFont="1" applyFill="1" applyBorder="1"/>
    <xf numFmtId="0" fontId="41" fillId="17" borderId="2" xfId="0" applyFont="1" applyFill="1" applyBorder="1" applyAlignment="1">
      <alignment horizontal="center" wrapText="1" shrinkToFit="1"/>
    </xf>
    <xf numFmtId="0" fontId="41" fillId="17" borderId="13" xfId="0" applyFont="1" applyFill="1" applyBorder="1" applyAlignment="1">
      <alignment horizontal="center" wrapText="1" shrinkToFit="1"/>
    </xf>
    <xf numFmtId="2" fontId="29" fillId="0" borderId="17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0" fontId="88" fillId="7" borderId="15" xfId="0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106" fillId="0" borderId="20" xfId="0" applyFont="1" applyBorder="1" applyAlignment="1">
      <alignment vertical="center"/>
    </xf>
    <xf numFmtId="0" fontId="106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6" fillId="16" borderId="2" xfId="0" applyFont="1" applyFill="1" applyBorder="1" applyAlignment="1">
      <alignment vertical="center"/>
    </xf>
    <xf numFmtId="0" fontId="106" fillId="0" borderId="40" xfId="0" applyFont="1" applyBorder="1" applyAlignment="1">
      <alignment vertical="center"/>
    </xf>
    <xf numFmtId="0" fontId="106" fillId="0" borderId="30" xfId="0" applyFont="1" applyBorder="1" applyAlignment="1">
      <alignment vertical="center"/>
    </xf>
    <xf numFmtId="0" fontId="94" fillId="0" borderId="2" xfId="0" applyFont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18" xfId="0" applyFont="1" applyBorder="1" applyAlignment="1">
      <alignment vertical="center"/>
    </xf>
    <xf numFmtId="0" fontId="106" fillId="0" borderId="23" xfId="0" applyFont="1" applyBorder="1" applyAlignment="1">
      <alignment vertical="center"/>
    </xf>
    <xf numFmtId="0" fontId="88" fillId="7" borderId="20" xfId="2" applyFont="1" applyFill="1" applyBorder="1" applyAlignment="1" applyProtection="1">
      <alignment horizontal="center" vertical="center" wrapText="1"/>
    </xf>
    <xf numFmtId="0" fontId="88" fillId="7" borderId="40" xfId="2" applyFont="1" applyFill="1" applyBorder="1" applyAlignment="1" applyProtection="1">
      <alignment horizontal="center" vertical="center" wrapText="1"/>
    </xf>
    <xf numFmtId="0" fontId="88" fillId="7" borderId="31" xfId="2" applyFont="1" applyFill="1" applyBorder="1" applyAlignment="1" applyProtection="1">
      <alignment horizontal="center" vertical="center" wrapText="1"/>
    </xf>
    <xf numFmtId="0" fontId="88" fillId="7" borderId="30" xfId="2" applyFont="1" applyFill="1" applyBorder="1" applyAlignment="1" applyProtection="1">
      <alignment horizontal="center" vertical="center" wrapText="1"/>
    </xf>
    <xf numFmtId="0" fontId="88" fillId="7" borderId="0" xfId="2" applyFont="1" applyFill="1" applyBorder="1" applyAlignment="1" applyProtection="1">
      <alignment horizontal="center" vertical="center" wrapText="1"/>
    </xf>
    <xf numFmtId="0" fontId="88" fillId="7" borderId="7" xfId="2" applyFont="1" applyFill="1" applyBorder="1" applyAlignment="1" applyProtection="1">
      <alignment horizontal="center" vertical="center" wrapText="1"/>
    </xf>
    <xf numFmtId="0" fontId="88" fillId="7" borderId="18" xfId="2" applyFont="1" applyFill="1" applyBorder="1" applyAlignment="1" applyProtection="1">
      <alignment horizontal="center" vertical="center" wrapText="1"/>
    </xf>
    <xf numFmtId="0" fontId="88" fillId="7" borderId="23" xfId="2" applyFont="1" applyFill="1" applyBorder="1" applyAlignment="1" applyProtection="1">
      <alignment horizontal="center" vertical="center" wrapText="1"/>
    </xf>
    <xf numFmtId="0" fontId="88" fillId="7" borderId="24" xfId="2" applyFont="1" applyFill="1" applyBorder="1" applyAlignment="1" applyProtection="1">
      <alignment horizontal="center" vertical="center" wrapText="1"/>
    </xf>
    <xf numFmtId="0" fontId="88" fillId="7" borderId="20" xfId="2" applyFont="1" applyFill="1" applyBorder="1" applyAlignment="1" applyProtection="1">
      <alignment horizontal="center" vertical="center"/>
    </xf>
    <xf numFmtId="0" fontId="88" fillId="7" borderId="40" xfId="2" applyFont="1" applyFill="1" applyBorder="1" applyAlignment="1" applyProtection="1">
      <alignment horizontal="center" vertical="center"/>
    </xf>
    <xf numFmtId="0" fontId="88" fillId="7" borderId="31" xfId="2" applyFont="1" applyFill="1" applyBorder="1" applyAlignment="1" applyProtection="1">
      <alignment horizontal="center" vertical="center"/>
    </xf>
    <xf numFmtId="0" fontId="88" fillId="7" borderId="30" xfId="2" applyFont="1" applyFill="1" applyBorder="1" applyAlignment="1" applyProtection="1">
      <alignment horizontal="center" vertical="center"/>
    </xf>
    <xf numFmtId="0" fontId="88" fillId="7" borderId="0" xfId="2" applyFont="1" applyFill="1" applyBorder="1" applyAlignment="1" applyProtection="1">
      <alignment horizontal="center" vertical="center"/>
    </xf>
    <xf numFmtId="0" fontId="88" fillId="7" borderId="7" xfId="2" applyFont="1" applyFill="1" applyBorder="1" applyAlignment="1" applyProtection="1">
      <alignment horizontal="center" vertical="center"/>
    </xf>
    <xf numFmtId="0" fontId="88" fillId="7" borderId="18" xfId="2" applyFont="1" applyFill="1" applyBorder="1" applyAlignment="1" applyProtection="1">
      <alignment horizontal="center" vertical="center"/>
    </xf>
    <xf numFmtId="0" fontId="88" fillId="7" borderId="23" xfId="2" applyFont="1" applyFill="1" applyBorder="1" applyAlignment="1" applyProtection="1">
      <alignment horizontal="center" vertical="center"/>
    </xf>
    <xf numFmtId="0" fontId="88" fillId="7" borderId="24" xfId="2" applyFont="1" applyFill="1" applyBorder="1" applyAlignment="1" applyProtection="1">
      <alignment horizontal="center" vertical="center"/>
    </xf>
    <xf numFmtId="0" fontId="88" fillId="7" borderId="6" xfId="2" applyFont="1" applyFill="1" applyBorder="1" applyAlignment="1" applyProtection="1">
      <alignment horizontal="center" vertical="center"/>
    </xf>
    <xf numFmtId="0" fontId="88" fillId="7" borderId="12" xfId="2" applyFont="1" applyFill="1" applyBorder="1" applyAlignment="1" applyProtection="1">
      <alignment horizontal="center" vertical="center"/>
    </xf>
    <xf numFmtId="0" fontId="88" fillId="7" borderId="11" xfId="2" applyFont="1" applyFill="1" applyBorder="1" applyAlignment="1" applyProtection="1">
      <alignment horizontal="center" vertical="center"/>
    </xf>
    <xf numFmtId="0" fontId="88" fillId="7" borderId="64" xfId="2" applyFont="1" applyFill="1" applyBorder="1" applyAlignment="1" applyProtection="1">
      <alignment horizontal="center" vertical="center"/>
    </xf>
    <xf numFmtId="0" fontId="88" fillId="7" borderId="1" xfId="2" applyFont="1" applyFill="1" applyBorder="1" applyAlignment="1" applyProtection="1">
      <alignment horizontal="center" vertical="center"/>
    </xf>
    <xf numFmtId="0" fontId="90" fillId="7" borderId="17" xfId="2" applyFont="1" applyFill="1" applyBorder="1" applyAlignment="1" applyProtection="1">
      <alignment horizontal="center"/>
    </xf>
    <xf numFmtId="0" fontId="90" fillId="7" borderId="10" xfId="2" applyFont="1" applyFill="1" applyBorder="1" applyAlignment="1" applyProtection="1">
      <alignment horizontal="center"/>
    </xf>
    <xf numFmtId="0" fontId="59" fillId="7" borderId="20" xfId="2" applyFont="1" applyFill="1" applyBorder="1" applyAlignment="1" applyProtection="1">
      <alignment horizontal="center" vertical="center"/>
    </xf>
    <xf numFmtId="0" fontId="59" fillId="7" borderId="40" xfId="2" applyFont="1" applyFill="1" applyBorder="1" applyAlignment="1" applyProtection="1">
      <alignment horizontal="center" vertical="center"/>
    </xf>
    <xf numFmtId="0" fontId="59" fillId="7" borderId="31" xfId="2" applyFont="1" applyFill="1" applyBorder="1" applyAlignment="1" applyProtection="1">
      <alignment horizontal="center" vertical="center"/>
    </xf>
    <xf numFmtId="0" fontId="59" fillId="7" borderId="18" xfId="2" applyFont="1" applyFill="1" applyBorder="1" applyAlignment="1" applyProtection="1">
      <alignment horizontal="center" vertical="center"/>
    </xf>
    <xf numFmtId="0" fontId="59" fillId="7" borderId="23" xfId="2" applyFont="1" applyFill="1" applyBorder="1" applyAlignment="1" applyProtection="1">
      <alignment horizontal="center" vertical="center"/>
    </xf>
    <xf numFmtId="0" fontId="59" fillId="7" borderId="24" xfId="2" applyFont="1" applyFill="1" applyBorder="1" applyAlignment="1" applyProtection="1">
      <alignment horizontal="center" vertical="center"/>
    </xf>
    <xf numFmtId="0" fontId="93" fillId="7" borderId="20" xfId="2" applyFont="1" applyFill="1" applyBorder="1" applyAlignment="1" applyProtection="1">
      <alignment horizontal="center" vertical="center"/>
    </xf>
    <xf numFmtId="0" fontId="93" fillId="7" borderId="40" xfId="2" applyFont="1" applyFill="1" applyBorder="1" applyAlignment="1" applyProtection="1">
      <alignment horizontal="center" vertical="center"/>
    </xf>
    <xf numFmtId="0" fontId="93" fillId="7" borderId="31" xfId="2" applyFont="1" applyFill="1" applyBorder="1" applyAlignment="1" applyProtection="1">
      <alignment horizontal="center" vertical="center"/>
    </xf>
    <xf numFmtId="0" fontId="93" fillId="7" borderId="30" xfId="2" applyFont="1" applyFill="1" applyBorder="1" applyAlignment="1" applyProtection="1">
      <alignment horizontal="center" vertical="center"/>
    </xf>
    <xf numFmtId="0" fontId="93" fillId="7" borderId="0" xfId="2" applyFont="1" applyFill="1" applyBorder="1" applyAlignment="1" applyProtection="1">
      <alignment horizontal="center" vertical="center"/>
    </xf>
    <xf numFmtId="0" fontId="93" fillId="7" borderId="7" xfId="2" applyFont="1" applyFill="1" applyBorder="1" applyAlignment="1" applyProtection="1">
      <alignment horizontal="center" vertical="center"/>
    </xf>
    <xf numFmtId="0" fontId="93" fillId="7" borderId="18" xfId="2" applyFont="1" applyFill="1" applyBorder="1" applyAlignment="1" applyProtection="1">
      <alignment horizontal="center" vertical="center"/>
    </xf>
    <xf numFmtId="0" fontId="93" fillId="7" borderId="23" xfId="2" applyFont="1" applyFill="1" applyBorder="1" applyAlignment="1" applyProtection="1">
      <alignment horizontal="center" vertical="center"/>
    </xf>
    <xf numFmtId="0" fontId="93" fillId="7" borderId="24" xfId="2" applyFont="1" applyFill="1" applyBorder="1" applyAlignment="1" applyProtection="1">
      <alignment horizontal="center" vertical="center"/>
    </xf>
    <xf numFmtId="0" fontId="88" fillId="12" borderId="2" xfId="2" applyFont="1" applyFill="1" applyBorder="1" applyAlignment="1" applyProtection="1">
      <alignment horizontal="left" vertical="center"/>
    </xf>
    <xf numFmtId="0" fontId="88" fillId="12" borderId="17" xfId="2" applyFont="1" applyFill="1" applyBorder="1" applyAlignment="1" applyProtection="1">
      <alignment horizontal="left" vertical="center"/>
    </xf>
    <xf numFmtId="0" fontId="92" fillId="7" borderId="40" xfId="2" applyFont="1" applyFill="1" applyBorder="1" applyAlignment="1" applyProtection="1">
      <alignment horizontal="center" vertical="center"/>
    </xf>
    <xf numFmtId="0" fontId="92" fillId="7" borderId="31" xfId="2" applyFont="1" applyFill="1" applyBorder="1" applyAlignment="1" applyProtection="1">
      <alignment horizontal="center" vertical="center"/>
    </xf>
    <xf numFmtId="0" fontId="92" fillId="7" borderId="0" xfId="2" applyFont="1" applyFill="1" applyBorder="1" applyAlignment="1" applyProtection="1">
      <alignment horizontal="center" vertical="center"/>
    </xf>
    <xf numFmtId="0" fontId="92" fillId="7" borderId="7" xfId="2" applyFont="1" applyFill="1" applyBorder="1" applyAlignment="1" applyProtection="1">
      <alignment horizontal="center" vertical="center"/>
    </xf>
    <xf numFmtId="0" fontId="92" fillId="7" borderId="23" xfId="2" applyFont="1" applyFill="1" applyBorder="1" applyAlignment="1" applyProtection="1">
      <alignment horizontal="center" vertical="center"/>
    </xf>
    <xf numFmtId="0" fontId="92" fillId="7" borderId="24" xfId="2" applyFont="1" applyFill="1" applyBorder="1" applyAlignment="1" applyProtection="1">
      <alignment horizontal="center" vertical="center"/>
    </xf>
    <xf numFmtId="0" fontId="92" fillId="7" borderId="20" xfId="2" applyFont="1" applyFill="1" applyBorder="1" applyAlignment="1" applyProtection="1">
      <alignment horizontal="center" vertical="center"/>
    </xf>
    <xf numFmtId="0" fontId="92" fillId="7" borderId="30" xfId="2" applyFont="1" applyFill="1" applyBorder="1" applyAlignment="1" applyProtection="1">
      <alignment horizontal="center" vertical="center"/>
    </xf>
    <xf numFmtId="0" fontId="92" fillId="7" borderId="0" xfId="2" applyFont="1" applyFill="1" applyAlignment="1" applyProtection="1">
      <alignment horizontal="center" vertical="center"/>
    </xf>
    <xf numFmtId="0" fontId="92" fillId="7" borderId="18" xfId="2" applyFont="1" applyFill="1" applyBorder="1" applyAlignment="1" applyProtection="1">
      <alignment horizontal="center" vertical="center"/>
    </xf>
    <xf numFmtId="0" fontId="59" fillId="9" borderId="2" xfId="2" applyFont="1" applyFill="1" applyBorder="1" applyAlignment="1" applyProtection="1">
      <alignment horizontal="center" vertical="center"/>
    </xf>
    <xf numFmtId="0" fontId="59" fillId="7" borderId="17" xfId="2" applyFont="1" applyFill="1" applyBorder="1" applyAlignment="1" applyProtection="1">
      <alignment horizontal="center"/>
    </xf>
    <xf numFmtId="0" fontId="59" fillId="7" borderId="10" xfId="2" applyFont="1" applyFill="1" applyBorder="1" applyAlignment="1" applyProtection="1">
      <alignment horizontal="center"/>
    </xf>
    <xf numFmtId="0" fontId="90" fillId="7" borderId="5" xfId="2" applyFont="1" applyFill="1" applyBorder="1" applyAlignment="1" applyProtection="1">
      <alignment horizontal="center"/>
    </xf>
    <xf numFmtId="0" fontId="90" fillId="7" borderId="28" xfId="2" applyFont="1" applyFill="1" applyBorder="1" applyAlignment="1" applyProtection="1">
      <alignment horizontal="center"/>
    </xf>
    <xf numFmtId="0" fontId="59" fillId="7" borderId="5" xfId="2" applyFont="1" applyFill="1" applyBorder="1" applyAlignment="1" applyProtection="1">
      <alignment horizontal="center" vertical="center"/>
    </xf>
    <xf numFmtId="0" fontId="59" fillId="7" borderId="28" xfId="2" applyFont="1" applyFill="1" applyBorder="1" applyAlignment="1" applyProtection="1">
      <alignment horizontal="center" vertical="center"/>
    </xf>
    <xf numFmtId="0" fontId="88" fillId="7" borderId="17" xfId="2" applyFont="1" applyFill="1" applyBorder="1" applyAlignment="1" applyProtection="1">
      <alignment horizontal="center" wrapText="1"/>
    </xf>
    <xf numFmtId="0" fontId="88" fillId="7" borderId="19" xfId="2" applyFont="1" applyFill="1" applyBorder="1" applyAlignment="1" applyProtection="1">
      <alignment horizontal="center" wrapText="1"/>
    </xf>
    <xf numFmtId="0" fontId="88" fillId="7" borderId="10" xfId="2" applyFont="1" applyFill="1" applyBorder="1" applyAlignment="1" applyProtection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9" fillId="0" borderId="0" xfId="0" applyFont="1"/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9" fillId="0" borderId="0" xfId="0" applyFont="1"/>
    <xf numFmtId="0" fontId="27" fillId="0" borderId="20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43" fillId="0" borderId="0" xfId="2" applyFont="1" applyFill="1" applyBorder="1" applyAlignment="1" applyProtection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101" fillId="0" borderId="30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46" fillId="0" borderId="30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58" fillId="0" borderId="17" xfId="12" applyFont="1" applyBorder="1" applyAlignment="1">
      <alignment horizontal="center" vertical="center"/>
    </xf>
    <xf numFmtId="0" fontId="58" fillId="0" borderId="19" xfId="12" applyFont="1" applyBorder="1" applyAlignment="1">
      <alignment horizontal="center" vertical="center"/>
    </xf>
    <xf numFmtId="0" fontId="59" fillId="0" borderId="17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89" fillId="7" borderId="4" xfId="2" applyFont="1" applyFill="1" applyBorder="1" applyAlignment="1" applyProtection="1">
      <alignment horizontal="center"/>
    </xf>
    <xf numFmtId="0" fontId="89" fillId="7" borderId="29" xfId="2" applyFont="1" applyFill="1" applyBorder="1" applyAlignment="1" applyProtection="1">
      <alignment horizontal="center"/>
    </xf>
    <xf numFmtId="0" fontId="63" fillId="7" borderId="17" xfId="0" applyFont="1" applyFill="1" applyBorder="1" applyAlignment="1" applyProtection="1">
      <alignment horizontal="center"/>
      <protection locked="0"/>
    </xf>
    <xf numFmtId="0" fontId="63" fillId="7" borderId="19" xfId="0" applyFont="1" applyFill="1" applyBorder="1" applyAlignment="1" applyProtection="1">
      <alignment horizontal="center"/>
      <protection locked="0"/>
    </xf>
    <xf numFmtId="0" fontId="63" fillId="7" borderId="10" xfId="0" applyFont="1" applyFill="1" applyBorder="1" applyAlignment="1" applyProtection="1">
      <alignment horizontal="center"/>
      <protection locked="0"/>
    </xf>
    <xf numFmtId="0" fontId="88" fillId="0" borderId="4" xfId="2" applyFont="1" applyFill="1" applyBorder="1" applyAlignment="1" applyProtection="1">
      <alignment horizontal="center" vertical="center"/>
    </xf>
    <xf numFmtId="0" fontId="88" fillId="0" borderId="29" xfId="2" applyFont="1" applyFill="1" applyBorder="1" applyAlignment="1" applyProtection="1">
      <alignment horizontal="center" vertical="center"/>
    </xf>
    <xf numFmtId="0" fontId="88" fillId="7" borderId="4" xfId="2" applyFont="1" applyFill="1" applyBorder="1" applyAlignment="1" applyProtection="1">
      <alignment horizontal="center" vertical="center"/>
    </xf>
    <xf numFmtId="0" fontId="88" fillId="7" borderId="29" xfId="2" applyFont="1" applyFill="1" applyBorder="1" applyAlignment="1" applyProtection="1">
      <alignment horizontal="center" vertical="center"/>
    </xf>
    <xf numFmtId="0" fontId="88" fillId="7" borderId="4" xfId="2" applyFont="1" applyFill="1" applyBorder="1" applyAlignment="1" applyProtection="1">
      <alignment horizontal="center"/>
    </xf>
    <xf numFmtId="0" fontId="88" fillId="7" borderId="29" xfId="2" applyFont="1" applyFill="1" applyBorder="1" applyAlignment="1" applyProtection="1">
      <alignment horizontal="center"/>
    </xf>
    <xf numFmtId="0" fontId="81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81" fillId="0" borderId="44" xfId="0" applyFont="1" applyBorder="1" applyAlignment="1">
      <alignment vertical="center" wrapText="1"/>
    </xf>
    <xf numFmtId="0" fontId="81" fillId="0" borderId="45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167" fontId="9" fillId="0" borderId="0" xfId="0" applyNumberFormat="1" applyFont="1" applyAlignment="1">
      <alignment horizontal="center" wrapText="1"/>
    </xf>
    <xf numFmtId="9" fontId="9" fillId="0" borderId="0" xfId="7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 shrinkToFit="1"/>
    </xf>
    <xf numFmtId="0" fontId="9" fillId="0" borderId="0" xfId="0" applyFont="1" applyAlignment="1">
      <alignment horizontal="left" wrapText="1" shrinkToFit="1"/>
    </xf>
    <xf numFmtId="0" fontId="89" fillId="7" borderId="4" xfId="2" applyFont="1" applyFill="1" applyBorder="1" applyAlignment="1" applyProtection="1">
      <alignment horizontal="center" vertical="center" wrapText="1"/>
    </xf>
    <xf numFmtId="0" fontId="89" fillId="7" borderId="29" xfId="2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1" fillId="7" borderId="0" xfId="0" applyFont="1" applyFill="1" applyAlignment="1">
      <alignment horizontal="center" vertical="center"/>
    </xf>
    <xf numFmtId="0" fontId="71" fillId="7" borderId="14" xfId="0" applyFont="1" applyFill="1" applyBorder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90" fillId="12" borderId="65" xfId="0" applyFont="1" applyFill="1" applyBorder="1" applyAlignment="1">
      <alignment horizontal="center" vertical="center"/>
    </xf>
    <xf numFmtId="14" fontId="88" fillId="7" borderId="9" xfId="0" applyNumberFormat="1" applyFont="1" applyFill="1" applyBorder="1" applyAlignment="1">
      <alignment horizontal="center" vertical="center"/>
    </xf>
    <xf numFmtId="0" fontId="88" fillId="7" borderId="5" xfId="0" applyFont="1" applyFill="1" applyBorder="1" applyAlignment="1">
      <alignment horizontal="center" vertical="center"/>
    </xf>
    <xf numFmtId="0" fontId="88" fillId="7" borderId="3" xfId="0" applyFont="1" applyFill="1" applyBorder="1" applyAlignment="1">
      <alignment horizontal="center" vertical="center"/>
    </xf>
    <xf numFmtId="0" fontId="88" fillId="7" borderId="28" xfId="0" applyFont="1" applyFill="1" applyBorder="1" applyAlignment="1">
      <alignment horizontal="center" vertical="center"/>
    </xf>
    <xf numFmtId="14" fontId="88" fillId="7" borderId="15" xfId="0" applyNumberFormat="1" applyFont="1" applyFill="1" applyBorder="1" applyAlignment="1">
      <alignment horizontal="center" vertical="center"/>
    </xf>
    <xf numFmtId="0" fontId="88" fillId="7" borderId="15" xfId="0" applyFont="1" applyFill="1" applyBorder="1" applyAlignment="1">
      <alignment horizontal="center" vertical="center"/>
    </xf>
    <xf numFmtId="0" fontId="90" fillId="12" borderId="1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2" borderId="2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66" fillId="0" borderId="17" xfId="0" applyFont="1" applyBorder="1" applyAlignment="1">
      <alignment horizontal="left"/>
    </xf>
    <xf numFmtId="0" fontId="66" fillId="0" borderId="1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left"/>
    </xf>
    <xf numFmtId="0" fontId="88" fillId="7" borderId="11" xfId="0" applyFont="1" applyFill="1" applyBorder="1" applyAlignment="1">
      <alignment horizontal="center" vertical="center"/>
    </xf>
    <xf numFmtId="0" fontId="88" fillId="7" borderId="0" xfId="0" applyFont="1" applyFill="1" applyAlignment="1">
      <alignment horizontal="center" vertical="center"/>
    </xf>
    <xf numFmtId="14" fontId="88" fillId="7" borderId="17" xfId="0" applyNumberFormat="1" applyFont="1" applyFill="1" applyBorder="1" applyAlignment="1">
      <alignment horizontal="center" vertical="center"/>
    </xf>
    <xf numFmtId="14" fontId="88" fillId="7" borderId="19" xfId="0" applyNumberFormat="1" applyFont="1" applyFill="1" applyBorder="1" applyAlignment="1">
      <alignment horizontal="center" vertical="center"/>
    </xf>
    <xf numFmtId="14" fontId="88" fillId="7" borderId="10" xfId="0" applyNumberFormat="1" applyFont="1" applyFill="1" applyBorder="1" applyAlignment="1">
      <alignment horizontal="center" vertical="center"/>
    </xf>
    <xf numFmtId="0" fontId="90" fillId="12" borderId="5" xfId="0" applyFont="1" applyFill="1" applyBorder="1" applyAlignment="1">
      <alignment horizontal="center" vertical="center"/>
    </xf>
    <xf numFmtId="0" fontId="90" fillId="12" borderId="3" xfId="0" applyFont="1" applyFill="1" applyBorder="1" applyAlignment="1">
      <alignment horizontal="center" vertical="center"/>
    </xf>
    <xf numFmtId="0" fontId="90" fillId="12" borderId="28" xfId="0" applyFont="1" applyFill="1" applyBorder="1" applyAlignment="1">
      <alignment horizontal="center" vertical="center"/>
    </xf>
    <xf numFmtId="0" fontId="88" fillId="7" borderId="6" xfId="0" applyFont="1" applyFill="1" applyBorder="1" applyAlignment="1">
      <alignment horizontal="center" vertical="center"/>
    </xf>
    <xf numFmtId="0" fontId="88" fillId="7" borderId="12" xfId="0" applyFont="1" applyFill="1" applyBorder="1" applyAlignment="1">
      <alignment horizontal="center" vertical="center"/>
    </xf>
    <xf numFmtId="0" fontId="88" fillId="7" borderId="13" xfId="0" applyFont="1" applyFill="1" applyBorder="1" applyAlignment="1">
      <alignment horizontal="center" vertical="center"/>
    </xf>
    <xf numFmtId="0" fontId="88" fillId="7" borderId="13" xfId="2" applyFont="1" applyFill="1" applyBorder="1" applyAlignment="1" applyProtection="1">
      <alignment horizontal="center" vertical="center"/>
    </xf>
    <xf numFmtId="0" fontId="88" fillId="7" borderId="41" xfId="2" applyFont="1" applyFill="1" applyBorder="1" applyAlignment="1" applyProtection="1">
      <alignment horizontal="center" vertical="center"/>
    </xf>
    <xf numFmtId="0" fontId="59" fillId="0" borderId="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7" fillId="0" borderId="40" xfId="0" applyFont="1" applyBorder="1" applyAlignment="1">
      <alignment horizontal="left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left" vertical="center" wrapText="1"/>
    </xf>
    <xf numFmtId="0" fontId="27" fillId="0" borderId="61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9" fillId="7" borderId="5" xfId="2" applyFont="1" applyFill="1" applyBorder="1" applyAlignment="1" applyProtection="1">
      <alignment horizontal="center" vertical="center"/>
    </xf>
    <xf numFmtId="0" fontId="69" fillId="7" borderId="3" xfId="2" applyFont="1" applyFill="1" applyBorder="1" applyAlignment="1" applyProtection="1">
      <alignment horizontal="center" vertical="center"/>
    </xf>
    <xf numFmtId="0" fontId="69" fillId="7" borderId="28" xfId="2" applyFont="1" applyFill="1" applyBorder="1" applyAlignment="1" applyProtection="1">
      <alignment horizontal="center" vertical="center"/>
    </xf>
  </cellXfs>
  <cellStyles count="26">
    <cellStyle name="Euro" xfId="1" xr:uid="{00000000-0005-0000-0000-000000000000}"/>
    <cellStyle name="Hyperlink" xfId="2" builtinId="8"/>
    <cellStyle name="Hyperlink 2" xfId="3" xr:uid="{00000000-0005-0000-0000-000002000000}"/>
    <cellStyle name="Hyperlink 3" xfId="4" xr:uid="{00000000-0005-0000-0000-000003000000}"/>
    <cellStyle name="Komma 2" xfId="5" xr:uid="{00000000-0005-0000-0000-000004000000}"/>
    <cellStyle name="Komma 2 2" xfId="6" xr:uid="{00000000-0005-0000-0000-000005000000}"/>
    <cellStyle name="Procent" xfId="7" builtinId="5"/>
    <cellStyle name="Procent 2" xfId="8" xr:uid="{00000000-0005-0000-0000-000007000000}"/>
    <cellStyle name="Procent 2 2" xfId="9" xr:uid="{00000000-0005-0000-0000-000008000000}"/>
    <cellStyle name="Procent 3" xfId="10" xr:uid="{00000000-0005-0000-0000-000009000000}"/>
    <cellStyle name="rand" xfId="11" xr:uid="{00000000-0005-0000-0000-00000A000000}"/>
    <cellStyle name="Standaard" xfId="0" builtinId="0"/>
    <cellStyle name="Standaard 2" xfId="12" xr:uid="{00000000-0005-0000-0000-00000C000000}"/>
    <cellStyle name="Standaard 2 2" xfId="13" xr:uid="{00000000-0005-0000-0000-00000D000000}"/>
    <cellStyle name="Standaard 2 2 2" xfId="14" xr:uid="{00000000-0005-0000-0000-00000E000000}"/>
    <cellStyle name="Standaard 2 3" xfId="15" xr:uid="{00000000-0005-0000-0000-00000F000000}"/>
    <cellStyle name="Standaard 2 4" xfId="16" xr:uid="{00000000-0005-0000-0000-000010000000}"/>
    <cellStyle name="Standaard 3" xfId="17" xr:uid="{00000000-0005-0000-0000-000011000000}"/>
    <cellStyle name="Standaard 4" xfId="18" xr:uid="{00000000-0005-0000-0000-000012000000}"/>
    <cellStyle name="Standaard 5" xfId="19" xr:uid="{00000000-0005-0000-0000-000013000000}"/>
    <cellStyle name="Standaard_opgave z-m 2012" xfId="20" xr:uid="{00000000-0005-0000-0000-000014000000}"/>
    <cellStyle name="Valuta" xfId="21" builtinId="4"/>
    <cellStyle name="Valuta 2" xfId="22" xr:uid="{00000000-0005-0000-0000-000017000000}"/>
    <cellStyle name="Valuta 2 2" xfId="23" xr:uid="{00000000-0005-0000-0000-000018000000}"/>
    <cellStyle name="Valuta 3" xfId="24" xr:uid="{00000000-0005-0000-0000-000019000000}"/>
    <cellStyle name="Valuta 4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vincentschuurman59@gmail.com" TargetMode="External"/><Relationship Id="rId2" Type="http://schemas.openxmlformats.org/officeDocument/2006/relationships/hyperlink" Target="mailto:janhulzink@grnx.net" TargetMode="External"/><Relationship Id="rId1" Type="http://schemas.openxmlformats.org/officeDocument/2006/relationships/hyperlink" Target="mailto:jterhorst@yahoo.co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file:///J:\Vacantie%202020\Z-M%20%202020%20test.xl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file:///J:\Vacantie%202020\Z-M%20%202020%20test.xl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zoomScaleSheetLayoutView="144" workbookViewId="0">
      <pane ySplit="37" topLeftCell="A328" activePane="bottomLeft" state="frozen"/>
      <selection pane="bottomLeft" activeCell="L6" sqref="L6:O8"/>
    </sheetView>
  </sheetViews>
  <sheetFormatPr defaultRowHeight="15" x14ac:dyDescent="0.2"/>
  <cols>
    <col min="1" max="4" width="11.5703125" style="358" customWidth="1"/>
    <col min="5" max="5" width="11.5703125" style="476" customWidth="1"/>
    <col min="6" max="15" width="11.5703125" style="358" customWidth="1"/>
    <col min="16" max="19" width="11.5703125" style="359" customWidth="1"/>
    <col min="20" max="16384" width="9.140625" style="359"/>
  </cols>
  <sheetData>
    <row r="1" spans="1:21" s="355" customFormat="1" x14ac:dyDescent="0.2">
      <c r="A1" s="352"/>
      <c r="B1" s="1038" t="s">
        <v>31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40"/>
      <c r="T1" s="353"/>
      <c r="U1" s="354"/>
    </row>
    <row r="2" spans="1:21" s="355" customFormat="1" x14ac:dyDescent="0.2">
      <c r="A2" s="353"/>
      <c r="B2" s="1041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3"/>
      <c r="T2" s="353"/>
      <c r="U2" s="354"/>
    </row>
    <row r="3" spans="1:21" s="355" customFormat="1" x14ac:dyDescent="0.2">
      <c r="A3" s="353"/>
      <c r="B3" s="353"/>
      <c r="C3" s="353"/>
      <c r="D3" s="353"/>
      <c r="E3" s="470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4"/>
    </row>
    <row r="4" spans="1:21" s="355" customFormat="1" x14ac:dyDescent="0.2">
      <c r="A4" s="353"/>
      <c r="B4" s="353"/>
      <c r="C4" s="353"/>
      <c r="D4" s="353"/>
      <c r="E4" s="470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4"/>
    </row>
    <row r="5" spans="1:21" s="355" customFormat="1" ht="15.75" thickBot="1" x14ac:dyDescent="0.25">
      <c r="A5" s="353"/>
      <c r="B5" s="353"/>
      <c r="C5" s="353"/>
      <c r="D5" s="353"/>
      <c r="E5" s="470"/>
      <c r="F5" s="353"/>
      <c r="G5" s="353"/>
      <c r="H5" s="353"/>
      <c r="I5" s="353"/>
      <c r="J5" s="353"/>
      <c r="K5" s="353"/>
      <c r="L5" s="353"/>
      <c r="M5" s="353"/>
      <c r="N5" s="353"/>
      <c r="O5" s="846"/>
      <c r="P5" s="353"/>
      <c r="Q5" s="1066" t="s">
        <v>740</v>
      </c>
      <c r="R5" s="1067"/>
      <c r="S5" s="353"/>
      <c r="T5" s="845"/>
      <c r="U5" s="354"/>
    </row>
    <row r="6" spans="1:21" s="355" customFormat="1" ht="15.75" customHeight="1" x14ac:dyDescent="0.2">
      <c r="A6" s="353"/>
      <c r="B6" s="1061" t="s">
        <v>221</v>
      </c>
      <c r="C6" s="1055"/>
      <c r="D6" s="1055"/>
      <c r="E6" s="471"/>
      <c r="F6" s="362"/>
      <c r="G6" s="1022" t="s">
        <v>32</v>
      </c>
      <c r="H6" s="1023"/>
      <c r="I6" s="1023"/>
      <c r="J6" s="353"/>
      <c r="K6" s="362"/>
      <c r="L6" s="1031" t="s">
        <v>700</v>
      </c>
      <c r="M6" s="1032"/>
      <c r="N6" s="1032"/>
      <c r="O6" s="1032"/>
      <c r="P6" s="357"/>
      <c r="Q6" s="357"/>
      <c r="R6" s="357"/>
      <c r="S6" s="357"/>
      <c r="T6" s="845"/>
      <c r="U6" s="354"/>
    </row>
    <row r="7" spans="1:21" s="355" customFormat="1" ht="15.75" customHeight="1" x14ac:dyDescent="0.2">
      <c r="A7" s="353"/>
      <c r="B7" s="1062"/>
      <c r="C7" s="1063"/>
      <c r="D7" s="1063"/>
      <c r="E7" s="472"/>
      <c r="F7" s="362"/>
      <c r="G7" s="1025"/>
      <c r="H7" s="1026"/>
      <c r="I7" s="1026"/>
      <c r="J7" s="353"/>
      <c r="K7" s="362"/>
      <c r="L7" s="1033"/>
      <c r="M7" s="1026"/>
      <c r="N7" s="1026"/>
      <c r="O7" s="1026"/>
      <c r="P7" s="357"/>
      <c r="Q7" s="357"/>
      <c r="R7" s="357"/>
      <c r="S7" s="357"/>
      <c r="T7" s="847"/>
      <c r="U7" s="354"/>
    </row>
    <row r="8" spans="1:21" s="355" customFormat="1" ht="15" customHeight="1" thickBot="1" x14ac:dyDescent="0.3">
      <c r="A8" s="353"/>
      <c r="B8" s="1064"/>
      <c r="C8" s="1059"/>
      <c r="D8" s="1059"/>
      <c r="E8" s="473"/>
      <c r="F8" s="362"/>
      <c r="G8" s="1028"/>
      <c r="H8" s="1029"/>
      <c r="I8" s="1029"/>
      <c r="J8" s="362"/>
      <c r="K8" s="362"/>
      <c r="L8" s="1034"/>
      <c r="M8" s="1035"/>
      <c r="N8" s="1035"/>
      <c r="O8" s="1035"/>
      <c r="P8" s="357"/>
      <c r="Q8" s="1036" t="s">
        <v>739</v>
      </c>
      <c r="R8" s="1037"/>
      <c r="S8" s="357"/>
      <c r="T8" s="847"/>
      <c r="U8" s="354"/>
    </row>
    <row r="9" spans="1:21" s="355" customFormat="1" ht="18" x14ac:dyDescent="0.25">
      <c r="A9" s="353"/>
      <c r="B9" s="362"/>
      <c r="C9" s="362"/>
      <c r="D9" s="362"/>
      <c r="E9" s="473"/>
      <c r="F9" s="362"/>
      <c r="G9" s="362"/>
      <c r="H9" s="362"/>
      <c r="I9" s="362"/>
      <c r="J9" s="362"/>
      <c r="K9" s="362"/>
      <c r="L9" s="848"/>
      <c r="M9" s="849"/>
      <c r="N9" s="849"/>
      <c r="O9" s="878"/>
      <c r="P9" s="357"/>
      <c r="Q9" s="357"/>
      <c r="R9" s="357"/>
      <c r="S9" s="357"/>
      <c r="T9" s="847"/>
      <c r="U9" s="354"/>
    </row>
    <row r="10" spans="1:21" s="355" customFormat="1" ht="18" x14ac:dyDescent="0.25">
      <c r="A10" s="353"/>
      <c r="B10" s="353"/>
      <c r="C10" s="353"/>
      <c r="D10" s="353"/>
      <c r="E10" s="470"/>
      <c r="F10" s="362"/>
      <c r="G10" s="1065"/>
      <c r="H10" s="1065"/>
      <c r="I10" s="1065"/>
      <c r="J10" s="1065"/>
      <c r="K10" s="362"/>
      <c r="L10" s="850"/>
      <c r="M10" s="851"/>
      <c r="N10" s="851"/>
      <c r="O10" s="879"/>
      <c r="P10" s="357"/>
      <c r="Q10" s="357"/>
      <c r="R10" s="357"/>
      <c r="S10" s="357"/>
      <c r="T10" s="847"/>
      <c r="U10" s="354"/>
    </row>
    <row r="11" spans="1:21" s="355" customFormat="1" ht="18.75" thickBot="1" x14ac:dyDescent="0.3">
      <c r="A11" s="353"/>
      <c r="B11" s="362"/>
      <c r="C11" s="362"/>
      <c r="D11" s="362"/>
      <c r="E11" s="473"/>
      <c r="F11" s="362"/>
      <c r="G11" s="362"/>
      <c r="H11" s="362"/>
      <c r="I11" s="362"/>
      <c r="J11" s="362"/>
      <c r="K11" s="843"/>
      <c r="L11" s="852"/>
      <c r="M11" s="853"/>
      <c r="N11" s="853"/>
      <c r="O11" s="880"/>
      <c r="P11" s="357"/>
      <c r="Q11" s="1036" t="s">
        <v>748</v>
      </c>
      <c r="R11" s="1037"/>
      <c r="S11" s="357"/>
      <c r="T11" s="847"/>
      <c r="U11" s="354"/>
    </row>
    <row r="12" spans="1:21" s="355" customFormat="1" ht="15" customHeight="1" x14ac:dyDescent="0.2">
      <c r="A12" s="353"/>
      <c r="B12" s="1044" t="s">
        <v>134</v>
      </c>
      <c r="C12" s="1045"/>
      <c r="D12" s="1046"/>
      <c r="E12" s="471"/>
      <c r="F12" s="356"/>
      <c r="G12" s="1022" t="s">
        <v>136</v>
      </c>
      <c r="H12" s="1023"/>
      <c r="I12" s="1024"/>
      <c r="J12" s="354"/>
      <c r="K12" s="843"/>
      <c r="L12" s="1031" t="s">
        <v>701</v>
      </c>
      <c r="M12" s="1032"/>
      <c r="N12" s="1032"/>
      <c r="O12" s="1032"/>
      <c r="P12" s="357"/>
      <c r="Q12" s="357"/>
      <c r="R12" s="357"/>
      <c r="S12" s="357"/>
      <c r="T12" s="847"/>
      <c r="U12" s="354"/>
    </row>
    <row r="13" spans="1:21" s="355" customFormat="1" ht="15" customHeight="1" x14ac:dyDescent="0.2">
      <c r="A13" s="353"/>
      <c r="B13" s="1047"/>
      <c r="C13" s="1048"/>
      <c r="D13" s="1049"/>
      <c r="E13" s="472"/>
      <c r="F13" s="356"/>
      <c r="G13" s="1025"/>
      <c r="H13" s="1026"/>
      <c r="I13" s="1027"/>
      <c r="J13" s="354"/>
      <c r="K13" s="843"/>
      <c r="L13" s="1033"/>
      <c r="M13" s="1026"/>
      <c r="N13" s="1026"/>
      <c r="O13" s="1026"/>
      <c r="P13" s="357"/>
      <c r="Q13" s="357"/>
      <c r="R13" s="357"/>
      <c r="S13" s="357"/>
      <c r="T13" s="847"/>
      <c r="U13" s="354"/>
    </row>
    <row r="14" spans="1:21" s="355" customFormat="1" ht="15" customHeight="1" thickBot="1" x14ac:dyDescent="0.3">
      <c r="A14" s="353"/>
      <c r="B14" s="1050"/>
      <c r="C14" s="1051"/>
      <c r="D14" s="1052"/>
      <c r="E14" s="474"/>
      <c r="F14" s="468"/>
      <c r="G14" s="1028"/>
      <c r="H14" s="1029"/>
      <c r="I14" s="1030"/>
      <c r="J14" s="468"/>
      <c r="K14" s="468"/>
      <c r="L14" s="1034"/>
      <c r="M14" s="1035"/>
      <c r="N14" s="1035"/>
      <c r="O14" s="1035"/>
      <c r="P14" s="357"/>
      <c r="Q14" s="1036" t="s">
        <v>747</v>
      </c>
      <c r="R14" s="1037"/>
      <c r="S14" s="357"/>
      <c r="T14" s="847"/>
      <c r="U14" s="354"/>
    </row>
    <row r="15" spans="1:21" s="355" customFormat="1" ht="18" x14ac:dyDescent="0.25">
      <c r="A15" s="353"/>
      <c r="B15" s="362"/>
      <c r="C15" s="362"/>
      <c r="D15" s="362"/>
      <c r="E15" s="473"/>
      <c r="F15" s="362"/>
      <c r="G15" s="362"/>
      <c r="H15" s="362"/>
      <c r="I15" s="362"/>
      <c r="J15" s="362"/>
      <c r="K15" s="843"/>
      <c r="L15" s="848"/>
      <c r="M15" s="849"/>
      <c r="N15" s="849"/>
      <c r="O15" s="878"/>
      <c r="P15" s="357"/>
      <c r="Q15" s="357"/>
      <c r="R15" s="357"/>
      <c r="S15" s="357"/>
      <c r="T15" s="847"/>
      <c r="U15" s="354"/>
    </row>
    <row r="16" spans="1:21" s="355" customFormat="1" ht="18" x14ac:dyDescent="0.25">
      <c r="A16" s="353"/>
      <c r="B16" s="362"/>
      <c r="C16" s="362"/>
      <c r="D16" s="362"/>
      <c r="E16" s="473"/>
      <c r="F16" s="362"/>
      <c r="G16" s="362"/>
      <c r="H16" s="362"/>
      <c r="I16" s="362"/>
      <c r="J16" s="362"/>
      <c r="K16" s="843"/>
      <c r="L16" s="850"/>
      <c r="M16" s="850"/>
      <c r="N16" s="850"/>
      <c r="O16" s="881"/>
      <c r="P16" s="357"/>
      <c r="Q16" s="357"/>
      <c r="R16" s="357"/>
      <c r="S16" s="357"/>
      <c r="T16" s="847"/>
      <c r="U16" s="354"/>
    </row>
    <row r="17" spans="1:21" s="355" customFormat="1" ht="18.75" thickBot="1" x14ac:dyDescent="0.3">
      <c r="A17" s="353"/>
      <c r="B17" s="362"/>
      <c r="C17" s="362"/>
      <c r="D17" s="362"/>
      <c r="E17" s="473"/>
      <c r="F17" s="362"/>
      <c r="G17" s="362"/>
      <c r="H17" s="362"/>
      <c r="I17" s="362"/>
      <c r="J17" s="362"/>
      <c r="K17" s="843"/>
      <c r="L17" s="852"/>
      <c r="M17" s="852"/>
      <c r="N17" s="852"/>
      <c r="O17" s="882"/>
      <c r="P17" s="357"/>
      <c r="Q17" s="1036" t="s">
        <v>746</v>
      </c>
      <c r="R17" s="1037"/>
      <c r="S17" s="357"/>
      <c r="T17" s="847"/>
      <c r="U17" s="354"/>
    </row>
    <row r="18" spans="1:21" s="355" customFormat="1" ht="16.5" customHeight="1" x14ac:dyDescent="0.2">
      <c r="A18" s="353"/>
      <c r="B18" s="1022" t="s">
        <v>132</v>
      </c>
      <c r="C18" s="1023"/>
      <c r="D18" s="1023"/>
      <c r="E18" s="477"/>
      <c r="F18" s="362"/>
      <c r="G18" s="1022" t="s">
        <v>708</v>
      </c>
      <c r="H18" s="1023"/>
      <c r="I18" s="1024"/>
      <c r="J18" s="356"/>
      <c r="K18" s="843"/>
      <c r="L18" s="1031" t="s">
        <v>702</v>
      </c>
      <c r="M18" s="1032"/>
      <c r="N18" s="1032"/>
      <c r="O18" s="1032"/>
      <c r="P18" s="357"/>
      <c r="Q18" s="357"/>
      <c r="R18" s="357"/>
      <c r="S18" s="357"/>
      <c r="T18" s="847"/>
      <c r="U18" s="354"/>
    </row>
    <row r="19" spans="1:21" s="355" customFormat="1" ht="18" x14ac:dyDescent="0.2">
      <c r="A19" s="353"/>
      <c r="B19" s="1025"/>
      <c r="C19" s="1026"/>
      <c r="D19" s="1026"/>
      <c r="E19" s="478"/>
      <c r="F19" s="362"/>
      <c r="G19" s="1025"/>
      <c r="H19" s="1026"/>
      <c r="I19" s="1027"/>
      <c r="J19" s="356"/>
      <c r="K19" s="843"/>
      <c r="L19" s="1033"/>
      <c r="M19" s="1026"/>
      <c r="N19" s="1026"/>
      <c r="O19" s="1026"/>
      <c r="P19" s="357"/>
      <c r="Q19" s="357"/>
      <c r="R19" s="357"/>
      <c r="S19" s="357"/>
      <c r="T19" s="847"/>
      <c r="U19" s="354"/>
    </row>
    <row r="20" spans="1:21" s="355" customFormat="1" ht="15" customHeight="1" thickBot="1" x14ac:dyDescent="0.3">
      <c r="A20" s="353"/>
      <c r="B20" s="1025"/>
      <c r="C20" s="1026"/>
      <c r="D20" s="1026"/>
      <c r="G20" s="1028"/>
      <c r="H20" s="1029"/>
      <c r="I20" s="1030"/>
      <c r="L20" s="1034"/>
      <c r="M20" s="1035"/>
      <c r="N20" s="1035"/>
      <c r="O20" s="1035"/>
      <c r="P20" s="357"/>
      <c r="Q20" s="1036" t="s">
        <v>745</v>
      </c>
      <c r="R20" s="1037"/>
      <c r="S20" s="357"/>
      <c r="T20" s="847"/>
      <c r="U20" s="354"/>
    </row>
    <row r="21" spans="1:21" s="355" customFormat="1" ht="18" x14ac:dyDescent="0.25">
      <c r="A21" s="353"/>
      <c r="B21" s="357"/>
      <c r="C21" s="357"/>
      <c r="D21" s="357"/>
      <c r="E21" s="357"/>
      <c r="F21" s="357"/>
      <c r="G21" s="357"/>
      <c r="H21" s="357"/>
      <c r="I21" s="357"/>
      <c r="J21" s="357"/>
      <c r="K21" s="844"/>
      <c r="L21" s="848"/>
      <c r="M21" s="849"/>
      <c r="N21" s="849"/>
      <c r="O21" s="878"/>
      <c r="P21" s="357"/>
      <c r="Q21" s="357"/>
      <c r="R21" s="357"/>
      <c r="S21" s="357"/>
      <c r="T21" s="847"/>
      <c r="U21" s="354"/>
    </row>
    <row r="22" spans="1:21" s="355" customFormat="1" ht="18" x14ac:dyDescent="0.25">
      <c r="A22" s="353"/>
      <c r="B22" s="361"/>
      <c r="C22" s="361"/>
      <c r="D22" s="361"/>
      <c r="E22" s="475"/>
      <c r="F22" s="361"/>
      <c r="G22" s="361"/>
      <c r="H22" s="361"/>
      <c r="I22" s="361"/>
      <c r="J22" s="361"/>
      <c r="K22" s="361"/>
      <c r="L22" s="850"/>
      <c r="M22" s="851"/>
      <c r="N22" s="851"/>
      <c r="O22" s="879"/>
      <c r="P22" s="357"/>
      <c r="Q22" s="357"/>
      <c r="R22" s="357"/>
      <c r="S22" s="357"/>
      <c r="T22" s="847"/>
      <c r="U22" s="354"/>
    </row>
    <row r="23" spans="1:21" s="355" customFormat="1" ht="18.75" thickBot="1" x14ac:dyDescent="0.3">
      <c r="A23" s="353"/>
      <c r="B23" s="361"/>
      <c r="C23" s="361"/>
      <c r="D23" s="361"/>
      <c r="E23" s="475"/>
      <c r="F23" s="361"/>
      <c r="G23" s="361"/>
      <c r="H23" s="361"/>
      <c r="I23" s="361"/>
      <c r="J23" s="361"/>
      <c r="K23" s="361"/>
      <c r="L23" s="852"/>
      <c r="M23" s="853"/>
      <c r="N23" s="853"/>
      <c r="O23" s="880"/>
      <c r="P23" s="357"/>
      <c r="Q23" s="1036" t="s">
        <v>744</v>
      </c>
      <c r="R23" s="1037"/>
      <c r="S23" s="357"/>
      <c r="T23" s="847"/>
      <c r="U23" s="354"/>
    </row>
    <row r="24" spans="1:21" s="355" customFormat="1" ht="18" customHeight="1" x14ac:dyDescent="0.2">
      <c r="A24" s="353"/>
      <c r="B24" s="1022" t="s">
        <v>93</v>
      </c>
      <c r="C24" s="1023"/>
      <c r="D24" s="1024"/>
      <c r="E24" s="471"/>
      <c r="F24" s="361"/>
      <c r="G24" s="1055" t="s">
        <v>133</v>
      </c>
      <c r="H24" s="1055"/>
      <c r="I24" s="1056"/>
      <c r="J24" s="361"/>
      <c r="K24" s="361"/>
      <c r="L24" s="1031" t="s">
        <v>703</v>
      </c>
      <c r="M24" s="1032"/>
      <c r="N24" s="1032"/>
      <c r="O24" s="1032"/>
      <c r="P24" s="357"/>
      <c r="Q24" s="357"/>
      <c r="R24" s="357"/>
      <c r="S24" s="357"/>
      <c r="T24" s="847"/>
      <c r="U24" s="354"/>
    </row>
    <row r="25" spans="1:21" s="355" customFormat="1" ht="18" customHeight="1" thickBot="1" x14ac:dyDescent="0.25">
      <c r="A25" s="353"/>
      <c r="B25" s="1025"/>
      <c r="C25" s="1026"/>
      <c r="D25" s="1027"/>
      <c r="E25" s="472"/>
      <c r="F25" s="361"/>
      <c r="G25" s="1057"/>
      <c r="H25" s="1057"/>
      <c r="I25" s="1058"/>
      <c r="J25" s="361"/>
      <c r="K25" s="361"/>
      <c r="L25" s="1033"/>
      <c r="M25" s="1026"/>
      <c r="N25" s="1026"/>
      <c r="O25" s="1026"/>
      <c r="P25" s="357"/>
      <c r="Q25" s="980"/>
      <c r="R25" s="980"/>
      <c r="S25" s="357"/>
      <c r="T25" s="847"/>
      <c r="U25" s="354"/>
    </row>
    <row r="26" spans="1:21" s="355" customFormat="1" ht="15" customHeight="1" thickBot="1" x14ac:dyDescent="0.3">
      <c r="A26" s="353"/>
      <c r="B26" s="1028"/>
      <c r="C26" s="1029"/>
      <c r="D26" s="1030"/>
      <c r="E26" s="476"/>
      <c r="F26" s="361"/>
      <c r="G26" s="1059"/>
      <c r="H26" s="1059"/>
      <c r="I26" s="1060"/>
      <c r="J26" s="356"/>
      <c r="K26" s="361"/>
      <c r="L26" s="1034"/>
      <c r="M26" s="1035"/>
      <c r="N26" s="1035"/>
      <c r="O26" s="1035"/>
      <c r="P26" s="844"/>
      <c r="Q26" s="1068" t="s">
        <v>743</v>
      </c>
      <c r="R26" s="1069"/>
      <c r="S26" s="979"/>
      <c r="T26" s="847"/>
      <c r="U26" s="354"/>
    </row>
    <row r="27" spans="1:21" s="355" customFormat="1" ht="15" customHeight="1" x14ac:dyDescent="0.25">
      <c r="A27" s="353"/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848"/>
      <c r="M27" s="848"/>
      <c r="N27" s="848"/>
      <c r="O27" s="883"/>
      <c r="P27" s="357"/>
      <c r="Q27" s="469"/>
      <c r="R27" s="469"/>
      <c r="S27" s="357"/>
      <c r="T27" s="845"/>
      <c r="U27" s="354"/>
    </row>
    <row r="28" spans="1:21" s="355" customFormat="1" ht="18" x14ac:dyDescent="0.25">
      <c r="A28" s="353"/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850"/>
      <c r="M28" s="1053"/>
      <c r="N28" s="1053"/>
      <c r="O28" s="1054"/>
      <c r="P28" s="357"/>
      <c r="Q28" s="357"/>
      <c r="R28" s="357"/>
      <c r="S28" s="357"/>
      <c r="T28" s="845"/>
      <c r="U28" s="354"/>
    </row>
    <row r="29" spans="1:21" s="355" customFormat="1" ht="18.75" thickBot="1" x14ac:dyDescent="0.3">
      <c r="A29" s="353"/>
      <c r="B29" s="357"/>
      <c r="C29" s="357"/>
      <c r="D29" s="357"/>
      <c r="E29" s="476"/>
      <c r="F29" s="361"/>
      <c r="G29" s="357"/>
      <c r="H29" s="357"/>
      <c r="I29" s="357"/>
      <c r="J29" s="356"/>
      <c r="K29" s="361"/>
      <c r="L29" s="852"/>
      <c r="M29" s="854"/>
      <c r="N29" s="854"/>
      <c r="O29" s="884"/>
      <c r="P29" s="357"/>
      <c r="Q29" s="1036" t="s">
        <v>742</v>
      </c>
      <c r="R29" s="1037"/>
      <c r="S29" s="357"/>
      <c r="T29" s="845"/>
      <c r="U29" s="354"/>
    </row>
    <row r="30" spans="1:21" s="355" customFormat="1" x14ac:dyDescent="0.2">
      <c r="A30" s="353"/>
      <c r="B30" s="1013" t="s">
        <v>751</v>
      </c>
      <c r="C30" s="1014"/>
      <c r="D30" s="1015"/>
      <c r="E30" s="470"/>
      <c r="F30" s="353"/>
      <c r="G30" s="1022" t="s">
        <v>118</v>
      </c>
      <c r="H30" s="1023"/>
      <c r="I30" s="1024"/>
      <c r="J30" s="353"/>
      <c r="K30" s="353"/>
      <c r="L30" s="1031" t="s">
        <v>704</v>
      </c>
      <c r="M30" s="1032"/>
      <c r="N30" s="1032"/>
      <c r="O30" s="1032"/>
      <c r="P30" s="357"/>
      <c r="Q30" s="357"/>
      <c r="R30" s="357"/>
      <c r="S30" s="357"/>
      <c r="T30" s="845"/>
      <c r="U30" s="354"/>
    </row>
    <row r="31" spans="1:21" s="355" customFormat="1" x14ac:dyDescent="0.2">
      <c r="A31" s="353"/>
      <c r="B31" s="1016"/>
      <c r="C31" s="1017"/>
      <c r="D31" s="1018"/>
      <c r="E31" s="470"/>
      <c r="F31" s="353"/>
      <c r="G31" s="1025"/>
      <c r="H31" s="1026"/>
      <c r="I31" s="1027"/>
      <c r="J31" s="353"/>
      <c r="K31" s="353"/>
      <c r="L31" s="1033"/>
      <c r="M31" s="1026"/>
      <c r="N31" s="1026"/>
      <c r="O31" s="1026"/>
      <c r="P31" s="357"/>
      <c r="Q31" s="357"/>
      <c r="R31" s="357"/>
      <c r="S31" s="357"/>
      <c r="T31" s="845"/>
      <c r="U31" s="354"/>
    </row>
    <row r="32" spans="1:21" s="355" customFormat="1" ht="16.5" thickBot="1" x14ac:dyDescent="0.3">
      <c r="A32" s="353"/>
      <c r="B32" s="1019"/>
      <c r="C32" s="1020"/>
      <c r="D32" s="1021"/>
      <c r="E32" s="470"/>
      <c r="F32" s="353"/>
      <c r="G32" s="1028"/>
      <c r="H32" s="1029"/>
      <c r="I32" s="1030"/>
      <c r="J32" s="353"/>
      <c r="K32" s="353"/>
      <c r="L32" s="1034"/>
      <c r="M32" s="1035"/>
      <c r="N32" s="1035"/>
      <c r="O32" s="1035"/>
      <c r="P32" s="357"/>
      <c r="Q32" s="1036" t="s">
        <v>741</v>
      </c>
      <c r="R32" s="1037"/>
      <c r="S32" s="357"/>
      <c r="T32" s="845"/>
      <c r="U32" s="354"/>
    </row>
    <row r="33" spans="1:20" s="355" customFormat="1" x14ac:dyDescent="0.2">
      <c r="A33" s="357"/>
      <c r="B33" s="357"/>
      <c r="C33" s="357"/>
      <c r="D33" s="357"/>
      <c r="E33" s="476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469"/>
      <c r="Q33" s="469"/>
      <c r="R33" s="469"/>
      <c r="S33" s="469"/>
      <c r="T33" s="357"/>
    </row>
    <row r="34" spans="1:20" s="355" customFormat="1" x14ac:dyDescent="0.2">
      <c r="A34" s="357"/>
      <c r="B34" s="357"/>
      <c r="C34" s="357"/>
      <c r="D34" s="357"/>
      <c r="E34" s="476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</row>
    <row r="35" spans="1:20" s="355" customFormat="1" x14ac:dyDescent="0.2">
      <c r="A35" s="357"/>
      <c r="B35" s="357"/>
      <c r="C35" s="357"/>
      <c r="D35" s="357"/>
      <c r="E35" s="476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</row>
    <row r="36" spans="1:20" s="355" customFormat="1" x14ac:dyDescent="0.2">
      <c r="A36" s="357"/>
      <c r="B36" s="357"/>
      <c r="C36" s="357"/>
      <c r="D36" s="357"/>
      <c r="E36" s="476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</row>
    <row r="37" spans="1:20" s="355" customFormat="1" x14ac:dyDescent="0.2">
      <c r="A37" s="357"/>
      <c r="B37" s="357"/>
      <c r="C37" s="357"/>
      <c r="D37" s="357"/>
      <c r="E37" s="476"/>
      <c r="F37" s="357"/>
      <c r="G37" s="357"/>
      <c r="H37" s="357"/>
      <c r="I37" s="357"/>
      <c r="J37" s="357"/>
      <c r="K37" s="357"/>
      <c r="L37" s="357"/>
      <c r="M37" s="357"/>
      <c r="N37" s="357"/>
      <c r="O37" s="469"/>
    </row>
  </sheetData>
  <mergeCells count="28">
    <mergeCell ref="B1:S2"/>
    <mergeCell ref="B12:D14"/>
    <mergeCell ref="M28:O28"/>
    <mergeCell ref="B18:D20"/>
    <mergeCell ref="G24:I26"/>
    <mergeCell ref="B24:D26"/>
    <mergeCell ref="G6:I8"/>
    <mergeCell ref="B6:D8"/>
    <mergeCell ref="G10:J10"/>
    <mergeCell ref="Q5:R5"/>
    <mergeCell ref="Q8:R8"/>
    <mergeCell ref="Q11:R11"/>
    <mergeCell ref="Q14:R14"/>
    <mergeCell ref="L6:O8"/>
    <mergeCell ref="Q26:R26"/>
    <mergeCell ref="Q29:R29"/>
    <mergeCell ref="Q32:R32"/>
    <mergeCell ref="L12:O14"/>
    <mergeCell ref="L18:O20"/>
    <mergeCell ref="L24:O26"/>
    <mergeCell ref="Q17:R17"/>
    <mergeCell ref="Q20:R20"/>
    <mergeCell ref="Q23:R23"/>
    <mergeCell ref="B30:D32"/>
    <mergeCell ref="G30:I32"/>
    <mergeCell ref="G12:I14"/>
    <mergeCell ref="G18:I20"/>
    <mergeCell ref="L30:O32"/>
  </mergeCells>
  <phoneticPr fontId="5" type="noConversion"/>
  <hyperlinks>
    <hyperlink ref="G12:I14" location="'Indeling ronde '!Afdrukbereik" display="Indeling ronde " xr:uid="{0408AB05-BA9E-47D8-BE64-95B600613232}"/>
    <hyperlink ref="B12:D14" location="'Invoer '!A1" display="Invoer " xr:uid="{300F25FC-1C40-4766-91B2-4B1A8F94D286}"/>
    <hyperlink ref="G6:I8" location="Tabellen!A1" display="Tabellen" xr:uid="{E9CDB456-CE5F-4C54-99C5-4858F8C53F90}"/>
    <hyperlink ref="B18:D20" location="'Totaal resultaat'!A1" display="Totaal resultaat" xr:uid="{1F6BD2EF-5D2D-4EC9-8325-8D860D828D1A}"/>
    <hyperlink ref="G30:I32" location="'Resultaten 32'!A1" display="Resultaten 32 Finalisten" xr:uid="{65A9DE0E-CEB4-47CC-9159-4B9C32687312}"/>
    <hyperlink ref="G24:I26" location="'uitslagen Finale'!Afdrukbereik" display="Uitslagen Finale" xr:uid="{1D2084F0-4D5D-4A92-A6BE-3218EE3E5D11}"/>
    <hyperlink ref="B24:D26" location="'Finalisten Schema'!Afdrukbereik" display="Finalisten schema" xr:uid="{D68FA8E3-D007-4BB8-B70B-5A40191DF9A2}"/>
    <hyperlink ref="B6:D8" location="Inschrijving!A1" display="Inschrijving" xr:uid="{E5005EE8-3555-4AA1-B510-ECF5B905F4EB}"/>
    <hyperlink ref="L6:O8" location="'Poule schema Maandag'!A1" display="Poule Maandag" xr:uid="{22A8E9B0-4793-4522-846F-BA960F172736}"/>
    <hyperlink ref="L12:O14" location="'Poule schema Dinsdag'!A1" display="Poule Dinsdag" xr:uid="{0102340B-763D-4CC0-A075-7272FC3069A4}"/>
    <hyperlink ref="L18:O20" location="'Poule schema Woensdag'!A1" display="Poule Woensdag" xr:uid="{7C0F1774-35F8-4D4F-BA85-C6FC47377E75}"/>
    <hyperlink ref="L24:O26" location="'Poule schema Donderdag'!A1" display="Poule Donderdag" xr:uid="{CA89B45E-CC17-448B-99CE-0FC5756EEF8A}"/>
    <hyperlink ref="L30:O32" location="'Poule schema Vrijdag'!A1" display="Poule Vrijdag" xr:uid="{3E19EE27-F5BD-4B69-A8B7-F4FE3CD669F3}"/>
    <hyperlink ref="G18:I20" location="'Uitslag '!A1" display="Uitslag" xr:uid="{C0A29378-A401-4DBA-A075-57A395C863E3}"/>
    <hyperlink ref="Q5:R5" location="'stand poul1'!A1" display="Stand Poule 1" xr:uid="{B0E2D71A-2975-4611-B2F2-9C6D6822DD40}"/>
    <hyperlink ref="Q8:R8" location="'stand poule 2'!A1" display="Stand Poule 2" xr:uid="{691517FB-993C-49FF-BD32-B18A72623482}"/>
    <hyperlink ref="Q11:R11" location="'stand poule 3'!A1" display="Stand Poule 3" xr:uid="{DEEA3187-D29E-4AFB-9632-2657FFA78292}"/>
    <hyperlink ref="Q14:R14" location="'stand poule 4'!A1" display="Stand Poule 4" xr:uid="{07DD37A2-F26E-4DA7-8534-EF33F036C6C4}"/>
    <hyperlink ref="Q17:R17" location="'stand poule 5'!A1" display="Stand Poule 5" xr:uid="{7FA4A5CC-597B-4C27-BA5F-C66DB3040CA5}"/>
    <hyperlink ref="Q20:R20" location="'stand poule 6'!A1" display="Stand Poule 6" xr:uid="{36F746E6-E1C1-4A82-B674-E0A12760FBA7}"/>
    <hyperlink ref="Q23:R23" location="'stand poule 7'!A1" display="Stand Poule 7" xr:uid="{28B99072-C099-4711-8898-8A1AC521C007}"/>
    <hyperlink ref="Q26:R26" location="'stand poule 8'!A1" display="Stand Poule 8" xr:uid="{6D95168E-C740-4FFF-BA1E-0D56CF59CAF8}"/>
    <hyperlink ref="Q29:R29" location="'stand poule 9'!A1" display="Stand Poule 9" xr:uid="{EDB69585-3EBD-4A83-B860-CE29AD503BC0}"/>
    <hyperlink ref="Q32:R32" location="'stand poule 10'!A1" display="Stand Poule 10" xr:uid="{25F05A4A-FF71-456F-A4F7-A58700B15165}"/>
    <hyperlink ref="B30:D32" location="'4 best geplaatsten van poule 1 '!A1" display="4 Best geplaatsten van poule 1 t/m 10" xr:uid="{57FC637A-1A61-4620-8D0D-2F310AF9E335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B106-8915-4938-91C7-39BD89DC2405}">
  <dimension ref="B2:M25"/>
  <sheetViews>
    <sheetView workbookViewId="0">
      <selection activeCell="B3" sqref="B3:M6"/>
    </sheetView>
  </sheetViews>
  <sheetFormatPr defaultRowHeight="12.75" x14ac:dyDescent="0.2"/>
  <cols>
    <col min="2" max="2" width="15.42578125" customWidth="1"/>
    <col min="3" max="3" width="11.85546875" style="906" customWidth="1"/>
    <col min="4" max="5" width="9.140625" style="906"/>
    <col min="6" max="6" width="13.85546875" style="906" customWidth="1"/>
    <col min="7" max="7" width="11.7109375" style="906" customWidth="1"/>
    <col min="8" max="8" width="10.7109375" style="906" customWidth="1"/>
    <col min="9" max="9" width="10.140625" style="906" customWidth="1"/>
    <col min="10" max="13" width="9.140625" style="906"/>
  </cols>
  <sheetData>
    <row r="2" spans="2:13" ht="36" customHeight="1" x14ac:dyDescent="0.2">
      <c r="B2" s="93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26" t="s">
        <v>9</v>
      </c>
      <c r="K2" s="930" t="s">
        <v>7</v>
      </c>
      <c r="L2" s="930" t="s">
        <v>8</v>
      </c>
      <c r="M2" s="930" t="s">
        <v>16</v>
      </c>
    </row>
    <row r="3" spans="2:13" ht="36" customHeight="1" x14ac:dyDescent="0.2">
      <c r="B3" s="934" t="str">
        <f>'Locatie''s indeling '!E18</f>
        <v>Bongers Henry</v>
      </c>
      <c r="C3" s="905">
        <f>'Invoer '!E157</f>
        <v>5.4</v>
      </c>
      <c r="D3" s="906">
        <f>'Invoer '!F157</f>
        <v>120</v>
      </c>
      <c r="E3" s="906">
        <f>'Invoer '!G157</f>
        <v>0</v>
      </c>
      <c r="F3" s="906">
        <f>'Invoer '!H157</f>
        <v>0</v>
      </c>
      <c r="G3" s="906">
        <f>'Invoer '!I157</f>
        <v>0</v>
      </c>
      <c r="H3" s="905" t="e">
        <f>'Invoer '!J157</f>
        <v>#DIV/0!</v>
      </c>
      <c r="I3" s="907">
        <f>'Invoer '!K157</f>
        <v>0</v>
      </c>
      <c r="J3" s="906">
        <f>'Invoer '!L157</f>
        <v>0</v>
      </c>
      <c r="K3" s="906">
        <f>'Invoer '!M157</f>
        <v>0</v>
      </c>
      <c r="L3" s="907" t="e">
        <f>'Invoer '!N157</f>
        <v>#DIV/0!</v>
      </c>
      <c r="M3" s="906" t="e">
        <f>'Invoer '!O157</f>
        <v>#DIV/0!</v>
      </c>
    </row>
    <row r="4" spans="2:13" ht="36" customHeight="1" x14ac:dyDescent="0.2">
      <c r="B4" s="934" t="str">
        <f>'Locatie''s indeling '!E19</f>
        <v>Gierveld Frits</v>
      </c>
      <c r="C4" s="905">
        <f>'Invoer '!E166</f>
        <v>2.5619999999999998</v>
      </c>
      <c r="D4" s="906">
        <f>'Invoer '!F166</f>
        <v>65</v>
      </c>
      <c r="E4" s="906">
        <f>'Invoer '!G166</f>
        <v>0</v>
      </c>
      <c r="F4" s="906">
        <f>'Invoer '!H166</f>
        <v>0</v>
      </c>
      <c r="G4" s="906">
        <f>'Invoer '!I166</f>
        <v>0</v>
      </c>
      <c r="H4" s="905" t="e">
        <f>'Invoer '!J166</f>
        <v>#DIV/0!</v>
      </c>
      <c r="I4" s="907">
        <f>'Invoer '!K166</f>
        <v>0</v>
      </c>
      <c r="J4" s="906">
        <f>'Invoer '!L166</f>
        <v>0</v>
      </c>
      <c r="K4" s="906">
        <f>'Invoer '!M166</f>
        <v>0</v>
      </c>
      <c r="L4" s="907" t="e">
        <f>'Invoer '!N166</f>
        <v>#DIV/0!</v>
      </c>
      <c r="M4" s="906" t="e">
        <f>'Invoer '!O166</f>
        <v>#DIV/0!</v>
      </c>
    </row>
    <row r="5" spans="2:13" ht="36" customHeight="1" x14ac:dyDescent="0.2">
      <c r="B5" s="934" t="str">
        <f>'Locatie''s indeling '!E20</f>
        <v>Horst Jan ter</v>
      </c>
      <c r="C5" s="905">
        <f>'Invoer '!E175</f>
        <v>1.77</v>
      </c>
      <c r="D5" s="906">
        <f>'Invoer '!F175</f>
        <v>65</v>
      </c>
      <c r="E5" s="906">
        <f>'Invoer '!G175</f>
        <v>0</v>
      </c>
      <c r="F5" s="906">
        <f>'Invoer '!H175</f>
        <v>0</v>
      </c>
      <c r="G5" s="906">
        <f>'Invoer '!I175</f>
        <v>0</v>
      </c>
      <c r="H5" s="905" t="e">
        <f>'Invoer '!J175</f>
        <v>#DIV/0!</v>
      </c>
      <c r="I5" s="907">
        <f>'Invoer '!K175</f>
        <v>0</v>
      </c>
      <c r="J5" s="906">
        <f>'Invoer '!L175</f>
        <v>0</v>
      </c>
      <c r="K5" s="906">
        <f>'Invoer '!M175</f>
        <v>0</v>
      </c>
      <c r="L5" s="907" t="e">
        <f>'Invoer '!N175</f>
        <v>#DIV/0!</v>
      </c>
      <c r="M5" s="906" t="e">
        <f>'Invoer '!O175</f>
        <v>#DIV/0!</v>
      </c>
    </row>
    <row r="6" spans="2:13" ht="36" customHeight="1" x14ac:dyDescent="0.2">
      <c r="B6" s="934" t="str">
        <f>'Locatie''s indeling '!E21</f>
        <v>Kasteel Theo</v>
      </c>
      <c r="C6" s="905">
        <f>'Invoer '!E184</f>
        <v>2.7189999999999999</v>
      </c>
      <c r="D6" s="906">
        <f>'Invoer '!F184</f>
        <v>70</v>
      </c>
      <c r="E6" s="906">
        <f>'Invoer '!G184</f>
        <v>0</v>
      </c>
      <c r="F6" s="906">
        <f>'Invoer '!H184</f>
        <v>0</v>
      </c>
      <c r="G6" s="906">
        <f>'Invoer '!I184</f>
        <v>0</v>
      </c>
      <c r="H6" s="905" t="e">
        <f>'Invoer '!J184</f>
        <v>#DIV/0!</v>
      </c>
      <c r="I6" s="907">
        <f>'Invoer '!K184</f>
        <v>0</v>
      </c>
      <c r="J6" s="906">
        <f>'Invoer '!L184</f>
        <v>0</v>
      </c>
      <c r="K6" s="906">
        <f>'Invoer '!M184</f>
        <v>0</v>
      </c>
      <c r="L6" s="907" t="e">
        <f>'Invoer '!N184</f>
        <v>#DIV/0!</v>
      </c>
      <c r="M6" s="906" t="e">
        <f>'Invoer '!O184</f>
        <v>#DIV/0!</v>
      </c>
    </row>
    <row r="7" spans="2:13" ht="36" customHeight="1" x14ac:dyDescent="0.2">
      <c r="B7" s="934" t="str">
        <f>'Locatie''s indeling '!E22</f>
        <v>Wegdam Martin</v>
      </c>
      <c r="C7" s="905">
        <f>'Invoer '!E193</f>
        <v>2.492</v>
      </c>
      <c r="D7" s="906">
        <f>'Invoer '!F193</f>
        <v>65</v>
      </c>
      <c r="E7" s="906">
        <f>'Invoer '!G193</f>
        <v>0</v>
      </c>
      <c r="F7" s="906">
        <f>'Invoer '!H193</f>
        <v>0</v>
      </c>
      <c r="G7" s="906">
        <f>'Invoer '!I193</f>
        <v>0</v>
      </c>
      <c r="H7" s="905" t="e">
        <f>'Invoer '!J193</f>
        <v>#DIV/0!</v>
      </c>
      <c r="I7" s="907">
        <f>'Invoer '!K193</f>
        <v>0</v>
      </c>
      <c r="J7" s="906">
        <f>'Invoer '!L193</f>
        <v>0</v>
      </c>
      <c r="K7" s="906">
        <f>'Invoer '!M193</f>
        <v>0</v>
      </c>
      <c r="L7" s="907" t="e">
        <f>'Invoer '!N193</f>
        <v>#DIV/0!</v>
      </c>
      <c r="M7" s="906" t="e">
        <f>'Invoer '!O193</f>
        <v>#DIV/0!</v>
      </c>
    </row>
    <row r="8" spans="2:13" ht="36" customHeight="1" x14ac:dyDescent="0.2">
      <c r="B8" s="934" t="str">
        <f>'Locatie''s indeling '!E23</f>
        <v>Nijhuis Bennie</v>
      </c>
      <c r="C8" s="905">
        <f>'Invoer '!E202</f>
        <v>2</v>
      </c>
      <c r="D8" s="906">
        <f>'Invoer '!F202</f>
        <v>55</v>
      </c>
      <c r="E8" s="906">
        <f>'Invoer '!G202</f>
        <v>0</v>
      </c>
      <c r="F8" s="906">
        <f>'Invoer '!H202</f>
        <v>0</v>
      </c>
      <c r="G8" s="906">
        <f>'Invoer '!I202</f>
        <v>0</v>
      </c>
      <c r="H8" s="905" t="e">
        <f>'Invoer '!J202</f>
        <v>#DIV/0!</v>
      </c>
      <c r="I8" s="907">
        <f>'Invoer '!K202</f>
        <v>0</v>
      </c>
      <c r="J8" s="906">
        <f>'Invoer '!L202</f>
        <v>0</v>
      </c>
      <c r="K8" s="906">
        <f>'Invoer '!M202</f>
        <v>0</v>
      </c>
      <c r="L8" s="907" t="e">
        <f>'Invoer '!N202</f>
        <v>#DIV/0!</v>
      </c>
      <c r="M8" s="906" t="e">
        <f>'Invoer '!O202</f>
        <v>#DIV/0!</v>
      </c>
    </row>
    <row r="9" spans="2:13" ht="36" customHeight="1" x14ac:dyDescent="0.2">
      <c r="B9" s="934" t="str">
        <f>'Locatie''s indeling '!E24</f>
        <v>Bulthuis Frans</v>
      </c>
      <c r="C9" s="905">
        <f>'Invoer '!E211</f>
        <v>1.75</v>
      </c>
      <c r="D9" s="906">
        <f>'Invoer '!F211</f>
        <v>49</v>
      </c>
      <c r="E9" s="906">
        <f>'Invoer '!G211</f>
        <v>0</v>
      </c>
      <c r="F9" s="906">
        <f>'Invoer '!H211</f>
        <v>0</v>
      </c>
      <c r="G9" s="906">
        <f>'Invoer '!I211</f>
        <v>0</v>
      </c>
      <c r="H9" s="905" t="e">
        <f>'Invoer '!J211</f>
        <v>#DIV/0!</v>
      </c>
      <c r="I9" s="907">
        <f>'Invoer '!K211</f>
        <v>0</v>
      </c>
      <c r="J9" s="906">
        <f>'Invoer '!L211</f>
        <v>0</v>
      </c>
      <c r="K9" s="906">
        <f>'Invoer '!M211</f>
        <v>0</v>
      </c>
      <c r="L9" s="907" t="e">
        <f>'Invoer '!N211</f>
        <v>#DIV/0!</v>
      </c>
      <c r="M9" s="906" t="e">
        <f>'Invoer '!O211</f>
        <v>#DIV/0!</v>
      </c>
    </row>
    <row r="10" spans="2:13" ht="36" customHeight="1" thickBot="1" x14ac:dyDescent="0.25">
      <c r="B10" s="936" t="str">
        <f>'Locatie''s indeling '!E25</f>
        <v>Beuting Jan</v>
      </c>
      <c r="C10" s="937">
        <f>'Invoer '!E220</f>
        <v>1.63</v>
      </c>
      <c r="D10" s="938">
        <f>'Invoer '!F220</f>
        <v>47</v>
      </c>
      <c r="E10" s="938">
        <f>'Invoer '!G220</f>
        <v>0</v>
      </c>
      <c r="F10" s="938">
        <f>'Invoer '!H220</f>
        <v>0</v>
      </c>
      <c r="G10" s="938">
        <f>'Invoer '!I220</f>
        <v>0</v>
      </c>
      <c r="H10" s="937" t="e">
        <f>'Invoer '!J220</f>
        <v>#DIV/0!</v>
      </c>
      <c r="I10" s="939">
        <f>'Invoer '!K220</f>
        <v>0</v>
      </c>
      <c r="J10" s="938">
        <f>'Invoer '!L220</f>
        <v>0</v>
      </c>
      <c r="K10" s="938">
        <f>'Invoer '!M220</f>
        <v>0</v>
      </c>
      <c r="L10" s="939" t="e">
        <f>'Invoer '!N220</f>
        <v>#DIV/0!</v>
      </c>
      <c r="M10" s="938" t="e">
        <f>'Invoer '!O220</f>
        <v>#DIV/0!</v>
      </c>
    </row>
    <row r="11" spans="2:13" ht="36" customHeight="1" thickBot="1" x14ac:dyDescent="0.25">
      <c r="B11" s="958" t="s">
        <v>11</v>
      </c>
      <c r="C11" s="959"/>
      <c r="D11" s="959">
        <f>SUM(D3:D10)</f>
        <v>536</v>
      </c>
      <c r="E11" s="959">
        <f t="shared" ref="E11:G11" si="0">SUM(E3:E10)</f>
        <v>0</v>
      </c>
      <c r="F11" s="959">
        <f t="shared" si="0"/>
        <v>0</v>
      </c>
      <c r="G11" s="959">
        <f t="shared" si="0"/>
        <v>0</v>
      </c>
      <c r="H11" s="960" t="e">
        <f>AVERAGE(H3:H10)</f>
        <v>#DIV/0!</v>
      </c>
      <c r="I11" s="961">
        <f>AVERAGE(I3:I10)</f>
        <v>0</v>
      </c>
      <c r="J11" s="959">
        <f>SUM(J3:J10)</f>
        <v>0</v>
      </c>
      <c r="K11" s="959">
        <f>MAX(K3:K10)</f>
        <v>0</v>
      </c>
      <c r="L11" s="962" t="e">
        <f>AVERAGE(L3:L10)</f>
        <v>#DIV/0!</v>
      </c>
      <c r="M11" s="963"/>
    </row>
    <row r="12" spans="2:13" ht="36" customHeight="1" thickBot="1" x14ac:dyDescent="0.25"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</row>
    <row r="13" spans="2:13" ht="36" customHeight="1" thickBot="1" x14ac:dyDescent="0.25">
      <c r="B13" s="935" t="s">
        <v>31</v>
      </c>
    </row>
    <row r="14" spans="2:13" ht="36" customHeight="1" x14ac:dyDescent="0.2"/>
    <row r="15" spans="2:13" ht="36" customHeight="1" x14ac:dyDescent="0.2"/>
    <row r="16" spans="2:13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</sheetData>
  <hyperlinks>
    <hyperlink ref="B13" location="Hoofdmenu!A1" display="Hoofdmenu" xr:uid="{B91D4285-8D43-4DCB-A838-E6A16CDBF315}"/>
  </hyperlinks>
  <pageMargins left="0.51181102362204722" right="0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475F-7800-473B-80E4-741C1EDF6E0C}">
  <dimension ref="B1:N27"/>
  <sheetViews>
    <sheetView workbookViewId="0">
      <selection activeCell="B3" sqref="B3:M6"/>
    </sheetView>
  </sheetViews>
  <sheetFormatPr defaultRowHeight="12.75" x14ac:dyDescent="0.2"/>
  <cols>
    <col min="2" max="2" width="18.42578125" style="59" customWidth="1"/>
    <col min="3" max="3" width="11.85546875" style="946" customWidth="1"/>
    <col min="4" max="4" width="14.140625" style="946" customWidth="1"/>
    <col min="5" max="5" width="9.140625" style="946"/>
    <col min="6" max="6" width="14" style="946" customWidth="1"/>
    <col min="7" max="7" width="10.42578125" style="946" customWidth="1"/>
    <col min="8" max="8" width="11" style="946" customWidth="1"/>
    <col min="9" max="11" width="9.140625" style="946"/>
    <col min="12" max="12" width="11.42578125" style="946" customWidth="1"/>
    <col min="13" max="13" width="13.85546875" style="946" customWidth="1"/>
  </cols>
  <sheetData>
    <row r="1" spans="2:14" ht="36.75" customHeight="1" x14ac:dyDescent="0.2"/>
    <row r="2" spans="2:14" ht="36.75" customHeight="1" x14ac:dyDescent="0.2">
      <c r="B2" s="19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2"/>
    </row>
    <row r="3" spans="2:14" ht="36.75" customHeight="1" x14ac:dyDescent="0.2">
      <c r="B3" s="193" t="str">
        <f>'Locatie''s indeling '!E26</f>
        <v>Kemkens Arnold</v>
      </c>
      <c r="C3" s="898">
        <f>'Invoer '!E229</f>
        <v>1.66</v>
      </c>
      <c r="D3" s="898">
        <f>'Invoer '!F229</f>
        <v>47</v>
      </c>
      <c r="E3" s="898">
        <f>'Invoer '!G229</f>
        <v>0</v>
      </c>
      <c r="F3" s="898">
        <f>'Invoer '!H229</f>
        <v>0</v>
      </c>
      <c r="G3" s="898">
        <f>'Invoer '!I229</f>
        <v>0</v>
      </c>
      <c r="H3" s="897" t="e">
        <f>'Invoer '!J229</f>
        <v>#DIV/0!</v>
      </c>
      <c r="I3" s="899">
        <f>'Invoer '!K229</f>
        <v>0</v>
      </c>
      <c r="J3" s="898">
        <f>'Invoer '!L229</f>
        <v>0</v>
      </c>
      <c r="K3" s="898">
        <f>'Invoer '!M229</f>
        <v>0</v>
      </c>
      <c r="L3" s="899" t="e">
        <f>'Invoer '!N229</f>
        <v>#DIV/0!</v>
      </c>
      <c r="M3" s="898" t="e">
        <f>'Invoer '!O229</f>
        <v>#DIV/0!</v>
      </c>
    </row>
    <row r="4" spans="2:14" ht="36.75" customHeight="1" x14ac:dyDescent="0.2">
      <c r="B4" s="193" t="str">
        <f>'Locatie''s indeling '!E27</f>
        <v>Reinders Andre</v>
      </c>
      <c r="C4" s="898">
        <f>'Invoer '!E238</f>
        <v>1.41</v>
      </c>
      <c r="D4" s="898">
        <f>'Invoer '!F238</f>
        <v>43</v>
      </c>
      <c r="E4" s="898">
        <f>'Invoer '!G238</f>
        <v>0</v>
      </c>
      <c r="F4" s="898">
        <f>'Invoer '!H238</f>
        <v>0</v>
      </c>
      <c r="G4" s="898">
        <f>'Invoer '!I238</f>
        <v>0</v>
      </c>
      <c r="H4" s="897" t="e">
        <f>'Invoer '!J238</f>
        <v>#DIV/0!</v>
      </c>
      <c r="I4" s="899">
        <f>'Invoer '!K238</f>
        <v>0</v>
      </c>
      <c r="J4" s="898">
        <f>'Invoer '!L238</f>
        <v>0</v>
      </c>
      <c r="K4" s="898">
        <f>'Invoer '!M238</f>
        <v>0</v>
      </c>
      <c r="L4" s="899" t="e">
        <f>'Invoer '!N238</f>
        <v>#DIV/0!</v>
      </c>
      <c r="M4" s="898" t="e">
        <f>'Invoer '!O238</f>
        <v>#DIV/0!</v>
      </c>
    </row>
    <row r="5" spans="2:14" ht="36.75" customHeight="1" x14ac:dyDescent="0.2">
      <c r="B5" s="193" t="str">
        <f>'Locatie''s indeling '!E28</f>
        <v>Bekker Leo</v>
      </c>
      <c r="C5" s="898">
        <f>'Invoer '!E247</f>
        <v>0.95</v>
      </c>
      <c r="D5" s="898">
        <f>'Invoer '!F247</f>
        <v>33</v>
      </c>
      <c r="E5" s="898">
        <f>'Invoer '!G247</f>
        <v>0</v>
      </c>
      <c r="F5" s="898">
        <f>'Invoer '!H247</f>
        <v>0</v>
      </c>
      <c r="G5" s="898">
        <f>'Invoer '!I247</f>
        <v>0</v>
      </c>
      <c r="H5" s="897" t="e">
        <f>'Invoer '!J247</f>
        <v>#DIV/0!</v>
      </c>
      <c r="I5" s="899">
        <f>'Invoer '!K247</f>
        <v>0</v>
      </c>
      <c r="J5" s="898">
        <f>'Invoer '!L247</f>
        <v>0</v>
      </c>
      <c r="K5" s="898">
        <f>'Invoer '!M247</f>
        <v>0</v>
      </c>
      <c r="L5" s="899" t="e">
        <f>'Invoer '!N247</f>
        <v>#DIV/0!</v>
      </c>
      <c r="M5" s="898" t="e">
        <f>'Invoer '!O247</f>
        <v>#DIV/0!</v>
      </c>
    </row>
    <row r="6" spans="2:14" ht="36.75" customHeight="1" x14ac:dyDescent="0.2">
      <c r="B6" s="193" t="str">
        <f>'Locatie''s indeling '!E29</f>
        <v>Brake Frans te</v>
      </c>
      <c r="C6" s="898">
        <f>'Invoer '!E256</f>
        <v>1.31</v>
      </c>
      <c r="D6" s="898">
        <f>'Invoer '!F256</f>
        <v>41</v>
      </c>
      <c r="E6" s="898">
        <f>'Invoer '!G256</f>
        <v>0</v>
      </c>
      <c r="F6" s="898">
        <f>'Invoer '!H256</f>
        <v>0</v>
      </c>
      <c r="G6" s="898">
        <f>'Invoer '!I256</f>
        <v>0</v>
      </c>
      <c r="H6" s="897" t="e">
        <f>'Invoer '!J256</f>
        <v>#DIV/0!</v>
      </c>
      <c r="I6" s="899">
        <f>'Invoer '!K256</f>
        <v>0</v>
      </c>
      <c r="J6" s="898">
        <f>'Invoer '!L256</f>
        <v>0</v>
      </c>
      <c r="K6" s="898">
        <f>'Invoer '!M256</f>
        <v>0</v>
      </c>
      <c r="L6" s="899" t="e">
        <f>'Invoer '!N256</f>
        <v>#DIV/0!</v>
      </c>
      <c r="M6" s="898" t="e">
        <f>'Invoer '!O256</f>
        <v>#DIV/0!</v>
      </c>
    </row>
    <row r="7" spans="2:14" ht="36.75" customHeight="1" x14ac:dyDescent="0.2">
      <c r="B7" s="193" t="str">
        <f>'Locatie''s indeling '!E30</f>
        <v>Loon Theo van</v>
      </c>
      <c r="C7" s="897">
        <f>'Invoer '!E265</f>
        <v>1</v>
      </c>
      <c r="D7" s="898">
        <f>'Invoer '!F265</f>
        <v>35</v>
      </c>
      <c r="E7" s="898">
        <f>'Invoer '!G265</f>
        <v>0</v>
      </c>
      <c r="F7" s="898">
        <f>'Invoer '!H265</f>
        <v>0</v>
      </c>
      <c r="G7" s="898">
        <f>'Invoer '!I265</f>
        <v>0</v>
      </c>
      <c r="H7" s="897" t="e">
        <f>'Invoer '!J265</f>
        <v>#DIV/0!</v>
      </c>
      <c r="I7" s="899">
        <f>'Invoer '!K265</f>
        <v>0</v>
      </c>
      <c r="J7" s="898">
        <f>'Invoer '!L265</f>
        <v>0</v>
      </c>
      <c r="K7" s="898">
        <f>'Invoer '!M265</f>
        <v>0</v>
      </c>
      <c r="L7" s="899" t="e">
        <f>'Invoer '!N265</f>
        <v>#DIV/0!</v>
      </c>
      <c r="M7" s="898" t="e">
        <f>'Invoer '!O265</f>
        <v>#DIV/0!</v>
      </c>
    </row>
    <row r="8" spans="2:14" ht="36.75" customHeight="1" x14ac:dyDescent="0.2">
      <c r="B8" s="193" t="str">
        <f>'Locatie''s indeling '!E31</f>
        <v>Pillen Michel</v>
      </c>
      <c r="C8" s="898">
        <f>'Invoer '!E274</f>
        <v>1.04</v>
      </c>
      <c r="D8" s="898">
        <f>'Invoer '!F274</f>
        <v>35</v>
      </c>
      <c r="E8" s="898">
        <f>'Invoer '!G274</f>
        <v>0</v>
      </c>
      <c r="F8" s="898">
        <f>'Invoer '!H274</f>
        <v>0</v>
      </c>
      <c r="G8" s="898">
        <f>'Invoer '!I274</f>
        <v>0</v>
      </c>
      <c r="H8" s="897" t="e">
        <f>'Invoer '!J274</f>
        <v>#DIV/0!</v>
      </c>
      <c r="I8" s="899">
        <f>'Invoer '!K274</f>
        <v>0</v>
      </c>
      <c r="J8" s="898">
        <f>'Invoer '!L274</f>
        <v>0</v>
      </c>
      <c r="K8" s="898">
        <f>'Invoer '!M274</f>
        <v>0</v>
      </c>
      <c r="L8" s="899" t="e">
        <f>'Invoer '!N274</f>
        <v>#DIV/0!</v>
      </c>
      <c r="M8" s="898" t="e">
        <f>'Invoer '!O274</f>
        <v>#DIV/0!</v>
      </c>
    </row>
    <row r="9" spans="2:14" ht="36.75" customHeight="1" x14ac:dyDescent="0.2">
      <c r="B9" s="193" t="str">
        <f>'Locatie''s indeling '!E32</f>
        <v>Temmink Henk</v>
      </c>
      <c r="C9" s="898">
        <f>'Invoer '!E283</f>
        <v>1.49</v>
      </c>
      <c r="D9" s="898">
        <f>'Invoer '!F283</f>
        <v>43</v>
      </c>
      <c r="E9" s="898">
        <f>'Invoer '!G283</f>
        <v>0</v>
      </c>
      <c r="F9" s="898">
        <f>'Invoer '!H283</f>
        <v>0</v>
      </c>
      <c r="G9" s="898">
        <f>'Invoer '!I283</f>
        <v>0</v>
      </c>
      <c r="H9" s="897" t="e">
        <f>'Invoer '!J283</f>
        <v>#DIV/0!</v>
      </c>
      <c r="I9" s="899">
        <f>'Invoer '!K283</f>
        <v>0</v>
      </c>
      <c r="J9" s="898">
        <f>'Invoer '!L283</f>
        <v>0</v>
      </c>
      <c r="K9" s="898">
        <f>'Invoer '!M283</f>
        <v>0</v>
      </c>
      <c r="L9" s="899" t="e">
        <f>'Invoer '!N283</f>
        <v>#DIV/0!</v>
      </c>
      <c r="M9" s="898" t="e">
        <f>'Invoer '!O283</f>
        <v>#DIV/0!</v>
      </c>
    </row>
    <row r="10" spans="2:14" ht="36.75" customHeight="1" thickBot="1" x14ac:dyDescent="0.25">
      <c r="B10" s="900" t="str">
        <f>'Locatie''s indeling '!E33</f>
        <v>Waalders Harrie</v>
      </c>
      <c r="C10" s="902">
        <f>'Invoer '!E292</f>
        <v>1.64</v>
      </c>
      <c r="D10" s="902">
        <f>'Invoer '!F292</f>
        <v>47</v>
      </c>
      <c r="E10" s="902">
        <f>'Invoer '!G292</f>
        <v>0</v>
      </c>
      <c r="F10" s="902">
        <f>'Invoer '!H292</f>
        <v>0</v>
      </c>
      <c r="G10" s="902">
        <f>'Invoer '!I292</f>
        <v>0</v>
      </c>
      <c r="H10" s="901" t="e">
        <f>'Invoer '!J292</f>
        <v>#DIV/0!</v>
      </c>
      <c r="I10" s="903">
        <f>'Invoer '!K292</f>
        <v>0</v>
      </c>
      <c r="J10" s="902">
        <f>'Invoer '!L292</f>
        <v>0</v>
      </c>
      <c r="K10" s="902">
        <f>'Invoer '!M292</f>
        <v>0</v>
      </c>
      <c r="L10" s="903" t="e">
        <f>'Invoer '!N292</f>
        <v>#DIV/0!</v>
      </c>
      <c r="M10" s="902" t="e">
        <f>'Invoer '!O292</f>
        <v>#DIV/0!</v>
      </c>
    </row>
    <row r="11" spans="2:14" ht="36.75" customHeight="1" thickBot="1" x14ac:dyDescent="0.25">
      <c r="B11" s="953" t="s">
        <v>11</v>
      </c>
      <c r="C11" s="954"/>
      <c r="D11" s="954">
        <f>SUM(D3:D10)</f>
        <v>324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.75" customHeight="1" thickBot="1" x14ac:dyDescent="0.25"/>
    <row r="13" spans="2:14" ht="36.75" customHeight="1" thickBot="1" x14ac:dyDescent="0.25">
      <c r="B13" s="363" t="s">
        <v>31</v>
      </c>
    </row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  <row r="24" ht="36.75" customHeight="1" x14ac:dyDescent="0.2"/>
    <row r="25" ht="36.75" customHeight="1" x14ac:dyDescent="0.2"/>
    <row r="26" ht="36.75" customHeight="1" x14ac:dyDescent="0.2"/>
    <row r="27" ht="36.75" customHeight="1" x14ac:dyDescent="0.2"/>
  </sheetData>
  <hyperlinks>
    <hyperlink ref="B13" location="Hoofdmenu!A1" display="Hoofdmenu" xr:uid="{A8BDA255-723E-44D5-9326-7274181A4944}"/>
  </hyperlinks>
  <pageMargins left="0.11811023622047245" right="0.11811023622047245" top="0.74803149606299213" bottom="0.74803149606299213" header="0.31496062992125984" footer="0.31496062992125984"/>
  <pageSetup paperSize="9" scale="95" orientation="landscape" horizontalDpi="0" verticalDpi="0" r:id="rId1"/>
  <headerFooter>
    <oddFooter>&amp;CJos Rouwhorst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0A50C-A159-4159-85BB-E43CDC13E1C7}">
  <dimension ref="B1:N23"/>
  <sheetViews>
    <sheetView workbookViewId="0">
      <selection activeCell="B3" sqref="B3:M6"/>
    </sheetView>
  </sheetViews>
  <sheetFormatPr defaultRowHeight="12.75" x14ac:dyDescent="0.2"/>
  <cols>
    <col min="2" max="2" width="21.42578125" style="59" customWidth="1"/>
    <col min="3" max="3" width="11.28515625" style="946" customWidth="1"/>
    <col min="4" max="4" width="12.42578125" style="946" customWidth="1"/>
    <col min="5" max="5" width="7.42578125" style="946" customWidth="1"/>
    <col min="6" max="6" width="13.28515625" style="946" customWidth="1"/>
    <col min="7" max="7" width="11.140625" style="946" customWidth="1"/>
    <col min="8" max="8" width="11.42578125" style="946" customWidth="1"/>
    <col min="9" max="9" width="9.5703125" style="946" customWidth="1"/>
    <col min="10" max="11" width="9.140625" style="946"/>
    <col min="12" max="12" width="12.5703125" style="946" customWidth="1"/>
    <col min="13" max="13" width="9.140625" style="946"/>
  </cols>
  <sheetData>
    <row r="1" spans="2:14" ht="36.75" customHeight="1" x14ac:dyDescent="0.2"/>
    <row r="2" spans="2:14" ht="36.75" customHeight="1" x14ac:dyDescent="0.2">
      <c r="B2" s="19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2"/>
    </row>
    <row r="3" spans="2:14" ht="36.75" customHeight="1" x14ac:dyDescent="0.2">
      <c r="B3" s="193" t="str">
        <f>'Locatie''s indeling '!E34</f>
        <v>Barge Appie ten</v>
      </c>
      <c r="C3" s="898">
        <f>'Invoer '!E301</f>
        <v>4.75</v>
      </c>
      <c r="D3" s="898">
        <f>'Invoer '!F301</f>
        <v>110</v>
      </c>
      <c r="E3" s="898">
        <f>'Invoer '!G301</f>
        <v>0</v>
      </c>
      <c r="F3" s="898">
        <f>'Invoer '!H301</f>
        <v>0</v>
      </c>
      <c r="G3" s="898">
        <f>'Invoer '!I301</f>
        <v>0</v>
      </c>
      <c r="H3" s="897" t="e">
        <f>'Invoer '!J301</f>
        <v>#DIV/0!</v>
      </c>
      <c r="I3" s="899">
        <f>'Invoer '!K301</f>
        <v>0</v>
      </c>
      <c r="J3" s="898">
        <f>'Invoer '!L301</f>
        <v>0</v>
      </c>
      <c r="K3" s="898">
        <f>'Invoer '!M301</f>
        <v>0</v>
      </c>
      <c r="L3" s="899" t="e">
        <f>'Invoer '!N301</f>
        <v>#DIV/0!</v>
      </c>
      <c r="M3" s="898" t="e">
        <f>'Invoer '!O301</f>
        <v>#DIV/0!</v>
      </c>
    </row>
    <row r="4" spans="2:14" ht="36.75" customHeight="1" x14ac:dyDescent="0.2">
      <c r="B4" s="193" t="str">
        <f>'Locatie''s indeling '!E35</f>
        <v>Berendsen Frits</v>
      </c>
      <c r="C4" s="897">
        <f>'Invoer '!E310</f>
        <v>1.8819999999999999</v>
      </c>
      <c r="D4" s="898">
        <f>'Invoer '!F310</f>
        <v>51</v>
      </c>
      <c r="E4" s="898">
        <f>'Invoer '!G310</f>
        <v>0</v>
      </c>
      <c r="F4" s="898">
        <f>'Invoer '!H310</f>
        <v>0</v>
      </c>
      <c r="G4" s="898">
        <f>'Invoer '!I310</f>
        <v>0</v>
      </c>
      <c r="H4" s="897" t="e">
        <f>'Invoer '!J310</f>
        <v>#DIV/0!</v>
      </c>
      <c r="I4" s="899">
        <f>'Invoer '!K310</f>
        <v>0</v>
      </c>
      <c r="J4" s="898">
        <f>'Invoer '!L310</f>
        <v>0</v>
      </c>
      <c r="K4" s="898">
        <f>'Invoer '!M310</f>
        <v>0</v>
      </c>
      <c r="L4" s="899" t="e">
        <f>'Invoer '!N310</f>
        <v>#DIV/0!</v>
      </c>
      <c r="M4" s="898" t="e">
        <f>'Invoer '!O310</f>
        <v>#DIV/0!</v>
      </c>
    </row>
    <row r="5" spans="2:14" ht="36.75" customHeight="1" x14ac:dyDescent="0.2">
      <c r="B5" s="193" t="str">
        <f>'Locatie''s indeling '!E36</f>
        <v>Kemkens Jan</v>
      </c>
      <c r="C5" s="897">
        <f>'Invoer '!E319</f>
        <v>2.2490000000000001</v>
      </c>
      <c r="D5" s="898">
        <f>'Invoer '!F319</f>
        <v>60</v>
      </c>
      <c r="E5" s="898">
        <f>'Invoer '!G319</f>
        <v>0</v>
      </c>
      <c r="F5" s="898">
        <f>'Invoer '!H319</f>
        <v>0</v>
      </c>
      <c r="G5" s="898">
        <f>'Invoer '!I319</f>
        <v>0</v>
      </c>
      <c r="H5" s="897" t="e">
        <f>'Invoer '!J319</f>
        <v>#DIV/0!</v>
      </c>
      <c r="I5" s="899">
        <f>'Invoer '!K319</f>
        <v>0</v>
      </c>
      <c r="J5" s="898">
        <f>'Invoer '!L319</f>
        <v>0</v>
      </c>
      <c r="K5" s="898">
        <f>'Invoer '!M319</f>
        <v>0</v>
      </c>
      <c r="L5" s="899" t="e">
        <f>'Invoer '!N319</f>
        <v>#DIV/0!</v>
      </c>
      <c r="M5" s="898" t="e">
        <f>'Invoer '!O319</f>
        <v>#DIV/0!</v>
      </c>
    </row>
    <row r="6" spans="2:14" ht="36.75" customHeight="1" x14ac:dyDescent="0.2">
      <c r="B6" s="193" t="str">
        <f>'Locatie''s indeling '!E37</f>
        <v>Krabbenborg Martin</v>
      </c>
      <c r="C6" s="898">
        <f>'Invoer '!E328</f>
        <v>2.61</v>
      </c>
      <c r="D6" s="898">
        <f>'Invoer '!F328</f>
        <v>70</v>
      </c>
      <c r="E6" s="898">
        <f>'Invoer '!G328</f>
        <v>0</v>
      </c>
      <c r="F6" s="898">
        <f>'Invoer '!H328</f>
        <v>0</v>
      </c>
      <c r="G6" s="898">
        <f>'Invoer '!I328</f>
        <v>0</v>
      </c>
      <c r="H6" s="897" t="e">
        <f>'Invoer '!J328</f>
        <v>#DIV/0!</v>
      </c>
      <c r="I6" s="899">
        <f>'Invoer '!K328</f>
        <v>0</v>
      </c>
      <c r="J6" s="898">
        <f>'Invoer '!L328</f>
        <v>0</v>
      </c>
      <c r="K6" s="898">
        <f>'Invoer '!M328</f>
        <v>0</v>
      </c>
      <c r="L6" s="899" t="e">
        <f>'Invoer '!N328</f>
        <v>#DIV/0!</v>
      </c>
      <c r="M6" s="898" t="e">
        <f>'Invoer '!O328</f>
        <v>#DIV/0!</v>
      </c>
    </row>
    <row r="7" spans="2:14" ht="36.75" customHeight="1" x14ac:dyDescent="0.2">
      <c r="B7" s="193" t="str">
        <f>'Locatie''s indeling '!E38</f>
        <v>Nijman Gerrit</v>
      </c>
      <c r="C7" s="898">
        <f>'Invoer '!E328</f>
        <v>2.61</v>
      </c>
      <c r="D7" s="898">
        <f>'Invoer '!F328</f>
        <v>70</v>
      </c>
      <c r="E7" s="898">
        <f>'Invoer '!G328</f>
        <v>0</v>
      </c>
      <c r="F7" s="898">
        <f>'Invoer '!H328</f>
        <v>0</v>
      </c>
      <c r="G7" s="898">
        <f>'Invoer '!I328</f>
        <v>0</v>
      </c>
      <c r="H7" s="897" t="e">
        <f>'Invoer '!J328</f>
        <v>#DIV/0!</v>
      </c>
      <c r="I7" s="899">
        <f>'Invoer '!K328</f>
        <v>0</v>
      </c>
      <c r="J7" s="898">
        <f>'Invoer '!L328</f>
        <v>0</v>
      </c>
      <c r="K7" s="898">
        <f>'Invoer '!M328</f>
        <v>0</v>
      </c>
      <c r="L7" s="899" t="e">
        <f>'Invoer '!N328</f>
        <v>#DIV/0!</v>
      </c>
      <c r="M7" s="898" t="e">
        <f>'Invoer '!O328</f>
        <v>#DIV/0!</v>
      </c>
    </row>
    <row r="8" spans="2:14" ht="36.75" customHeight="1" x14ac:dyDescent="0.2">
      <c r="B8" s="193" t="str">
        <f>'Locatie''s indeling '!E39</f>
        <v>Spieker Leo</v>
      </c>
      <c r="C8" s="898">
        <f>'Invoer '!E346</f>
        <v>3.44</v>
      </c>
      <c r="D8" s="898">
        <f>'Invoer '!F346</f>
        <v>80</v>
      </c>
      <c r="E8" s="898">
        <f>'Invoer '!G346</f>
        <v>0</v>
      </c>
      <c r="F8" s="898">
        <f>'Invoer '!H346</f>
        <v>0</v>
      </c>
      <c r="G8" s="898">
        <f>'Invoer '!I346</f>
        <v>0</v>
      </c>
      <c r="H8" s="897" t="e">
        <f>'Invoer '!J346</f>
        <v>#DIV/0!</v>
      </c>
      <c r="I8" s="899">
        <f>'Invoer '!K346</f>
        <v>0</v>
      </c>
      <c r="J8" s="898">
        <f>'Invoer '!L346</f>
        <v>0</v>
      </c>
      <c r="K8" s="898">
        <f>'Invoer '!M346</f>
        <v>0</v>
      </c>
      <c r="L8" s="899" t="e">
        <f>'Invoer '!N346</f>
        <v>#DIV/0!</v>
      </c>
      <c r="M8" s="898" t="e">
        <f>'Invoer '!O346</f>
        <v>#DIV/0!</v>
      </c>
    </row>
    <row r="9" spans="2:14" ht="36.75" customHeight="1" x14ac:dyDescent="0.2">
      <c r="B9" s="193" t="str">
        <f>'Locatie''s indeling '!E40</f>
        <v>Ubbink Harrie</v>
      </c>
      <c r="C9" s="898">
        <f>'Invoer '!E355</f>
        <v>1.91</v>
      </c>
      <c r="D9" s="898">
        <f>'Invoer '!F355</f>
        <v>53</v>
      </c>
      <c r="E9" s="898">
        <f>'Invoer '!G355</f>
        <v>0</v>
      </c>
      <c r="F9" s="898">
        <f>'Invoer '!H355</f>
        <v>0</v>
      </c>
      <c r="G9" s="898">
        <f>'Invoer '!I355</f>
        <v>0</v>
      </c>
      <c r="H9" s="897" t="e">
        <f>'Invoer '!J355</f>
        <v>#DIV/0!</v>
      </c>
      <c r="I9" s="899">
        <f>'Invoer '!K355</f>
        <v>0</v>
      </c>
      <c r="J9" s="898">
        <f>'Invoer '!L355</f>
        <v>0</v>
      </c>
      <c r="K9" s="898">
        <f>'Invoer '!M355</f>
        <v>0</v>
      </c>
      <c r="L9" s="899" t="e">
        <f>'Invoer '!N355</f>
        <v>#DIV/0!</v>
      </c>
      <c r="M9" s="898" t="e">
        <f>'Invoer '!O355</f>
        <v>#DIV/0!</v>
      </c>
    </row>
    <row r="10" spans="2:14" ht="36.75" customHeight="1" thickBot="1" x14ac:dyDescent="0.25">
      <c r="B10" s="900" t="str">
        <f>'Locatie''s indeling '!E41</f>
        <v>Rouwhorst Bennie</v>
      </c>
      <c r="C10" s="902">
        <f>'Invoer '!E364</f>
        <v>2.02</v>
      </c>
      <c r="D10" s="902">
        <f>'Invoer '!F364</f>
        <v>55</v>
      </c>
      <c r="E10" s="902">
        <f>'Invoer '!G364</f>
        <v>0</v>
      </c>
      <c r="F10" s="902">
        <f>'Invoer '!H364</f>
        <v>0</v>
      </c>
      <c r="G10" s="902">
        <f>'Invoer '!I364</f>
        <v>0</v>
      </c>
      <c r="H10" s="901" t="e">
        <f>'Invoer '!J364</f>
        <v>#DIV/0!</v>
      </c>
      <c r="I10" s="903">
        <f>'Invoer '!K364</f>
        <v>0</v>
      </c>
      <c r="J10" s="902">
        <f>'Invoer '!L364</f>
        <v>0</v>
      </c>
      <c r="K10" s="902">
        <f>'Invoer '!M364</f>
        <v>0</v>
      </c>
      <c r="L10" s="903" t="e">
        <f>'Invoer '!N364</f>
        <v>#DIV/0!</v>
      </c>
      <c r="M10" s="902" t="e">
        <f>'Invoer '!O364</f>
        <v>#DIV/0!</v>
      </c>
    </row>
    <row r="11" spans="2:14" ht="36.75" customHeight="1" thickBot="1" x14ac:dyDescent="0.25">
      <c r="B11" s="953" t="s">
        <v>11</v>
      </c>
      <c r="C11" s="954"/>
      <c r="D11" s="954">
        <f>SUM(D3:D10)</f>
        <v>549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.75" customHeight="1" thickBot="1" x14ac:dyDescent="0.25">
      <c r="B12" s="950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</sheetData>
  <hyperlinks>
    <hyperlink ref="B12" location="Hoofdmenu!A1" display="Hoofdmenu" xr:uid="{C6E7A457-8E8A-48EA-B71B-754E78811268}"/>
  </hyperlinks>
  <pageMargins left="0.70866141732283472" right="0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73D4D-6D48-4277-B5EC-FBA927321767}">
  <dimension ref="B1:N22"/>
  <sheetViews>
    <sheetView workbookViewId="0">
      <selection activeCell="B3" sqref="B3:M6"/>
    </sheetView>
  </sheetViews>
  <sheetFormatPr defaultRowHeight="12.75" x14ac:dyDescent="0.2"/>
  <cols>
    <col min="2" max="2" width="20.140625" customWidth="1"/>
    <col min="3" max="3" width="11" style="932" customWidth="1"/>
    <col min="4" max="5" width="9.140625" style="932"/>
    <col min="6" max="6" width="10.85546875" style="932" customWidth="1"/>
    <col min="7" max="8" width="9.140625" style="932"/>
    <col min="9" max="9" width="10.140625" style="932" customWidth="1"/>
    <col min="10" max="11" width="9.140625" style="932"/>
    <col min="12" max="12" width="12.7109375" style="932" customWidth="1"/>
    <col min="13" max="13" width="9.140625" style="932"/>
  </cols>
  <sheetData>
    <row r="1" spans="2:14" ht="36" customHeight="1" x14ac:dyDescent="0.2"/>
    <row r="2" spans="2:14" ht="36" customHeight="1" x14ac:dyDescent="0.2">
      <c r="B2" s="951" t="s">
        <v>749</v>
      </c>
      <c r="C2" s="492" t="s">
        <v>10</v>
      </c>
      <c r="D2" s="492" t="s">
        <v>5</v>
      </c>
      <c r="E2" s="492" t="s">
        <v>26</v>
      </c>
      <c r="F2" s="492" t="s">
        <v>17</v>
      </c>
      <c r="G2" s="492" t="s">
        <v>18</v>
      </c>
      <c r="H2" s="492" t="s">
        <v>19</v>
      </c>
      <c r="I2" s="492" t="s">
        <v>6</v>
      </c>
      <c r="J2" s="492" t="s">
        <v>9</v>
      </c>
      <c r="K2" s="492" t="s">
        <v>7</v>
      </c>
      <c r="L2" s="492" t="s">
        <v>8</v>
      </c>
      <c r="M2" s="492" t="s">
        <v>16</v>
      </c>
      <c r="N2" s="947"/>
    </row>
    <row r="3" spans="2:14" ht="36" customHeight="1" x14ac:dyDescent="0.2">
      <c r="B3" s="952" t="str">
        <f>'Locatie''s indeling '!E42</f>
        <v>Pothoven  Dirk Jan</v>
      </c>
      <c r="C3" s="906">
        <f>'Invoer '!E373</f>
        <v>1.31</v>
      </c>
      <c r="D3" s="906">
        <f>'Invoer '!F373</f>
        <v>41</v>
      </c>
      <c r="E3" s="906">
        <f>'Invoer '!G373</f>
        <v>0</v>
      </c>
      <c r="F3" s="906">
        <f>'Invoer '!H373</f>
        <v>0</v>
      </c>
      <c r="G3" s="906">
        <f>'Invoer '!I373</f>
        <v>0</v>
      </c>
      <c r="H3" s="905" t="e">
        <f>'Invoer '!J373</f>
        <v>#DIV/0!</v>
      </c>
      <c r="I3" s="907">
        <f>'Invoer '!K373</f>
        <v>0</v>
      </c>
      <c r="J3" s="906">
        <f>'Invoer '!L373</f>
        <v>0</v>
      </c>
      <c r="K3" s="906">
        <f>'Invoer '!M373</f>
        <v>0</v>
      </c>
      <c r="L3" s="907" t="e">
        <f>'Invoer '!N373</f>
        <v>#DIV/0!</v>
      </c>
      <c r="M3" s="906" t="e">
        <f>'Invoer '!O373</f>
        <v>#DIV/0!</v>
      </c>
    </row>
    <row r="4" spans="2:14" ht="36" customHeight="1" x14ac:dyDescent="0.2">
      <c r="B4" s="952" t="str">
        <f>'Locatie''s indeling '!E43</f>
        <v>Vogelaar Dick</v>
      </c>
      <c r="C4" s="906">
        <f>'Invoer '!E382</f>
        <v>1.05</v>
      </c>
      <c r="D4" s="906">
        <f>'Invoer '!F382</f>
        <v>35</v>
      </c>
      <c r="E4" s="906">
        <f>'Invoer '!G382</f>
        <v>0</v>
      </c>
      <c r="F4" s="906">
        <f>'Invoer '!H382</f>
        <v>0</v>
      </c>
      <c r="G4" s="906">
        <f>'Invoer '!I382</f>
        <v>0</v>
      </c>
      <c r="H4" s="905" t="e">
        <f>'Invoer '!J382</f>
        <v>#DIV/0!</v>
      </c>
      <c r="I4" s="907">
        <f>'Invoer '!K382</f>
        <v>0</v>
      </c>
      <c r="J4" s="906">
        <f>'Invoer '!L382</f>
        <v>0</v>
      </c>
      <c r="K4" s="906">
        <f>'Invoer '!M382</f>
        <v>0</v>
      </c>
      <c r="L4" s="907" t="e">
        <f>'Invoer '!N382</f>
        <v>#DIV/0!</v>
      </c>
      <c r="M4" s="906" t="e">
        <f>'Invoer '!O382</f>
        <v>#DIV/0!</v>
      </c>
    </row>
    <row r="5" spans="2:14" ht="36" customHeight="1" x14ac:dyDescent="0.2">
      <c r="B5" s="952" t="str">
        <f>'Locatie''s indeling '!E44</f>
        <v>Bramer Ben</v>
      </c>
      <c r="C5" s="906">
        <f>'Invoer '!E391</f>
        <v>0.92</v>
      </c>
      <c r="D5" s="906">
        <f>'Invoer '!F391</f>
        <v>33</v>
      </c>
      <c r="E5" s="906">
        <f>'Invoer '!G391</f>
        <v>0</v>
      </c>
      <c r="F5" s="906">
        <f>'Invoer '!H391</f>
        <v>0</v>
      </c>
      <c r="G5" s="906">
        <f>'Invoer '!I391</f>
        <v>0</v>
      </c>
      <c r="H5" s="905" t="e">
        <f>'Invoer '!J391</f>
        <v>#DIV/0!</v>
      </c>
      <c r="I5" s="907">
        <f>'Invoer '!K391</f>
        <v>0</v>
      </c>
      <c r="J5" s="906">
        <f>'Invoer '!L391</f>
        <v>0</v>
      </c>
      <c r="K5" s="906">
        <f>'Invoer '!M391</f>
        <v>0</v>
      </c>
      <c r="L5" s="907" t="e">
        <f>'Invoer '!N391</f>
        <v>#DIV/0!</v>
      </c>
      <c r="M5" s="906" t="e">
        <f>'Invoer '!O391</f>
        <v>#DIV/0!</v>
      </c>
    </row>
    <row r="6" spans="2:14" ht="36" customHeight="1" x14ac:dyDescent="0.2">
      <c r="B6" s="952" t="str">
        <f>'Locatie''s indeling '!E45</f>
        <v>Dijkgraaf Jan Willem</v>
      </c>
      <c r="C6" s="906">
        <f>'Invoer '!E400</f>
        <v>1.45</v>
      </c>
      <c r="D6" s="906">
        <f>'Invoer '!F400</f>
        <v>43</v>
      </c>
      <c r="E6" s="906">
        <f>'Invoer '!G400</f>
        <v>0</v>
      </c>
      <c r="F6" s="906">
        <f>'Invoer '!H400</f>
        <v>0</v>
      </c>
      <c r="G6" s="906">
        <f>'Invoer '!I400</f>
        <v>0</v>
      </c>
      <c r="H6" s="905" t="e">
        <f>'Invoer '!J400</f>
        <v>#DIV/0!</v>
      </c>
      <c r="I6" s="907">
        <f>'Invoer '!K400</f>
        <v>0</v>
      </c>
      <c r="J6" s="906">
        <f>'Invoer '!L400</f>
        <v>0</v>
      </c>
      <c r="K6" s="906">
        <f>'Invoer '!M400</f>
        <v>0</v>
      </c>
      <c r="L6" s="907" t="e">
        <f>'Invoer '!N400</f>
        <v>#DIV/0!</v>
      </c>
      <c r="M6" s="906" t="e">
        <f>'Invoer '!O400</f>
        <v>#DIV/0!</v>
      </c>
    </row>
    <row r="7" spans="2:14" ht="36" customHeight="1" x14ac:dyDescent="0.2">
      <c r="B7" s="952" t="str">
        <f>'Locatie''s indeling '!E46</f>
        <v>Kox Arie</v>
      </c>
      <c r="C7" s="906">
        <f>'Invoer '!E409</f>
        <v>1.63</v>
      </c>
      <c r="D7" s="906">
        <f>'Invoer '!F409</f>
        <v>47</v>
      </c>
      <c r="E7" s="906">
        <f>'Invoer '!G409</f>
        <v>0</v>
      </c>
      <c r="F7" s="906">
        <f>'Invoer '!H409</f>
        <v>0</v>
      </c>
      <c r="G7" s="906">
        <f>'Invoer '!I409</f>
        <v>0</v>
      </c>
      <c r="H7" s="905" t="e">
        <f>'Invoer '!J409</f>
        <v>#DIV/0!</v>
      </c>
      <c r="I7" s="907">
        <f>'Invoer '!K409</f>
        <v>0</v>
      </c>
      <c r="J7" s="906">
        <f>'Invoer '!L409</f>
        <v>0</v>
      </c>
      <c r="K7" s="906">
        <f>'Invoer '!M409</f>
        <v>0</v>
      </c>
      <c r="L7" s="907" t="e">
        <f>'Invoer '!N409</f>
        <v>#DIV/0!</v>
      </c>
      <c r="M7" s="906" t="e">
        <f>'Invoer '!O409</f>
        <v>#DIV/0!</v>
      </c>
    </row>
    <row r="8" spans="2:14" ht="36" customHeight="1" x14ac:dyDescent="0.2">
      <c r="B8" s="952" t="str">
        <f>'Locatie''s indeling '!E47</f>
        <v>Spekschoor Bennie</v>
      </c>
      <c r="C8" s="906">
        <f>'Invoer '!E418</f>
        <v>1.2529999999999999</v>
      </c>
      <c r="D8" s="906">
        <f>'Invoer '!F418</f>
        <v>39</v>
      </c>
      <c r="E8" s="906">
        <f>'Invoer '!G418</f>
        <v>0</v>
      </c>
      <c r="F8" s="906">
        <f>'Invoer '!H418</f>
        <v>0</v>
      </c>
      <c r="G8" s="906">
        <f>'Invoer '!I418</f>
        <v>0</v>
      </c>
      <c r="H8" s="905" t="e">
        <f>'Invoer '!J418</f>
        <v>#DIV/0!</v>
      </c>
      <c r="I8" s="907">
        <f>'Invoer '!K418</f>
        <v>0</v>
      </c>
      <c r="J8" s="906">
        <f>'Invoer '!L418</f>
        <v>0</v>
      </c>
      <c r="K8" s="906">
        <f>'Invoer '!M418</f>
        <v>0</v>
      </c>
      <c r="L8" s="907" t="e">
        <f>'Invoer '!N418</f>
        <v>#DIV/0!</v>
      </c>
      <c r="M8" s="906" t="e">
        <f>'Invoer '!O418</f>
        <v>#DIV/0!</v>
      </c>
    </row>
    <row r="9" spans="2:14" ht="36" customHeight="1" x14ac:dyDescent="0.2">
      <c r="B9" s="952" t="str">
        <f>'Locatie''s indeling '!E48</f>
        <v>Arentsen Wim</v>
      </c>
      <c r="C9" s="906">
        <f>'Invoer '!E427</f>
        <v>1.327</v>
      </c>
      <c r="D9" s="906">
        <f>'Invoer '!F427</f>
        <v>39</v>
      </c>
      <c r="E9" s="906">
        <f>'Invoer '!G427</f>
        <v>0</v>
      </c>
      <c r="F9" s="906">
        <f>'Invoer '!H427</f>
        <v>0</v>
      </c>
      <c r="G9" s="906">
        <f>'Invoer '!I427</f>
        <v>0</v>
      </c>
      <c r="H9" s="905" t="e">
        <f>'Invoer '!J427</f>
        <v>#DIV/0!</v>
      </c>
      <c r="I9" s="907">
        <f>'Invoer '!K427</f>
        <v>0</v>
      </c>
      <c r="J9" s="906">
        <f>'Invoer '!L427</f>
        <v>0</v>
      </c>
      <c r="K9" s="906">
        <f>'Invoer '!M427</f>
        <v>0</v>
      </c>
      <c r="L9" s="907" t="e">
        <f>'Invoer '!N427</f>
        <v>#DIV/0!</v>
      </c>
      <c r="M9" s="906" t="e">
        <f>'Invoer '!O427</f>
        <v>#DIV/0!</v>
      </c>
    </row>
    <row r="10" spans="2:14" ht="36" customHeight="1" x14ac:dyDescent="0.2">
      <c r="B10" s="952" t="str">
        <f>'Locatie''s indeling '!E49</f>
        <v>Kempers Louis</v>
      </c>
      <c r="C10" s="906">
        <f>'Invoer '!E436</f>
        <v>0.95</v>
      </c>
      <c r="D10" s="906">
        <f>'Invoer '!F436</f>
        <v>39</v>
      </c>
      <c r="E10" s="906">
        <f>'Invoer '!G436</f>
        <v>0</v>
      </c>
      <c r="F10" s="906">
        <f>'Invoer '!H436</f>
        <v>0</v>
      </c>
      <c r="G10" s="906">
        <f>'Invoer '!I436</f>
        <v>0</v>
      </c>
      <c r="H10" s="905" t="e">
        <f>'Invoer '!J436</f>
        <v>#DIV/0!</v>
      </c>
      <c r="I10" s="907">
        <f>'Invoer '!K436</f>
        <v>0</v>
      </c>
      <c r="J10" s="906">
        <f>'Invoer '!L436</f>
        <v>0</v>
      </c>
      <c r="K10" s="906">
        <f>'Invoer '!M436</f>
        <v>0</v>
      </c>
      <c r="L10" s="907" t="e">
        <f>'Invoer '!N436</f>
        <v>#DIV/0!</v>
      </c>
      <c r="M10" s="906" t="e">
        <f>'Invoer '!O436</f>
        <v>#DIV/0!</v>
      </c>
    </row>
    <row r="11" spans="2:14" ht="36" customHeight="1" thickBot="1" x14ac:dyDescent="0.25">
      <c r="B11" s="977" t="s">
        <v>11</v>
      </c>
      <c r="C11" s="967"/>
      <c r="D11" s="967">
        <v>549</v>
      </c>
      <c r="E11" s="967">
        <v>8</v>
      </c>
      <c r="F11" s="967">
        <v>527</v>
      </c>
      <c r="G11" s="967">
        <v>217</v>
      </c>
      <c r="H11" s="968">
        <v>2.4738168370980875</v>
      </c>
      <c r="I11" s="969">
        <v>0.96691234276729554</v>
      </c>
      <c r="J11" s="967">
        <v>76</v>
      </c>
      <c r="K11" s="967">
        <v>17</v>
      </c>
      <c r="L11" s="969">
        <v>0.93396973547688678</v>
      </c>
      <c r="M11" s="967"/>
    </row>
    <row r="12" spans="2:14" ht="36" customHeight="1" thickBot="1" x14ac:dyDescent="0.25">
      <c r="B12" s="915" t="s">
        <v>31</v>
      </c>
    </row>
    <row r="13" spans="2:14" ht="36" customHeight="1" x14ac:dyDescent="0.2"/>
    <row r="14" spans="2:14" ht="36" customHeight="1" x14ac:dyDescent="0.2"/>
    <row r="15" spans="2:14" ht="36" customHeight="1" x14ac:dyDescent="0.2"/>
    <row r="16" spans="2:14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</sheetData>
  <hyperlinks>
    <hyperlink ref="B12" location="Hoofdmenu!A1" display="Hoofdmenu" xr:uid="{11EF17E8-CFA7-4C73-AB97-0650DCCFBCEB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1507-8C0E-4E0F-ABD7-9DCD91046C70}">
  <dimension ref="B1:O23"/>
  <sheetViews>
    <sheetView workbookViewId="0">
      <selection activeCell="B3" sqref="B3:M6"/>
    </sheetView>
  </sheetViews>
  <sheetFormatPr defaultRowHeight="12.75" x14ac:dyDescent="0.2"/>
  <cols>
    <col min="2" max="2" width="20.5703125" style="59" customWidth="1"/>
    <col min="3" max="3" width="13.42578125" style="946" customWidth="1"/>
    <col min="4" max="5" width="9.140625" style="946"/>
    <col min="6" max="6" width="12.7109375" style="946" customWidth="1"/>
    <col min="7" max="7" width="11" style="946" customWidth="1"/>
    <col min="8" max="8" width="12" style="946" customWidth="1"/>
    <col min="9" max="11" width="9.140625" style="946"/>
    <col min="12" max="12" width="11.7109375" style="946" customWidth="1"/>
    <col min="13" max="13" width="9.140625" style="946"/>
    <col min="14" max="15" width="9.140625" style="59"/>
  </cols>
  <sheetData>
    <row r="1" spans="2:14" ht="36.75" customHeight="1" x14ac:dyDescent="0.2"/>
    <row r="2" spans="2:14" ht="36.75" customHeight="1" x14ac:dyDescent="0.2">
      <c r="B2" s="94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3"/>
    </row>
    <row r="3" spans="2:14" ht="36.75" customHeight="1" x14ac:dyDescent="0.2">
      <c r="B3" s="193" t="str">
        <f>'Locatie''s indeling '!E50</f>
        <v>Hakken Gerrit</v>
      </c>
      <c r="C3" s="898">
        <f>'Invoer '!E445</f>
        <v>1.46</v>
      </c>
      <c r="D3" s="898">
        <f>'Invoer '!F445</f>
        <v>47</v>
      </c>
      <c r="E3" s="898">
        <f>'Invoer '!G445</f>
        <v>0</v>
      </c>
      <c r="F3" s="898">
        <f>'Invoer '!H445</f>
        <v>0</v>
      </c>
      <c r="G3" s="898">
        <f>'Invoer '!I445</f>
        <v>0</v>
      </c>
      <c r="H3" s="897" t="e">
        <f>'Invoer '!J445</f>
        <v>#DIV/0!</v>
      </c>
      <c r="I3" s="899">
        <f>'Invoer '!K445</f>
        <v>0</v>
      </c>
      <c r="J3" s="898">
        <f>'Invoer '!L445</f>
        <v>0</v>
      </c>
      <c r="K3" s="898">
        <f>'Invoer '!M445</f>
        <v>0</v>
      </c>
      <c r="L3" s="899" t="e">
        <f>'Invoer '!N445</f>
        <v>#DIV/0!</v>
      </c>
      <c r="M3" s="898" t="e">
        <f>'Invoer '!O445</f>
        <v>#DIV/0!</v>
      </c>
      <c r="N3" s="944"/>
    </row>
    <row r="4" spans="2:14" ht="36.75" customHeight="1" x14ac:dyDescent="0.2">
      <c r="B4" s="193" t="str">
        <f>'Locatie''s indeling '!E51</f>
        <v>Ras J.</v>
      </c>
      <c r="C4" s="898">
        <f>'Invoer '!E454</f>
        <v>2.5</v>
      </c>
      <c r="D4" s="898">
        <f>'Invoer '!F454</f>
        <v>65</v>
      </c>
      <c r="E4" s="898">
        <f>'Invoer '!G454</f>
        <v>0</v>
      </c>
      <c r="F4" s="898">
        <f>'Invoer '!H454</f>
        <v>0</v>
      </c>
      <c r="G4" s="898">
        <f>'Invoer '!I454</f>
        <v>0</v>
      </c>
      <c r="H4" s="897" t="e">
        <f>'Invoer '!J454</f>
        <v>#DIV/0!</v>
      </c>
      <c r="I4" s="899">
        <f>'Invoer '!K454</f>
        <v>0</v>
      </c>
      <c r="J4" s="898">
        <f>'Invoer '!L454</f>
        <v>0</v>
      </c>
      <c r="K4" s="898">
        <f>'Invoer '!M454</f>
        <v>0</v>
      </c>
      <c r="L4" s="899" t="e">
        <f>'Invoer '!N454</f>
        <v>#DIV/0!</v>
      </c>
      <c r="M4" s="898" t="e">
        <f>'Invoer '!O454</f>
        <v>#DIV/0!</v>
      </c>
      <c r="N4" s="944"/>
    </row>
    <row r="5" spans="2:14" ht="36.75" customHeight="1" x14ac:dyDescent="0.2">
      <c r="B5" s="193" t="str">
        <f>'Locatie''s indeling '!E52</f>
        <v>Slot  Guus</v>
      </c>
      <c r="C5" s="898">
        <f>'Invoer '!E463</f>
        <v>3.68</v>
      </c>
      <c r="D5" s="898">
        <f>'Invoer '!F463</f>
        <v>90</v>
      </c>
      <c r="E5" s="898">
        <f>'Invoer '!G463</f>
        <v>0</v>
      </c>
      <c r="F5" s="898">
        <f>'Invoer '!H463</f>
        <v>0</v>
      </c>
      <c r="G5" s="898">
        <f>'Invoer '!I463</f>
        <v>0</v>
      </c>
      <c r="H5" s="897" t="e">
        <f>'Invoer '!J463</f>
        <v>#DIV/0!</v>
      </c>
      <c r="I5" s="899">
        <f>'Invoer '!K463</f>
        <v>0</v>
      </c>
      <c r="J5" s="898">
        <f>'Invoer '!L463</f>
        <v>0</v>
      </c>
      <c r="K5" s="898">
        <f>'Invoer '!M463</f>
        <v>0</v>
      </c>
      <c r="L5" s="899" t="e">
        <f>'Invoer '!N463</f>
        <v>#DIV/0!</v>
      </c>
      <c r="M5" s="898" t="e">
        <f>'Invoer '!O463</f>
        <v>#DIV/0!</v>
      </c>
      <c r="N5" s="944"/>
    </row>
    <row r="6" spans="2:14" ht="36.75" customHeight="1" x14ac:dyDescent="0.2">
      <c r="B6" s="193" t="str">
        <f>'Locatie''s indeling '!E53</f>
        <v>Schaik v Erik</v>
      </c>
      <c r="C6" s="898">
        <f>'Invoer '!E472</f>
        <v>4.1900000000000004</v>
      </c>
      <c r="D6" s="898">
        <f>'Invoer '!F472</f>
        <v>100</v>
      </c>
      <c r="E6" s="898">
        <f>'Invoer '!G472</f>
        <v>0</v>
      </c>
      <c r="F6" s="898">
        <f>'Invoer '!H472</f>
        <v>0</v>
      </c>
      <c r="G6" s="898">
        <f>'Invoer '!I472</f>
        <v>0</v>
      </c>
      <c r="H6" s="897" t="e">
        <f>'Invoer '!J472</f>
        <v>#DIV/0!</v>
      </c>
      <c r="I6" s="899">
        <f>'Invoer '!K472</f>
        <v>0</v>
      </c>
      <c r="J6" s="898">
        <f>'Invoer '!L472</f>
        <v>0</v>
      </c>
      <c r="K6" s="898">
        <f>'Invoer '!M472</f>
        <v>0</v>
      </c>
      <c r="L6" s="899" t="e">
        <f>'Invoer '!N472</f>
        <v>#DIV/0!</v>
      </c>
      <c r="M6" s="898" t="e">
        <f>'Invoer '!O472</f>
        <v>#DIV/0!</v>
      </c>
      <c r="N6" s="944"/>
    </row>
    <row r="7" spans="2:14" ht="36.75" customHeight="1" x14ac:dyDescent="0.2">
      <c r="B7" s="193" t="str">
        <f>'Locatie''s indeling '!E54</f>
        <v>Wolterink Harrie</v>
      </c>
      <c r="C7" s="898">
        <f>'Invoer '!E481</f>
        <v>3.42</v>
      </c>
      <c r="D7" s="898">
        <f>'Invoer '!F481</f>
        <v>80</v>
      </c>
      <c r="E7" s="898">
        <f>'Invoer '!G481</f>
        <v>0</v>
      </c>
      <c r="F7" s="898">
        <f>'Invoer '!H481</f>
        <v>0</v>
      </c>
      <c r="G7" s="898">
        <f>'Invoer '!I481</f>
        <v>0</v>
      </c>
      <c r="H7" s="897" t="e">
        <f>'Invoer '!J481</f>
        <v>#DIV/0!</v>
      </c>
      <c r="I7" s="899">
        <f>'Invoer '!K481</f>
        <v>0</v>
      </c>
      <c r="J7" s="898">
        <f>'Invoer '!L481</f>
        <v>0</v>
      </c>
      <c r="K7" s="898">
        <f>'Invoer '!M481</f>
        <v>0</v>
      </c>
      <c r="L7" s="899" t="e">
        <f>'Invoer '!N481</f>
        <v>#DIV/0!</v>
      </c>
      <c r="M7" s="898" t="e">
        <f>'Invoer '!O481</f>
        <v>#DIV/0!</v>
      </c>
      <c r="N7" s="944"/>
    </row>
    <row r="8" spans="2:14" ht="36.75" customHeight="1" x14ac:dyDescent="0.2">
      <c r="B8" s="193" t="str">
        <f>'Locatie''s indeling '!E55</f>
        <v>Bongers Tonnie</v>
      </c>
      <c r="C8" s="898">
        <f>'Invoer '!E490</f>
        <v>5.54</v>
      </c>
      <c r="D8" s="898">
        <f>'Invoer '!F490</f>
        <v>130</v>
      </c>
      <c r="E8" s="898">
        <f>'Invoer '!G490</f>
        <v>0</v>
      </c>
      <c r="F8" s="898">
        <f>'Invoer '!H490</f>
        <v>0</v>
      </c>
      <c r="G8" s="898">
        <f>'Invoer '!I490</f>
        <v>0</v>
      </c>
      <c r="H8" s="897" t="e">
        <f>'Invoer '!J490</f>
        <v>#DIV/0!</v>
      </c>
      <c r="I8" s="899">
        <f>'Invoer '!K490</f>
        <v>0</v>
      </c>
      <c r="J8" s="898">
        <f>'Invoer '!L490</f>
        <v>0</v>
      </c>
      <c r="K8" s="898">
        <f>'Invoer '!M490</f>
        <v>0</v>
      </c>
      <c r="L8" s="899" t="e">
        <f>'Invoer '!N490</f>
        <v>#DIV/0!</v>
      </c>
      <c r="M8" s="898" t="e">
        <f>'Invoer '!O490</f>
        <v>#DIV/0!</v>
      </c>
      <c r="N8" s="944"/>
    </row>
    <row r="9" spans="2:14" ht="36.75" customHeight="1" x14ac:dyDescent="0.2">
      <c r="B9" s="193" t="str">
        <f>'Locatie''s indeling '!E56</f>
        <v>Lindert Gerrit te</v>
      </c>
      <c r="C9" s="898">
        <f>'Invoer '!E499</f>
        <v>1.53</v>
      </c>
      <c r="D9" s="898">
        <f>'Invoer '!F499</f>
        <v>45</v>
      </c>
      <c r="E9" s="898">
        <f>'Invoer '!G499</f>
        <v>0</v>
      </c>
      <c r="F9" s="898">
        <f>'Invoer '!H499</f>
        <v>0</v>
      </c>
      <c r="G9" s="898">
        <f>'Invoer '!I499</f>
        <v>0</v>
      </c>
      <c r="H9" s="897" t="e">
        <f>'Invoer '!J499</f>
        <v>#DIV/0!</v>
      </c>
      <c r="I9" s="899">
        <f>'Invoer '!K499</f>
        <v>0</v>
      </c>
      <c r="J9" s="898">
        <f>'Invoer '!L499</f>
        <v>0</v>
      </c>
      <c r="K9" s="898">
        <f>'Invoer '!M499</f>
        <v>0</v>
      </c>
      <c r="L9" s="899" t="e">
        <f>'Invoer '!N499</f>
        <v>#DIV/0!</v>
      </c>
      <c r="M9" s="898" t="e">
        <f>'Invoer '!O499</f>
        <v>#DIV/0!</v>
      </c>
      <c r="N9" s="944"/>
    </row>
    <row r="10" spans="2:14" ht="36.75" customHeight="1" x14ac:dyDescent="0.2">
      <c r="B10" s="193" t="str">
        <f>'Locatie''s indeling '!E57</f>
        <v>Fruchte Harrie te</v>
      </c>
      <c r="C10" s="898">
        <f>'Invoer '!E508</f>
        <v>1.52</v>
      </c>
      <c r="D10" s="898">
        <f>'Invoer '!F508</f>
        <v>45</v>
      </c>
      <c r="E10" s="898">
        <f>'Invoer '!G508</f>
        <v>0</v>
      </c>
      <c r="F10" s="898">
        <f>'Invoer '!H508</f>
        <v>0</v>
      </c>
      <c r="G10" s="898">
        <f>'Invoer '!I508</f>
        <v>0</v>
      </c>
      <c r="H10" s="897" t="e">
        <f>'Invoer '!J508</f>
        <v>#DIV/0!</v>
      </c>
      <c r="I10" s="899">
        <f>'Invoer '!K508</f>
        <v>0</v>
      </c>
      <c r="J10" s="898">
        <f>'Invoer '!L508</f>
        <v>0</v>
      </c>
      <c r="K10" s="898">
        <f>'Invoer '!M508</f>
        <v>0</v>
      </c>
      <c r="L10" s="899" t="e">
        <f>'Invoer '!N508</f>
        <v>#DIV/0!</v>
      </c>
      <c r="M10" s="898" t="e">
        <f>'Invoer '!O508</f>
        <v>#DIV/0!</v>
      </c>
      <c r="N10" s="944"/>
    </row>
    <row r="11" spans="2:14" ht="36.75" customHeight="1" thickBot="1" x14ac:dyDescent="0.25">
      <c r="B11" s="976" t="s">
        <v>11</v>
      </c>
      <c r="C11" s="972"/>
      <c r="D11" s="972">
        <f>SUM(D3:D10)</f>
        <v>602</v>
      </c>
      <c r="E11" s="972">
        <f t="shared" ref="E11:G11" si="0">SUM(E3:E10)</f>
        <v>0</v>
      </c>
      <c r="F11" s="972">
        <f t="shared" si="0"/>
        <v>0</v>
      </c>
      <c r="G11" s="972">
        <f t="shared" si="0"/>
        <v>0</v>
      </c>
      <c r="H11" s="975" t="e">
        <f>AVERAGE(H3:H10)</f>
        <v>#DIV/0!</v>
      </c>
      <c r="I11" s="973">
        <f>AVERAGE(I3:I10)</f>
        <v>0</v>
      </c>
      <c r="J11" s="972">
        <f>SUM(J3:J10)</f>
        <v>0</v>
      </c>
      <c r="K11" s="972">
        <f>MAX(K3:K10)</f>
        <v>0</v>
      </c>
      <c r="L11" s="973" t="e">
        <f>AVERAGE(L3:L10)</f>
        <v>#DIV/0!</v>
      </c>
      <c r="M11" s="972"/>
      <c r="N11" s="974"/>
    </row>
    <row r="12" spans="2:14" ht="36.75" customHeight="1" thickBot="1" x14ac:dyDescent="0.25">
      <c r="B12" s="915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</sheetData>
  <hyperlinks>
    <hyperlink ref="B12" location="Hoofdmenu!A1" display="Hoofdmenu" xr:uid="{6FA913A6-1414-4D40-91C9-ECC87555772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E1E6-DAD2-45DD-B795-228E3E768A67}">
  <dimension ref="B1:N25"/>
  <sheetViews>
    <sheetView workbookViewId="0">
      <selection activeCell="B3" sqref="B3:M6"/>
    </sheetView>
  </sheetViews>
  <sheetFormatPr defaultRowHeight="12.75" x14ac:dyDescent="0.2"/>
  <cols>
    <col min="2" max="2" width="25.140625" customWidth="1"/>
    <col min="3" max="3" width="11.42578125" customWidth="1"/>
    <col min="6" max="6" width="11.7109375" customWidth="1"/>
    <col min="7" max="7" width="11.5703125" customWidth="1"/>
    <col min="8" max="8" width="11.28515625" customWidth="1"/>
    <col min="12" max="12" width="10.7109375" customWidth="1"/>
  </cols>
  <sheetData>
    <row r="1" spans="2:14" ht="36.75" customHeight="1" x14ac:dyDescent="0.2"/>
    <row r="2" spans="2:14" ht="36.75" customHeight="1" x14ac:dyDescent="0.2">
      <c r="B2" s="943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3"/>
    </row>
    <row r="3" spans="2:14" ht="36.75" customHeight="1" x14ac:dyDescent="0.2">
      <c r="B3" s="193" t="str">
        <f>'Locatie''s indeling '!E58</f>
        <v>Hulzink Jan</v>
      </c>
      <c r="C3" s="898">
        <f>'Invoer '!E517</f>
        <v>1.28</v>
      </c>
      <c r="D3" s="898">
        <f>'Invoer '!F517</f>
        <v>39</v>
      </c>
      <c r="E3" s="898">
        <f>'Invoer '!G517</f>
        <v>0</v>
      </c>
      <c r="F3" s="898">
        <f>'Invoer '!H517</f>
        <v>0</v>
      </c>
      <c r="G3" s="898">
        <f>'Invoer '!I517</f>
        <v>0</v>
      </c>
      <c r="H3" s="897" t="e">
        <f>'Invoer '!J517</f>
        <v>#DIV/0!</v>
      </c>
      <c r="I3" s="899">
        <f>'Invoer '!K517</f>
        <v>0</v>
      </c>
      <c r="J3" s="898">
        <f>'Invoer '!L517</f>
        <v>0</v>
      </c>
      <c r="K3" s="898">
        <f>'Invoer '!M517</f>
        <v>0</v>
      </c>
      <c r="L3" s="899" t="e">
        <f>'Invoer '!N517</f>
        <v>#DIV/0!</v>
      </c>
      <c r="M3" s="898" t="e">
        <f>'Invoer '!O517</f>
        <v>#DIV/0!</v>
      </c>
      <c r="N3" s="944"/>
    </row>
    <row r="4" spans="2:14" ht="36.75" customHeight="1" x14ac:dyDescent="0.2">
      <c r="B4" s="193" t="str">
        <f>'Locatie''s indeling '!E59</f>
        <v>Wiegerinck Stef</v>
      </c>
      <c r="C4" s="898">
        <f>'Invoer '!E526</f>
        <v>1.1499999999999999</v>
      </c>
      <c r="D4" s="898">
        <f>'Invoer '!F526</f>
        <v>37</v>
      </c>
      <c r="E4" s="898">
        <f>'Invoer '!G526</f>
        <v>0</v>
      </c>
      <c r="F4" s="898">
        <f>'Invoer '!H526</f>
        <v>0</v>
      </c>
      <c r="G4" s="898">
        <f>'Invoer '!I526</f>
        <v>0</v>
      </c>
      <c r="H4" s="897" t="e">
        <f>'Invoer '!J526</f>
        <v>#DIV/0!</v>
      </c>
      <c r="I4" s="899">
        <f>'Invoer '!K526</f>
        <v>0</v>
      </c>
      <c r="J4" s="898">
        <f>'Invoer '!L526</f>
        <v>0</v>
      </c>
      <c r="K4" s="898">
        <f>'Invoer '!M526</f>
        <v>0</v>
      </c>
      <c r="L4" s="899" t="e">
        <f>'Invoer '!N526</f>
        <v>#DIV/0!</v>
      </c>
      <c r="M4" s="898" t="e">
        <f>'Invoer '!O526</f>
        <v>#DIV/0!</v>
      </c>
      <c r="N4" s="944"/>
    </row>
    <row r="5" spans="2:14" ht="36.75" customHeight="1" x14ac:dyDescent="0.2">
      <c r="B5" s="193" t="str">
        <f>'Locatie''s indeling '!E60</f>
        <v>Heutinck Marga</v>
      </c>
      <c r="C5" s="898">
        <f>'Invoer '!E535</f>
        <v>1.115</v>
      </c>
      <c r="D5" s="898">
        <f>'Invoer '!F535</f>
        <v>37</v>
      </c>
      <c r="E5" s="898">
        <f>'Invoer '!G535</f>
        <v>0</v>
      </c>
      <c r="F5" s="898">
        <f>'Invoer '!H535</f>
        <v>0</v>
      </c>
      <c r="G5" s="898">
        <f>'Invoer '!I535</f>
        <v>0</v>
      </c>
      <c r="H5" s="897" t="e">
        <f>'Invoer '!J535</f>
        <v>#DIV/0!</v>
      </c>
      <c r="I5" s="899">
        <f>'Invoer '!K535</f>
        <v>0</v>
      </c>
      <c r="J5" s="898">
        <f>'Invoer '!L535</f>
        <v>0</v>
      </c>
      <c r="K5" s="898">
        <f>'Invoer '!M535</f>
        <v>0</v>
      </c>
      <c r="L5" s="899" t="e">
        <f>'Invoer '!N535</f>
        <v>#DIV/0!</v>
      </c>
      <c r="M5" s="898" t="e">
        <f>'Invoer '!O535</f>
        <v>#DIV/0!</v>
      </c>
      <c r="N5" s="944"/>
    </row>
    <row r="6" spans="2:14" ht="36.75" customHeight="1" x14ac:dyDescent="0.2">
      <c r="B6" s="193" t="str">
        <f>'Locatie''s indeling '!E61</f>
        <v>Mennink Henk</v>
      </c>
      <c r="C6" s="898">
        <f>'Invoer '!E544</f>
        <v>0.4</v>
      </c>
      <c r="D6" s="898">
        <f>'Invoer '!F544</f>
        <v>23</v>
      </c>
      <c r="E6" s="898">
        <f>'Invoer '!G544</f>
        <v>0</v>
      </c>
      <c r="F6" s="898">
        <f>'Invoer '!H544</f>
        <v>0</v>
      </c>
      <c r="G6" s="898">
        <f>'Invoer '!I544</f>
        <v>0</v>
      </c>
      <c r="H6" s="897" t="e">
        <f>'Invoer '!J544</f>
        <v>#DIV/0!</v>
      </c>
      <c r="I6" s="899">
        <f>'Invoer '!K544</f>
        <v>0</v>
      </c>
      <c r="J6" s="898">
        <f>'Invoer '!L544</f>
        <v>0</v>
      </c>
      <c r="K6" s="898">
        <f>'Invoer '!M544</f>
        <v>0</v>
      </c>
      <c r="L6" s="899" t="e">
        <f>'Invoer '!N544</f>
        <v>#DIV/0!</v>
      </c>
      <c r="M6" s="898" t="e">
        <f>'Invoer '!O544</f>
        <v>#DIV/0!</v>
      </c>
      <c r="N6" s="944"/>
    </row>
    <row r="7" spans="2:14" ht="36.75" customHeight="1" x14ac:dyDescent="0.2">
      <c r="B7" s="193" t="str">
        <f>'Locatie''s indeling '!E62</f>
        <v>Wensing Johan</v>
      </c>
      <c r="C7" s="898">
        <f>'Invoer '!E553</f>
        <v>0.95</v>
      </c>
      <c r="D7" s="898">
        <f>'Invoer '!F553</f>
        <v>33</v>
      </c>
      <c r="E7" s="898">
        <f>'Invoer '!G553</f>
        <v>0</v>
      </c>
      <c r="F7" s="898">
        <f>'Invoer '!H553</f>
        <v>0</v>
      </c>
      <c r="G7" s="898">
        <f>'Invoer '!I553</f>
        <v>0</v>
      </c>
      <c r="H7" s="897" t="e">
        <f>'Invoer '!J553</f>
        <v>#DIV/0!</v>
      </c>
      <c r="I7" s="899">
        <f>'Invoer '!K553</f>
        <v>0</v>
      </c>
      <c r="J7" s="898">
        <f>'Invoer '!L553</f>
        <v>0</v>
      </c>
      <c r="K7" s="898">
        <f>'Invoer '!M553</f>
        <v>0</v>
      </c>
      <c r="L7" s="899" t="e">
        <f>'Invoer '!N553</f>
        <v>#DIV/0!</v>
      </c>
      <c r="M7" s="898" t="e">
        <f>'Invoer '!O553</f>
        <v>#DIV/0!</v>
      </c>
      <c r="N7" s="944"/>
    </row>
    <row r="8" spans="2:14" ht="36.75" customHeight="1" x14ac:dyDescent="0.2">
      <c r="B8" s="193" t="str">
        <f>'Locatie''s indeling '!E63</f>
        <v>Woertman Erika</v>
      </c>
      <c r="C8" s="898">
        <f>'Invoer '!E562</f>
        <v>0.44400000000000001</v>
      </c>
      <c r="D8" s="898">
        <f>'Invoer '!F562</f>
        <v>23</v>
      </c>
      <c r="E8" s="898">
        <f>'Invoer '!G562</f>
        <v>0</v>
      </c>
      <c r="F8" s="898">
        <f>'Invoer '!H562</f>
        <v>0</v>
      </c>
      <c r="G8" s="898">
        <f>'Invoer '!I562</f>
        <v>0</v>
      </c>
      <c r="H8" s="897" t="e">
        <f>'Invoer '!J562</f>
        <v>#DIV/0!</v>
      </c>
      <c r="I8" s="899">
        <f>'Invoer '!K562</f>
        <v>0</v>
      </c>
      <c r="J8" s="898">
        <f>'Invoer '!L562</f>
        <v>0</v>
      </c>
      <c r="K8" s="898">
        <f>'Invoer '!M562</f>
        <v>0</v>
      </c>
      <c r="L8" s="899" t="e">
        <f>'Invoer '!N562</f>
        <v>#DIV/0!</v>
      </c>
      <c r="M8" s="898" t="e">
        <f>'Invoer '!O562</f>
        <v>#DIV/0!</v>
      </c>
      <c r="N8" s="944"/>
    </row>
    <row r="9" spans="2:14" ht="36.75" customHeight="1" x14ac:dyDescent="0.2">
      <c r="B9" s="193" t="str">
        <f>'Locatie''s indeling '!E64</f>
        <v>Cattier Theo</v>
      </c>
      <c r="C9" s="898">
        <f>'Invoer '!E571</f>
        <v>1.45</v>
      </c>
      <c r="D9" s="898">
        <f>'Invoer '!F571</f>
        <v>80</v>
      </c>
      <c r="E9" s="898">
        <f>'Invoer '!G571</f>
        <v>0</v>
      </c>
      <c r="F9" s="898">
        <f>'Invoer '!H571</f>
        <v>0</v>
      </c>
      <c r="G9" s="898">
        <f>'Invoer '!I571</f>
        <v>0</v>
      </c>
      <c r="H9" s="897" t="e">
        <f>'Invoer '!J571</f>
        <v>#DIV/0!</v>
      </c>
      <c r="I9" s="899">
        <f>'Invoer '!K571</f>
        <v>0</v>
      </c>
      <c r="J9" s="898">
        <f>'Invoer '!L571</f>
        <v>0</v>
      </c>
      <c r="K9" s="898">
        <f>'Invoer '!M571</f>
        <v>0</v>
      </c>
      <c r="L9" s="899" t="e">
        <f>'Invoer '!N571</f>
        <v>#DIV/0!</v>
      </c>
      <c r="M9" s="898" t="e">
        <f>'Invoer '!O571</f>
        <v>#DIV/0!</v>
      </c>
      <c r="N9" s="944"/>
    </row>
    <row r="10" spans="2:14" ht="36.75" customHeight="1" thickBot="1" x14ac:dyDescent="0.25">
      <c r="B10" s="900" t="str">
        <f>'Locatie''s indeling '!E65</f>
        <v>Reukers Jan</v>
      </c>
      <c r="C10" s="902">
        <f>'Invoer '!E580</f>
        <v>0.89</v>
      </c>
      <c r="D10" s="902">
        <f>'Invoer '!F580</f>
        <v>31</v>
      </c>
      <c r="E10" s="902">
        <f>'Invoer '!G580</f>
        <v>0</v>
      </c>
      <c r="F10" s="902">
        <f>'Invoer '!H580</f>
        <v>0</v>
      </c>
      <c r="G10" s="902">
        <f>'Invoer '!I580</f>
        <v>0</v>
      </c>
      <c r="H10" s="901" t="e">
        <f>'Invoer '!J580</f>
        <v>#DIV/0!</v>
      </c>
      <c r="I10" s="903">
        <f>'Invoer '!K580</f>
        <v>0</v>
      </c>
      <c r="J10" s="902">
        <f>'Invoer '!L580</f>
        <v>0</v>
      </c>
      <c r="K10" s="902">
        <f>'Invoer '!M580</f>
        <v>0</v>
      </c>
      <c r="L10" s="903" t="e">
        <f>'Invoer '!N580</f>
        <v>#DIV/0!</v>
      </c>
      <c r="M10" s="902" t="e">
        <f>'Invoer '!O580</f>
        <v>#DIV/0!</v>
      </c>
      <c r="N10" s="948"/>
    </row>
    <row r="11" spans="2:14" ht="36.75" customHeight="1" thickBot="1" x14ac:dyDescent="0.25">
      <c r="B11" s="953" t="s">
        <v>11</v>
      </c>
      <c r="C11" s="954"/>
      <c r="D11" s="954">
        <f>SUM(D3:D10)</f>
        <v>303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4"/>
      <c r="N11" s="978"/>
    </row>
    <row r="12" spans="2:14" ht="36.75" customHeight="1" thickBot="1" x14ac:dyDescent="0.25">
      <c r="B12" s="915" t="s">
        <v>31</v>
      </c>
    </row>
    <row r="13" spans="2:14" ht="36.75" customHeight="1" x14ac:dyDescent="0.2"/>
    <row r="14" spans="2:14" ht="36.75" customHeight="1" x14ac:dyDescent="0.2"/>
    <row r="15" spans="2:14" ht="36.75" customHeight="1" x14ac:dyDescent="0.2"/>
    <row r="16" spans="2:14" ht="36.75" customHeight="1" x14ac:dyDescent="0.2"/>
    <row r="17" ht="36.75" customHeight="1" x14ac:dyDescent="0.2"/>
    <row r="18" ht="36.75" customHeight="1" x14ac:dyDescent="0.2"/>
    <row r="19" ht="36.75" customHeight="1" x14ac:dyDescent="0.2"/>
    <row r="20" ht="36.75" customHeight="1" x14ac:dyDescent="0.2"/>
    <row r="21" ht="36.75" customHeight="1" x14ac:dyDescent="0.2"/>
    <row r="22" ht="36.75" customHeight="1" x14ac:dyDescent="0.2"/>
    <row r="23" ht="36.75" customHeight="1" x14ac:dyDescent="0.2"/>
    <row r="24" ht="36.75" customHeight="1" x14ac:dyDescent="0.2"/>
    <row r="25" ht="36.75" customHeight="1" x14ac:dyDescent="0.2"/>
  </sheetData>
  <hyperlinks>
    <hyperlink ref="B12" location="Hoofdmenu!A1" display="Hoofdmenu" xr:uid="{781772EE-AD77-4D8A-A70D-547B74888C2E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E2C9-695A-4A5C-9965-47106D05E7B4}">
  <dimension ref="B1:N28"/>
  <sheetViews>
    <sheetView workbookViewId="0">
      <selection activeCell="B3" sqref="B3:M6"/>
    </sheetView>
  </sheetViews>
  <sheetFormatPr defaultRowHeight="12.75" x14ac:dyDescent="0.2"/>
  <cols>
    <col min="2" max="2" width="23" customWidth="1"/>
    <col min="3" max="3" width="13.140625" style="932" customWidth="1"/>
    <col min="4" max="4" width="15.140625" style="932" customWidth="1"/>
    <col min="5" max="5" width="9.140625" style="932"/>
    <col min="6" max="6" width="12.5703125" style="932" customWidth="1"/>
    <col min="7" max="7" width="11" style="932" customWidth="1"/>
    <col min="8" max="8" width="11.42578125" style="932" customWidth="1"/>
    <col min="9" max="11" width="9.140625" style="932"/>
    <col min="12" max="12" width="11.85546875" style="932" customWidth="1"/>
    <col min="13" max="13" width="9.140625" style="932"/>
  </cols>
  <sheetData>
    <row r="1" spans="2:14" ht="36" customHeight="1" x14ac:dyDescent="0.2"/>
    <row r="2" spans="2:14" ht="36" customHeight="1" x14ac:dyDescent="0.2">
      <c r="B2" s="494" t="s">
        <v>749</v>
      </c>
      <c r="C2" s="930" t="s">
        <v>10</v>
      </c>
      <c r="D2" s="930" t="s">
        <v>5</v>
      </c>
      <c r="E2" s="930" t="s">
        <v>26</v>
      </c>
      <c r="F2" s="930" t="s">
        <v>17</v>
      </c>
      <c r="G2" s="930" t="s">
        <v>18</v>
      </c>
      <c r="H2" s="930" t="s">
        <v>19</v>
      </c>
      <c r="I2" s="930" t="s">
        <v>6</v>
      </c>
      <c r="J2" s="930" t="s">
        <v>9</v>
      </c>
      <c r="K2" s="930" t="s">
        <v>7</v>
      </c>
      <c r="L2" s="930" t="s">
        <v>8</v>
      </c>
      <c r="M2" s="930" t="s">
        <v>16</v>
      </c>
      <c r="N2" s="947"/>
    </row>
    <row r="3" spans="2:14" ht="36" customHeight="1" x14ac:dyDescent="0.2">
      <c r="B3" s="193" t="str">
        <f>'Locatie''s indeling '!E66</f>
        <v>Heutinck Anke</v>
      </c>
      <c r="C3" s="897">
        <f>'Invoer '!E589</f>
        <v>2.13</v>
      </c>
      <c r="D3" s="898">
        <f>'Invoer '!F589</f>
        <v>55</v>
      </c>
      <c r="E3" s="898">
        <f>'Invoer '!G589</f>
        <v>0</v>
      </c>
      <c r="F3" s="898">
        <f>'Invoer '!H589</f>
        <v>0</v>
      </c>
      <c r="G3" s="898">
        <f>'Invoer '!I589</f>
        <v>0</v>
      </c>
      <c r="H3" s="897" t="e">
        <f>'Invoer '!J589</f>
        <v>#DIV/0!</v>
      </c>
      <c r="I3" s="899">
        <f>'Invoer '!K589</f>
        <v>0</v>
      </c>
      <c r="J3" s="898">
        <f>'Invoer '!L589</f>
        <v>0</v>
      </c>
      <c r="K3" s="898">
        <f>'Invoer '!M589</f>
        <v>0</v>
      </c>
      <c r="L3" s="899" t="e">
        <f>'Invoer '!N589</f>
        <v>#DIV/0!</v>
      </c>
      <c r="M3" s="898" t="e">
        <f>'Invoer '!O589</f>
        <v>#DIV/0!</v>
      </c>
    </row>
    <row r="4" spans="2:14" ht="36" customHeight="1" x14ac:dyDescent="0.2">
      <c r="B4" s="193" t="str">
        <f>'Locatie''s indeling '!E67</f>
        <v>Maatman Arie</v>
      </c>
      <c r="C4" s="897">
        <f>'Invoer '!E598</f>
        <v>1.75</v>
      </c>
      <c r="D4" s="898">
        <f>'Invoer '!F598</f>
        <v>49</v>
      </c>
      <c r="E4" s="898">
        <f>'Invoer '!G598</f>
        <v>0</v>
      </c>
      <c r="F4" s="898">
        <f>'Invoer '!H598</f>
        <v>0</v>
      </c>
      <c r="G4" s="898">
        <f>'Invoer '!I598</f>
        <v>0</v>
      </c>
      <c r="H4" s="897" t="e">
        <f>'Invoer '!J598</f>
        <v>#DIV/0!</v>
      </c>
      <c r="I4" s="899">
        <f>'Invoer '!K598</f>
        <v>0</v>
      </c>
      <c r="J4" s="898">
        <f>'Invoer '!L598</f>
        <v>0</v>
      </c>
      <c r="K4" s="898">
        <f>'Invoer '!M598</f>
        <v>0</v>
      </c>
      <c r="L4" s="899" t="e">
        <f>'Invoer '!N598</f>
        <v>#DIV/0!</v>
      </c>
      <c r="M4" s="898" t="e">
        <f>'Invoer '!O598</f>
        <v>#DIV/0!</v>
      </c>
    </row>
    <row r="5" spans="2:14" ht="36" customHeight="1" x14ac:dyDescent="0.2">
      <c r="B5" s="193" t="str">
        <f>'Locatie''s indeling '!E68</f>
        <v>Eekelder Willy</v>
      </c>
      <c r="C5" s="897">
        <f>'Invoer '!E607</f>
        <v>1.64</v>
      </c>
      <c r="D5" s="898">
        <f>'Invoer '!F607</f>
        <v>47</v>
      </c>
      <c r="E5" s="898">
        <f>'Invoer '!G607</f>
        <v>0</v>
      </c>
      <c r="F5" s="898">
        <f>'Invoer '!H607</f>
        <v>0</v>
      </c>
      <c r="G5" s="898">
        <f>'Invoer '!I607</f>
        <v>0</v>
      </c>
      <c r="H5" s="897" t="e">
        <f>'Invoer '!J607</f>
        <v>#DIV/0!</v>
      </c>
      <c r="I5" s="899">
        <f>'Invoer '!K607</f>
        <v>0</v>
      </c>
      <c r="J5" s="898">
        <f>'Invoer '!L607</f>
        <v>0</v>
      </c>
      <c r="K5" s="898">
        <f>'Invoer '!M607</f>
        <v>0</v>
      </c>
      <c r="L5" s="899" t="e">
        <f>'Invoer '!N607</f>
        <v>#DIV/0!</v>
      </c>
      <c r="M5" s="898" t="e">
        <f>'Invoer '!O607</f>
        <v>#DIV/0!</v>
      </c>
    </row>
    <row r="6" spans="2:14" ht="36" customHeight="1" x14ac:dyDescent="0.2">
      <c r="B6" s="193" t="str">
        <f>'Locatie''s indeling '!E69</f>
        <v>Boeijink Henk</v>
      </c>
      <c r="C6" s="897">
        <f>'Invoer '!E607</f>
        <v>1.64</v>
      </c>
      <c r="D6" s="898">
        <f>'Invoer '!F607</f>
        <v>47</v>
      </c>
      <c r="E6" s="898">
        <f>'Invoer '!G607</f>
        <v>0</v>
      </c>
      <c r="F6" s="898">
        <f>'Invoer '!H607</f>
        <v>0</v>
      </c>
      <c r="G6" s="898">
        <f>'Invoer '!I607</f>
        <v>0</v>
      </c>
      <c r="H6" s="897" t="e">
        <f>'Invoer '!J607</f>
        <v>#DIV/0!</v>
      </c>
      <c r="I6" s="899">
        <f>'Invoer '!K607</f>
        <v>0</v>
      </c>
      <c r="J6" s="898">
        <f>'Invoer '!L607</f>
        <v>0</v>
      </c>
      <c r="K6" s="898">
        <f>'Invoer '!M607</f>
        <v>0</v>
      </c>
      <c r="L6" s="899" t="e">
        <f>'Invoer '!N607</f>
        <v>#DIV/0!</v>
      </c>
      <c r="M6" s="898" t="e">
        <f>'Invoer '!O607</f>
        <v>#DIV/0!</v>
      </c>
    </row>
    <row r="7" spans="2:14" ht="36" customHeight="1" x14ac:dyDescent="0.2">
      <c r="B7" s="193" t="str">
        <f>'Locatie''s indeling '!E70</f>
        <v>Bulthuis Jan</v>
      </c>
      <c r="C7" s="897">
        <f>'Invoer '!E625</f>
        <v>2.4700000000000002</v>
      </c>
      <c r="D7" s="898">
        <f>'Invoer '!F625</f>
        <v>65</v>
      </c>
      <c r="E7" s="898">
        <f>'Invoer '!G625</f>
        <v>0</v>
      </c>
      <c r="F7" s="898">
        <f>'Invoer '!H625</f>
        <v>0</v>
      </c>
      <c r="G7" s="898">
        <f>'Invoer '!I625</f>
        <v>0</v>
      </c>
      <c r="H7" s="897" t="e">
        <f>'Invoer '!J625</f>
        <v>#DIV/0!</v>
      </c>
      <c r="I7" s="899">
        <f>'Invoer '!K625</f>
        <v>0</v>
      </c>
      <c r="J7" s="898">
        <f>'Invoer '!L625</f>
        <v>0</v>
      </c>
      <c r="K7" s="898">
        <f>'Invoer '!M625</f>
        <v>0</v>
      </c>
      <c r="L7" s="899" t="e">
        <f>'Invoer '!N625</f>
        <v>#DIV/0!</v>
      </c>
      <c r="M7" s="898" t="e">
        <f>'Invoer '!O625</f>
        <v>#DIV/0!</v>
      </c>
    </row>
    <row r="8" spans="2:14" ht="36" customHeight="1" x14ac:dyDescent="0.2">
      <c r="B8" s="193" t="str">
        <f>'Locatie''s indeling '!E71</f>
        <v>Hork Herbert</v>
      </c>
      <c r="C8" s="897">
        <f>'Invoer '!E634</f>
        <v>2.0499999999999998</v>
      </c>
      <c r="D8" s="898">
        <f>'Invoer '!F634</f>
        <v>55</v>
      </c>
      <c r="E8" s="898">
        <f>'Invoer '!G634</f>
        <v>0</v>
      </c>
      <c r="F8" s="898">
        <f>'Invoer '!H634</f>
        <v>0</v>
      </c>
      <c r="G8" s="898">
        <f>'Invoer '!I634</f>
        <v>0</v>
      </c>
      <c r="H8" s="897" t="e">
        <f>'Invoer '!J634</f>
        <v>#DIV/0!</v>
      </c>
      <c r="I8" s="899">
        <f>'Invoer '!K634</f>
        <v>0</v>
      </c>
      <c r="J8" s="898">
        <f>'Invoer '!L634</f>
        <v>0</v>
      </c>
      <c r="K8" s="898">
        <f>'Invoer '!M634</f>
        <v>0</v>
      </c>
      <c r="L8" s="899" t="e">
        <f>'Invoer '!N634</f>
        <v>#DIV/0!</v>
      </c>
      <c r="M8" s="898" t="e">
        <f>'Invoer '!O634</f>
        <v>#DIV/0!</v>
      </c>
    </row>
    <row r="9" spans="2:14" ht="36" customHeight="1" x14ac:dyDescent="0.2">
      <c r="B9" s="193" t="str">
        <f>'Locatie''s indeling '!E72</f>
        <v>Schuurman vincent</v>
      </c>
      <c r="C9" s="897">
        <f>'Invoer '!E643</f>
        <v>2.02</v>
      </c>
      <c r="D9" s="898">
        <f>'Invoer '!F643</f>
        <v>55</v>
      </c>
      <c r="E9" s="898">
        <f>'Invoer '!G643</f>
        <v>0</v>
      </c>
      <c r="F9" s="898">
        <f>'Invoer '!H643</f>
        <v>0</v>
      </c>
      <c r="G9" s="898">
        <f>'Invoer '!I643</f>
        <v>0</v>
      </c>
      <c r="H9" s="897" t="e">
        <f>'Invoer '!J643</f>
        <v>#DIV/0!</v>
      </c>
      <c r="I9" s="899">
        <f>'Invoer '!K643</f>
        <v>0</v>
      </c>
      <c r="J9" s="898">
        <f>'Invoer '!L643</f>
        <v>0</v>
      </c>
      <c r="K9" s="898">
        <f>'Invoer '!M643</f>
        <v>0</v>
      </c>
      <c r="L9" s="899" t="e">
        <f>'Invoer '!N643</f>
        <v>#DIV/0!</v>
      </c>
      <c r="M9" s="898" t="e">
        <f>'Invoer '!O643</f>
        <v>#DIV/0!</v>
      </c>
    </row>
    <row r="10" spans="2:14" ht="36" customHeight="1" thickBot="1" x14ac:dyDescent="0.25">
      <c r="B10" s="900" t="str">
        <f>'Locatie''s indeling '!E73</f>
        <v>Zwier Anton (bs)</v>
      </c>
      <c r="C10" s="901">
        <f>'Invoer '!E652</f>
        <v>3.8</v>
      </c>
      <c r="D10" s="902">
        <f>'Invoer '!F652</f>
        <v>90</v>
      </c>
      <c r="E10" s="902">
        <f>'Invoer '!G652</f>
        <v>0</v>
      </c>
      <c r="F10" s="902">
        <f>'Invoer '!H652</f>
        <v>0</v>
      </c>
      <c r="G10" s="902">
        <f>'Invoer '!I652</f>
        <v>0</v>
      </c>
      <c r="H10" s="901" t="e">
        <f>'Invoer '!J652</f>
        <v>#DIV/0!</v>
      </c>
      <c r="I10" s="903">
        <f>'Invoer '!K652</f>
        <v>0</v>
      </c>
      <c r="J10" s="902">
        <f>'Invoer '!L652</f>
        <v>0</v>
      </c>
      <c r="K10" s="902">
        <f>'Invoer '!M652</f>
        <v>0</v>
      </c>
      <c r="L10" s="903" t="e">
        <f>'Invoer '!N652</f>
        <v>#DIV/0!</v>
      </c>
      <c r="M10" s="902" t="e">
        <f>'Invoer '!O652</f>
        <v>#DIV/0!</v>
      </c>
    </row>
    <row r="11" spans="2:14" ht="36" customHeight="1" thickBot="1" x14ac:dyDescent="0.25">
      <c r="B11" s="953" t="s">
        <v>11</v>
      </c>
      <c r="C11" s="954"/>
      <c r="D11" s="954">
        <f>SUM(D3:D10)</f>
        <v>463</v>
      </c>
      <c r="E11" s="954">
        <f t="shared" ref="E11:G11" si="0">SUM(E3:E10)</f>
        <v>0</v>
      </c>
      <c r="F11" s="954">
        <f t="shared" si="0"/>
        <v>0</v>
      </c>
      <c r="G11" s="954">
        <f t="shared" si="0"/>
        <v>0</v>
      </c>
      <c r="H11" s="955" t="e">
        <f>AVERAGE(H3:H10)</f>
        <v>#DIV/0!</v>
      </c>
      <c r="I11" s="956">
        <f>AVERAGE(I3:I10)</f>
        <v>0</v>
      </c>
      <c r="J11" s="954">
        <f>SUM(J3:J10)</f>
        <v>0</v>
      </c>
      <c r="K11" s="954">
        <f>MAX(K3:K10)</f>
        <v>0</v>
      </c>
      <c r="L11" s="956" t="e">
        <f>AVERAGE(L3:L10)</f>
        <v>#DIV/0!</v>
      </c>
      <c r="M11" s="957"/>
    </row>
    <row r="12" spans="2:14" ht="36" customHeight="1" thickBot="1" x14ac:dyDescent="0.25">
      <c r="B12" s="915" t="s">
        <v>31</v>
      </c>
    </row>
    <row r="13" spans="2:14" ht="36" customHeight="1" x14ac:dyDescent="0.2"/>
    <row r="14" spans="2:14" ht="36" customHeight="1" x14ac:dyDescent="0.2"/>
    <row r="15" spans="2:14" ht="36" customHeight="1" x14ac:dyDescent="0.2"/>
    <row r="16" spans="2:14" ht="36" customHeight="1" x14ac:dyDescent="0.2"/>
    <row r="17" ht="36" customHeight="1" x14ac:dyDescent="0.2"/>
    <row r="18" ht="36" customHeight="1" x14ac:dyDescent="0.2"/>
    <row r="19" ht="36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  <row r="26" ht="36" customHeight="1" x14ac:dyDescent="0.2"/>
    <row r="27" ht="36" customHeight="1" x14ac:dyDescent="0.2"/>
    <row r="28" ht="36" customHeight="1" x14ac:dyDescent="0.2"/>
  </sheetData>
  <hyperlinks>
    <hyperlink ref="B12" location="Hoofdmenu!A1" display="Hoofdmenu" xr:uid="{18FEE523-73E3-42FF-AD65-96BEED56AB01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BF48-A2C7-4A73-8071-C679A7D57438}">
  <dimension ref="B1:N30"/>
  <sheetViews>
    <sheetView workbookViewId="0">
      <selection activeCell="B12" sqref="B12"/>
    </sheetView>
  </sheetViews>
  <sheetFormatPr defaultRowHeight="12.75" x14ac:dyDescent="0.2"/>
  <cols>
    <col min="2" max="2" width="26.140625" customWidth="1"/>
    <col min="3" max="3" width="11.140625" customWidth="1"/>
    <col min="4" max="4" width="13.140625" customWidth="1"/>
    <col min="6" max="6" width="12.28515625" customWidth="1"/>
  </cols>
  <sheetData>
    <row r="1" spans="2:14" ht="38.25" customHeight="1" x14ac:dyDescent="0.2"/>
    <row r="2" spans="2:14" ht="38.25" customHeight="1" x14ac:dyDescent="0.2">
      <c r="B2" s="404" t="s">
        <v>749</v>
      </c>
      <c r="C2" s="492" t="s">
        <v>10</v>
      </c>
      <c r="D2" s="492" t="s">
        <v>5</v>
      </c>
      <c r="E2" s="492" t="s">
        <v>26</v>
      </c>
      <c r="F2" s="492" t="s">
        <v>17</v>
      </c>
      <c r="G2" s="492" t="s">
        <v>18</v>
      </c>
      <c r="H2" s="492" t="s">
        <v>19</v>
      </c>
      <c r="I2" s="492" t="s">
        <v>6</v>
      </c>
      <c r="J2" s="492" t="s">
        <v>9</v>
      </c>
      <c r="K2" s="492" t="s">
        <v>7</v>
      </c>
      <c r="L2" s="492" t="s">
        <v>8</v>
      </c>
      <c r="M2" s="492" t="s">
        <v>16</v>
      </c>
      <c r="N2" s="492"/>
    </row>
    <row r="3" spans="2:14" ht="38.25" customHeight="1" x14ac:dyDescent="0.2">
      <c r="B3" s="981" t="str">
        <f>'Locatie''s indeling '!E74</f>
        <v>Knippenborg Irma</v>
      </c>
      <c r="C3" s="905">
        <f>'Invoer '!E661</f>
        <v>0.28999999999999998</v>
      </c>
      <c r="D3" s="906">
        <f>'Invoer '!F661</f>
        <v>19</v>
      </c>
      <c r="E3" s="906">
        <f>'Invoer '!G661</f>
        <v>0</v>
      </c>
      <c r="F3" s="906">
        <f>'Invoer '!H661</f>
        <v>0</v>
      </c>
      <c r="G3" s="906">
        <f>'Invoer '!I661</f>
        <v>0</v>
      </c>
      <c r="H3" s="905" t="e">
        <f>'Invoer '!J661</f>
        <v>#DIV/0!</v>
      </c>
      <c r="I3" s="907">
        <f>'Invoer '!K661</f>
        <v>0</v>
      </c>
      <c r="J3" s="906">
        <f>'Invoer '!L661</f>
        <v>0</v>
      </c>
      <c r="K3" s="906">
        <f>'Invoer '!M661</f>
        <v>0</v>
      </c>
      <c r="L3" s="907" t="e">
        <f>'Invoer '!N661</f>
        <v>#DIV/0!</v>
      </c>
      <c r="M3" s="906" t="e">
        <f>'Invoer '!O661</f>
        <v>#DIV/0!</v>
      </c>
      <c r="N3" s="906"/>
    </row>
    <row r="4" spans="2:14" ht="38.25" customHeight="1" x14ac:dyDescent="0.2">
      <c r="B4" s="981" t="str">
        <f>'Locatie''s indeling '!E75</f>
        <v>Wittenbernds Benny</v>
      </c>
      <c r="C4" s="905">
        <f>'Invoer '!E670</f>
        <v>1.53</v>
      </c>
      <c r="D4" s="906">
        <f>'Invoer '!F670</f>
        <v>45</v>
      </c>
      <c r="E4" s="906">
        <f>'Invoer '!G670</f>
        <v>0</v>
      </c>
      <c r="F4" s="906">
        <f>'Invoer '!H670</f>
        <v>0</v>
      </c>
      <c r="G4" s="906">
        <f>'Invoer '!I670</f>
        <v>0</v>
      </c>
      <c r="H4" s="905" t="e">
        <f>'Invoer '!J670</f>
        <v>#DIV/0!</v>
      </c>
      <c r="I4" s="907">
        <f>'Invoer '!K670</f>
        <v>0</v>
      </c>
      <c r="J4" s="906">
        <f>'Invoer '!L670</f>
        <v>0</v>
      </c>
      <c r="K4" s="906">
        <f>'Invoer '!M670</f>
        <v>0</v>
      </c>
      <c r="L4" s="907" t="e">
        <f>'Invoer '!N670</f>
        <v>#DIV/0!</v>
      </c>
      <c r="M4" s="906" t="e">
        <f>'Invoer '!O670</f>
        <v>#DIV/0!</v>
      </c>
      <c r="N4" s="906"/>
    </row>
    <row r="5" spans="2:14" ht="38.25" customHeight="1" x14ac:dyDescent="0.2">
      <c r="B5" s="981" t="str">
        <f>'Locatie''s indeling '!E76</f>
        <v>Dinkelman Bertus</v>
      </c>
      <c r="C5" s="905">
        <f>'Invoer '!E679</f>
        <v>1.5409999999999999</v>
      </c>
      <c r="D5" s="906">
        <f>'Invoer '!F679</f>
        <v>45</v>
      </c>
      <c r="E5" s="906">
        <f>'Invoer '!G679</f>
        <v>0</v>
      </c>
      <c r="F5" s="906">
        <f>'Invoer '!H679</f>
        <v>0</v>
      </c>
      <c r="G5" s="906">
        <f>'Invoer '!I679</f>
        <v>0</v>
      </c>
      <c r="H5" s="905" t="e">
        <f>'Invoer '!J679</f>
        <v>#DIV/0!</v>
      </c>
      <c r="I5" s="907">
        <f>'Invoer '!K679</f>
        <v>0</v>
      </c>
      <c r="J5" s="906">
        <f>'Invoer '!L679</f>
        <v>0</v>
      </c>
      <c r="K5" s="906">
        <f>'Invoer '!M679</f>
        <v>0</v>
      </c>
      <c r="L5" s="907" t="e">
        <f>'Invoer '!N679</f>
        <v>#DIV/0!</v>
      </c>
      <c r="M5" s="906" t="e">
        <f>'Invoer '!O679</f>
        <v>#DIV/0!</v>
      </c>
      <c r="N5" s="906"/>
    </row>
    <row r="6" spans="2:14" ht="38.25" customHeight="1" x14ac:dyDescent="0.2">
      <c r="B6" s="981" t="str">
        <f>'Locatie''s indeling '!E77</f>
        <v>Graaff de Freddie</v>
      </c>
      <c r="C6" s="905">
        <f>'Invoer '!E688</f>
        <v>1.45</v>
      </c>
      <c r="D6" s="906">
        <f>'Invoer '!F688</f>
        <v>43</v>
      </c>
      <c r="E6" s="906">
        <f>'Invoer '!G688</f>
        <v>0</v>
      </c>
      <c r="F6" s="906">
        <f>'Invoer '!H688</f>
        <v>0</v>
      </c>
      <c r="G6" s="906">
        <f>'Invoer '!I688</f>
        <v>0</v>
      </c>
      <c r="H6" s="905" t="e">
        <f>'Invoer '!J688</f>
        <v>#DIV/0!</v>
      </c>
      <c r="I6" s="907">
        <f>'Invoer '!K688</f>
        <v>0</v>
      </c>
      <c r="J6" s="906">
        <f>'Invoer '!L688</f>
        <v>0</v>
      </c>
      <c r="K6" s="906">
        <f>'Invoer '!M688</f>
        <v>0</v>
      </c>
      <c r="L6" s="907" t="e">
        <f>'Invoer '!N688</f>
        <v>#DIV/0!</v>
      </c>
      <c r="M6" s="906" t="e">
        <f>'Invoer '!O688</f>
        <v>#DIV/0!</v>
      </c>
      <c r="N6" s="906"/>
    </row>
    <row r="7" spans="2:14" ht="38.25" customHeight="1" x14ac:dyDescent="0.2">
      <c r="B7" s="981" t="str">
        <f>'Locatie''s indeling '!E78</f>
        <v>Lohuis Heidi ten</v>
      </c>
      <c r="C7" s="905">
        <f>'Invoer '!E697</f>
        <v>1.5</v>
      </c>
      <c r="D7" s="906">
        <f>'Invoer '!F697</f>
        <v>45</v>
      </c>
      <c r="E7" s="906">
        <f>'Invoer '!G697</f>
        <v>0</v>
      </c>
      <c r="F7" s="906">
        <f>'Invoer '!H697</f>
        <v>0</v>
      </c>
      <c r="G7" s="906">
        <f>'Invoer '!I697</f>
        <v>0</v>
      </c>
      <c r="H7" s="905" t="e">
        <f>'Invoer '!J697</f>
        <v>#DIV/0!</v>
      </c>
      <c r="I7" s="907">
        <f>'Invoer '!K697</f>
        <v>0</v>
      </c>
      <c r="J7" s="906">
        <f>'Invoer '!L697</f>
        <v>0</v>
      </c>
      <c r="K7" s="906">
        <f>'Invoer '!M697</f>
        <v>0</v>
      </c>
      <c r="L7" s="907" t="e">
        <f>'Invoer '!N697</f>
        <v>#DIV/0!</v>
      </c>
      <c r="M7" s="906" t="e">
        <f>'Invoer '!O697</f>
        <v>#DIV/0!</v>
      </c>
      <c r="N7" s="906"/>
    </row>
    <row r="8" spans="2:14" ht="38.25" customHeight="1" x14ac:dyDescent="0.2">
      <c r="B8" s="981" t="str">
        <f>'Locatie''s indeling '!E79</f>
        <v>Holthausen Erik</v>
      </c>
      <c r="C8" s="905">
        <f>'Invoer '!E706</f>
        <v>0.79</v>
      </c>
      <c r="D8" s="906">
        <f>'Invoer '!F706</f>
        <v>29</v>
      </c>
      <c r="E8" s="906">
        <f>'Invoer '!G706</f>
        <v>0</v>
      </c>
      <c r="F8" s="906">
        <f>'Invoer '!H706</f>
        <v>0</v>
      </c>
      <c r="G8" s="906">
        <f>'Invoer '!I706</f>
        <v>0</v>
      </c>
      <c r="H8" s="905" t="e">
        <f>'Invoer '!J706</f>
        <v>#DIV/0!</v>
      </c>
      <c r="I8" s="907">
        <f>'Invoer '!K706</f>
        <v>0</v>
      </c>
      <c r="J8" s="906">
        <f>'Invoer '!L706</f>
        <v>0</v>
      </c>
      <c r="K8" s="906">
        <f>'Invoer '!M706</f>
        <v>0</v>
      </c>
      <c r="L8" s="907" t="e">
        <f>'Invoer '!N706</f>
        <v>#DIV/0!</v>
      </c>
      <c r="M8" s="906" t="e">
        <f>'Invoer '!O706</f>
        <v>#DIV/0!</v>
      </c>
      <c r="N8" s="906"/>
    </row>
    <row r="9" spans="2:14" ht="38.25" customHeight="1" x14ac:dyDescent="0.2">
      <c r="B9" s="981" t="str">
        <f>'Locatie''s indeling '!E80</f>
        <v>Ewouds Cor</v>
      </c>
      <c r="C9" s="905">
        <f>'Invoer '!E715</f>
        <v>1.1000000000000001</v>
      </c>
      <c r="D9" s="906">
        <f>'Invoer '!F715</f>
        <v>37</v>
      </c>
      <c r="E9" s="906">
        <f>'Invoer '!G715</f>
        <v>0</v>
      </c>
      <c r="F9" s="906">
        <f>'Invoer '!H715</f>
        <v>0</v>
      </c>
      <c r="G9" s="906">
        <f>'Invoer '!I715</f>
        <v>0</v>
      </c>
      <c r="H9" s="905" t="e">
        <f>'Invoer '!J715</f>
        <v>#DIV/0!</v>
      </c>
      <c r="I9" s="907">
        <f>'Invoer '!K715</f>
        <v>0</v>
      </c>
      <c r="J9" s="906">
        <f>'Invoer '!L715</f>
        <v>0</v>
      </c>
      <c r="K9" s="906">
        <f>'Invoer '!M715</f>
        <v>0</v>
      </c>
      <c r="L9" s="907" t="e">
        <f>'Invoer '!N715</f>
        <v>#DIV/0!</v>
      </c>
      <c r="M9" s="906" t="e">
        <f>'Invoer '!O715</f>
        <v>#DIV/0!</v>
      </c>
      <c r="N9" s="906"/>
    </row>
    <row r="10" spans="2:14" ht="38.25" customHeight="1" thickBot="1" x14ac:dyDescent="0.25">
      <c r="B10" s="982" t="str">
        <f>'Locatie''s indeling '!E81</f>
        <v>Spekschoor Henk</v>
      </c>
      <c r="C10" s="937">
        <f>'Invoer '!E724</f>
        <v>0.66</v>
      </c>
      <c r="D10" s="938">
        <f>'Invoer '!F724</f>
        <v>27</v>
      </c>
      <c r="E10" s="938">
        <f>'Invoer '!G724</f>
        <v>0</v>
      </c>
      <c r="F10" s="938">
        <f>'Invoer '!H724</f>
        <v>0</v>
      </c>
      <c r="G10" s="938">
        <f>'Invoer '!I724</f>
        <v>0</v>
      </c>
      <c r="H10" s="937" t="e">
        <f>'Invoer '!J724</f>
        <v>#DIV/0!</v>
      </c>
      <c r="I10" s="939">
        <f>'Invoer '!K724</f>
        <v>0</v>
      </c>
      <c r="J10" s="938">
        <f>'Invoer '!L724</f>
        <v>0</v>
      </c>
      <c r="K10" s="938">
        <f>'Invoer '!M724</f>
        <v>0</v>
      </c>
      <c r="L10" s="939" t="e">
        <f>'Invoer '!N724</f>
        <v>#DIV/0!</v>
      </c>
      <c r="M10" s="938" t="e">
        <f>'Invoer '!O724</f>
        <v>#DIV/0!</v>
      </c>
      <c r="N10" s="938"/>
    </row>
    <row r="11" spans="2:14" ht="38.25" customHeight="1" thickBot="1" x14ac:dyDescent="0.25">
      <c r="B11" s="983" t="s">
        <v>11</v>
      </c>
      <c r="C11" s="984"/>
      <c r="D11" s="984">
        <f>SUM(D3:D10)</f>
        <v>290</v>
      </c>
      <c r="E11" s="984">
        <f t="shared" ref="E11:G11" si="0">SUM(E3:E10)</f>
        <v>0</v>
      </c>
      <c r="F11" s="984">
        <f t="shared" si="0"/>
        <v>0</v>
      </c>
      <c r="G11" s="984">
        <f t="shared" si="0"/>
        <v>0</v>
      </c>
      <c r="H11" s="985" t="e">
        <f>AVERAGE(H3:H10)</f>
        <v>#DIV/0!</v>
      </c>
      <c r="I11" s="986">
        <f>AVERAGE(I3:I10)</f>
        <v>0</v>
      </c>
      <c r="J11" s="984">
        <f>SUM(J3:J10)</f>
        <v>0</v>
      </c>
      <c r="K11" s="984">
        <f>MAX(K3:K10)</f>
        <v>0</v>
      </c>
      <c r="L11" s="987" t="e">
        <f>AVERAGE(L3:L10)</f>
        <v>#DIV/0!</v>
      </c>
      <c r="M11" s="984"/>
      <c r="N11" s="988"/>
    </row>
    <row r="12" spans="2:14" ht="38.25" customHeight="1" thickBot="1" x14ac:dyDescent="0.25">
      <c r="B12" s="915" t="s">
        <v>31</v>
      </c>
    </row>
    <row r="13" spans="2:14" ht="38.25" customHeight="1" x14ac:dyDescent="0.2"/>
    <row r="14" spans="2:14" ht="38.25" customHeight="1" x14ac:dyDescent="0.2"/>
    <row r="15" spans="2:14" ht="38.25" customHeight="1" x14ac:dyDescent="0.2"/>
    <row r="16" spans="2:14" ht="38.25" customHeight="1" x14ac:dyDescent="0.2"/>
    <row r="17" ht="38.25" customHeight="1" x14ac:dyDescent="0.2"/>
    <row r="18" ht="38.25" customHeight="1" x14ac:dyDescent="0.2"/>
    <row r="19" ht="38.25" customHeight="1" x14ac:dyDescent="0.2"/>
    <row r="20" ht="38.25" customHeight="1" x14ac:dyDescent="0.2"/>
    <row r="21" ht="38.25" customHeight="1" x14ac:dyDescent="0.2"/>
    <row r="22" ht="38.25" customHeight="1" x14ac:dyDescent="0.2"/>
    <row r="23" ht="38.25" customHeight="1" x14ac:dyDescent="0.2"/>
    <row r="24" ht="38.25" customHeight="1" x14ac:dyDescent="0.2"/>
    <row r="25" ht="38.25" customHeight="1" x14ac:dyDescent="0.2"/>
    <row r="26" ht="38.25" customHeight="1" x14ac:dyDescent="0.2"/>
    <row r="27" ht="38.25" customHeight="1" x14ac:dyDescent="0.2"/>
    <row r="28" ht="38.25" customHeight="1" x14ac:dyDescent="0.2"/>
    <row r="29" ht="38.25" customHeight="1" x14ac:dyDescent="0.2"/>
    <row r="30" ht="38.25" customHeight="1" x14ac:dyDescent="0.2"/>
  </sheetData>
  <hyperlinks>
    <hyperlink ref="B12" location="Hoofdmenu!A1" display="Hoofdmenu" xr:uid="{68080745-912F-4B46-954F-CC47A7F49ABF}"/>
  </hyperlink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DA84A-181C-46DF-9344-747B814DDE0A}">
  <dimension ref="A1:P24"/>
  <sheetViews>
    <sheetView workbookViewId="0">
      <selection activeCell="V1" sqref="V1"/>
    </sheetView>
  </sheetViews>
  <sheetFormatPr defaultRowHeight="12.75" x14ac:dyDescent="0.2"/>
  <cols>
    <col min="2" max="2" width="18.85546875" customWidth="1"/>
    <col min="3" max="3" width="4" style="3" customWidth="1"/>
    <col min="4" max="4" width="18.7109375" customWidth="1"/>
    <col min="5" max="5" width="2.85546875" customWidth="1"/>
    <col min="6" max="6" width="18.5703125" customWidth="1"/>
    <col min="7" max="7" width="5.42578125" customWidth="1"/>
    <col min="8" max="8" width="18.5703125" customWidth="1"/>
    <col min="9" max="9" width="3.140625" customWidth="1"/>
    <col min="10" max="10" width="17.85546875" customWidth="1"/>
    <col min="11" max="11" width="3.85546875" customWidth="1"/>
    <col min="12" max="12" width="18.85546875" customWidth="1"/>
    <col min="13" max="13" width="2.85546875" customWidth="1"/>
    <col min="14" max="14" width="18.28515625" customWidth="1"/>
    <col min="15" max="15" width="3.5703125" customWidth="1"/>
    <col min="16" max="16" width="18.28515625" customWidth="1"/>
  </cols>
  <sheetData>
    <row r="1" spans="1:16" ht="51" customHeight="1" thickBot="1" x14ac:dyDescent="0.25">
      <c r="B1" s="1160" t="s">
        <v>736</v>
      </c>
      <c r="C1" s="1161"/>
      <c r="D1" s="1161"/>
      <c r="E1" s="1161"/>
      <c r="F1" s="1161"/>
      <c r="G1" s="1161"/>
      <c r="H1" s="1161"/>
      <c r="I1" s="1161"/>
      <c r="J1" s="1161"/>
      <c r="K1" s="1161"/>
      <c r="L1" s="1161"/>
      <c r="M1" s="1161"/>
      <c r="N1" s="1161"/>
      <c r="O1" s="1161"/>
      <c r="P1" s="1162"/>
    </row>
    <row r="2" spans="1:16" s="833" customFormat="1" ht="51.75" customHeight="1" x14ac:dyDescent="0.2">
      <c r="B2" s="1163">
        <v>45411</v>
      </c>
      <c r="C2" s="1164"/>
      <c r="D2" s="1164"/>
      <c r="E2" s="1001"/>
      <c r="F2" s="1164" t="s">
        <v>699</v>
      </c>
      <c r="G2" s="1164"/>
      <c r="H2" s="1164"/>
      <c r="I2" s="1001"/>
      <c r="J2" s="1163">
        <v>45425</v>
      </c>
      <c r="K2" s="1164"/>
      <c r="L2" s="1164"/>
      <c r="M2" s="1002"/>
      <c r="N2" s="1163">
        <v>45439</v>
      </c>
      <c r="O2" s="1164"/>
      <c r="P2" s="1164"/>
    </row>
    <row r="3" spans="1:16" s="1007" customFormat="1" ht="51.75" customHeight="1" x14ac:dyDescent="0.2">
      <c r="A3" s="1003"/>
      <c r="B3" s="1004" t="str">
        <f>'Locatie''s indeling '!E2</f>
        <v>Gotink Theo</v>
      </c>
      <c r="C3" s="1005" t="s">
        <v>698</v>
      </c>
      <c r="D3" s="1004" t="str">
        <f>B4</f>
        <v>Heutinck Hennie</v>
      </c>
      <c r="E3" s="1006"/>
      <c r="F3" s="1004" t="str">
        <f>'Locatie''s indeling '!E2</f>
        <v>Gotink Theo</v>
      </c>
      <c r="G3" s="1005" t="s">
        <v>698</v>
      </c>
      <c r="H3" s="1004" t="str">
        <f t="shared" ref="H3:H8" si="0">B5</f>
        <v>Piepers Arnold</v>
      </c>
      <c r="I3" s="1006"/>
      <c r="J3" s="1004" t="str">
        <f>'Locatie''s indeling '!E2</f>
        <v>Gotink Theo</v>
      </c>
      <c r="K3" s="1005" t="s">
        <v>698</v>
      </c>
      <c r="L3" s="1004" t="str">
        <f t="shared" ref="L3:L7" si="1">B6</f>
        <v>Voskamp Martin</v>
      </c>
      <c r="M3" s="1006"/>
      <c r="N3" s="1004" t="str">
        <f>'Locatie''s indeling '!E2</f>
        <v>Gotink Theo</v>
      </c>
      <c r="O3" s="1005" t="s">
        <v>698</v>
      </c>
      <c r="P3" s="1004" t="str">
        <f t="shared" ref="P3:P6" si="2">B7</f>
        <v>Velthuis Bert</v>
      </c>
    </row>
    <row r="4" spans="1:16" s="1010" customFormat="1" ht="51.75" customHeight="1" x14ac:dyDescent="0.2">
      <c r="A4" s="1008"/>
      <c r="B4" s="1004" t="str">
        <f>'Locatie''s indeling '!E3</f>
        <v>Heutinck Hennie</v>
      </c>
      <c r="C4" s="1005" t="s">
        <v>698</v>
      </c>
      <c r="D4" s="1004" t="str">
        <f t="shared" ref="D4:D9" si="3">B5</f>
        <v>Piepers Arnold</v>
      </c>
      <c r="E4" s="1006"/>
      <c r="F4" s="1004" t="str">
        <f>'Locatie''s indeling '!E3</f>
        <v>Heutinck Hennie</v>
      </c>
      <c r="G4" s="1005" t="s">
        <v>698</v>
      </c>
      <c r="H4" s="1004" t="str">
        <f t="shared" si="0"/>
        <v>Voskamp Martin</v>
      </c>
      <c r="I4" s="1006"/>
      <c r="J4" s="1004" t="str">
        <f>'Locatie''s indeling '!E3</f>
        <v>Heutinck Hennie</v>
      </c>
      <c r="K4" s="1005" t="s">
        <v>698</v>
      </c>
      <c r="L4" s="1004" t="str">
        <f t="shared" si="1"/>
        <v>Velthuis Bert</v>
      </c>
      <c r="M4" s="1006"/>
      <c r="N4" s="1004" t="str">
        <f>'Locatie''s indeling '!E3</f>
        <v>Heutinck Hennie</v>
      </c>
      <c r="O4" s="1005" t="s">
        <v>698</v>
      </c>
      <c r="P4" s="1004" t="str">
        <f t="shared" si="2"/>
        <v>Tuyl Wim van</v>
      </c>
    </row>
    <row r="5" spans="1:16" s="1010" customFormat="1" ht="51.75" customHeight="1" x14ac:dyDescent="0.2">
      <c r="A5" s="1008"/>
      <c r="B5" s="1004" t="str">
        <f>'Locatie''s indeling '!E4</f>
        <v>Piepers Arnold</v>
      </c>
      <c r="C5" s="1005" t="s">
        <v>698</v>
      </c>
      <c r="D5" s="1004" t="str">
        <f t="shared" si="3"/>
        <v>Voskamp Martin</v>
      </c>
      <c r="E5" s="1006"/>
      <c r="F5" s="1004" t="str">
        <f>'Locatie''s indeling '!E4</f>
        <v>Piepers Arnold</v>
      </c>
      <c r="G5" s="1005" t="s">
        <v>698</v>
      </c>
      <c r="H5" s="1004" t="str">
        <f t="shared" si="0"/>
        <v>Velthuis Bert</v>
      </c>
      <c r="I5" s="1006"/>
      <c r="J5" s="1004" t="str">
        <f>'Locatie''s indeling '!E4</f>
        <v>Piepers Arnold</v>
      </c>
      <c r="K5" s="1005" t="s">
        <v>698</v>
      </c>
      <c r="L5" s="1004" t="str">
        <f t="shared" si="1"/>
        <v>Tuyl Wim van</v>
      </c>
      <c r="M5" s="1006"/>
      <c r="N5" s="1004" t="str">
        <f>'Locatie''s indeling '!E4</f>
        <v>Piepers Arnold</v>
      </c>
      <c r="O5" s="1005" t="s">
        <v>698</v>
      </c>
      <c r="P5" s="1004" t="str">
        <f t="shared" si="2"/>
        <v>Rosendahl Jos</v>
      </c>
    </row>
    <row r="6" spans="1:16" s="1010" customFormat="1" ht="51.75" customHeight="1" x14ac:dyDescent="0.2">
      <c r="A6" s="1008"/>
      <c r="B6" s="1004" t="str">
        <f>'Locatie''s indeling '!E5</f>
        <v>Voskamp Martin</v>
      </c>
      <c r="C6" s="1005" t="s">
        <v>698</v>
      </c>
      <c r="D6" s="1004" t="str">
        <f t="shared" si="3"/>
        <v>Velthuis Bert</v>
      </c>
      <c r="E6" s="1006"/>
      <c r="F6" s="1004" t="str">
        <f>'Locatie''s indeling '!E5</f>
        <v>Voskamp Martin</v>
      </c>
      <c r="G6" s="1005" t="s">
        <v>698</v>
      </c>
      <c r="H6" s="1004" t="str">
        <f t="shared" si="0"/>
        <v>Tuyl Wim van</v>
      </c>
      <c r="I6" s="1006"/>
      <c r="J6" s="1004" t="str">
        <f>'Locatie''s indeling '!E5</f>
        <v>Voskamp Martin</v>
      </c>
      <c r="K6" s="1005" t="s">
        <v>698</v>
      </c>
      <c r="L6" s="1004" t="str">
        <f t="shared" si="1"/>
        <v>Rosendahl Jos</v>
      </c>
      <c r="M6" s="1006"/>
      <c r="N6" s="1004" t="str">
        <f>'Locatie''s indeling '!E5</f>
        <v>Voskamp Martin</v>
      </c>
      <c r="O6" s="1005" t="s">
        <v>698</v>
      </c>
      <c r="P6" s="1009" t="str">
        <f t="shared" si="2"/>
        <v>Baks Antoon</v>
      </c>
    </row>
    <row r="7" spans="1:16" s="1010" customFormat="1" ht="51.75" customHeight="1" x14ac:dyDescent="0.2">
      <c r="A7" s="1008"/>
      <c r="B7" s="1004" t="str">
        <f>'Locatie''s indeling '!E6</f>
        <v>Velthuis Bert</v>
      </c>
      <c r="C7" s="1005" t="s">
        <v>698</v>
      </c>
      <c r="D7" s="1004" t="str">
        <f t="shared" si="3"/>
        <v>Tuyl Wim van</v>
      </c>
      <c r="E7" s="1006"/>
      <c r="F7" s="1004" t="str">
        <f>'Locatie''s indeling '!E6</f>
        <v>Velthuis Bert</v>
      </c>
      <c r="G7" s="1005" t="s">
        <v>698</v>
      </c>
      <c r="H7" s="1004" t="str">
        <f t="shared" si="0"/>
        <v>Rosendahl Jos</v>
      </c>
      <c r="I7" s="1006"/>
      <c r="J7" s="1004" t="str">
        <f>'Locatie''s indeling '!E6</f>
        <v>Velthuis Bert</v>
      </c>
      <c r="K7" s="1005" t="s">
        <v>698</v>
      </c>
      <c r="L7" s="1004" t="str">
        <f t="shared" si="1"/>
        <v>Baks Antoon</v>
      </c>
      <c r="M7" s="1006"/>
      <c r="N7" s="1004"/>
      <c r="O7" s="1005"/>
      <c r="P7" s="1004"/>
    </row>
    <row r="8" spans="1:16" s="1010" customFormat="1" ht="51.75" customHeight="1" x14ac:dyDescent="0.2">
      <c r="A8" s="1008"/>
      <c r="B8" s="1004" t="str">
        <f>'Locatie''s indeling '!E7</f>
        <v>Tuyl Wim van</v>
      </c>
      <c r="C8" s="1005" t="s">
        <v>698</v>
      </c>
      <c r="D8" s="1004" t="str">
        <f t="shared" si="3"/>
        <v>Rosendahl Jos</v>
      </c>
      <c r="E8" s="1006"/>
      <c r="F8" s="1004" t="str">
        <f>'Locatie''s indeling '!E7</f>
        <v>Tuyl Wim van</v>
      </c>
      <c r="G8" s="1005" t="s">
        <v>698</v>
      </c>
      <c r="H8" s="1004" t="str">
        <f t="shared" si="0"/>
        <v>Baks Antoon</v>
      </c>
      <c r="I8" s="1006"/>
      <c r="J8" s="1004" t="str">
        <f>'Locatie''s indeling '!E7</f>
        <v>Tuyl Wim van</v>
      </c>
      <c r="K8" s="1005" t="s">
        <v>698</v>
      </c>
      <c r="L8" s="1004" t="str">
        <f t="shared" ref="L8:L10" si="4">B3</f>
        <v>Gotink Theo</v>
      </c>
      <c r="M8" s="1006"/>
      <c r="N8" s="1004"/>
      <c r="O8" s="1005"/>
      <c r="P8" s="1004"/>
    </row>
    <row r="9" spans="1:16" s="1010" customFormat="1" ht="51.75" customHeight="1" x14ac:dyDescent="0.2">
      <c r="A9" s="1008"/>
      <c r="B9" s="1004" t="str">
        <f>'Locatie''s indeling '!E8</f>
        <v>Rosendahl Jos</v>
      </c>
      <c r="C9" s="1005" t="s">
        <v>698</v>
      </c>
      <c r="D9" s="1004" t="str">
        <f t="shared" si="3"/>
        <v>Baks Antoon</v>
      </c>
      <c r="E9" s="1006"/>
      <c r="F9" s="1004" t="str">
        <f>'Locatie''s indeling '!E8</f>
        <v>Rosendahl Jos</v>
      </c>
      <c r="G9" s="1005" t="s">
        <v>698</v>
      </c>
      <c r="H9" s="1004" t="str">
        <f t="shared" ref="H9:H10" si="5">B3</f>
        <v>Gotink Theo</v>
      </c>
      <c r="I9" s="1006"/>
      <c r="J9" s="1004" t="str">
        <f>'Locatie''s indeling '!E8</f>
        <v>Rosendahl Jos</v>
      </c>
      <c r="K9" s="1005" t="s">
        <v>698</v>
      </c>
      <c r="L9" s="1004" t="str">
        <f t="shared" si="4"/>
        <v>Heutinck Hennie</v>
      </c>
      <c r="M9" s="1006"/>
      <c r="N9" s="1004"/>
      <c r="O9" s="1005"/>
      <c r="P9" s="1004"/>
    </row>
    <row r="10" spans="1:16" s="1012" customFormat="1" ht="51.75" customHeight="1" x14ac:dyDescent="0.2">
      <c r="A10" s="1011"/>
      <c r="B10" s="1009" t="str">
        <f>'Locatie''s indeling '!E9</f>
        <v>Baks Antoon</v>
      </c>
      <c r="C10" s="1005" t="s">
        <v>698</v>
      </c>
      <c r="D10" s="1004" t="str">
        <f>$B$3</f>
        <v>Gotink Theo</v>
      </c>
      <c r="E10" s="1006"/>
      <c r="F10" s="1009" t="str">
        <f>'Locatie''s indeling '!E9</f>
        <v>Baks Antoon</v>
      </c>
      <c r="G10" s="1005" t="s">
        <v>698</v>
      </c>
      <c r="H10" s="1004" t="str">
        <f t="shared" si="5"/>
        <v>Heutinck Hennie</v>
      </c>
      <c r="I10" s="1006"/>
      <c r="J10" s="1009" t="str">
        <f>'Locatie''s indeling '!E9</f>
        <v>Baks Antoon</v>
      </c>
      <c r="K10" s="1005" t="s">
        <v>698</v>
      </c>
      <c r="L10" s="1004" t="str">
        <f t="shared" si="4"/>
        <v>Piepers Arnold</v>
      </c>
      <c r="M10" s="1006"/>
      <c r="N10" s="1004"/>
      <c r="O10" s="1005"/>
      <c r="P10" s="1004"/>
    </row>
    <row r="11" spans="1:16" ht="51.75" customHeight="1" thickBot="1" x14ac:dyDescent="0.25">
      <c r="B11" s="1165" t="s">
        <v>706</v>
      </c>
      <c r="C11" s="1165"/>
      <c r="D11" s="1165"/>
      <c r="E11" s="1165"/>
      <c r="F11" s="1165"/>
      <c r="G11" s="1165"/>
      <c r="H11" s="1165"/>
      <c r="I11" s="1165"/>
      <c r="J11" s="1165"/>
      <c r="K11" s="1165"/>
      <c r="L11" s="1165"/>
      <c r="M11" s="1165"/>
      <c r="N11" s="1165"/>
      <c r="O11" s="1165"/>
      <c r="P11" s="1165"/>
    </row>
    <row r="12" spans="1:16" ht="51.75" customHeight="1" thickBot="1" x14ac:dyDescent="0.25">
      <c r="B12" s="1160" t="s">
        <v>727</v>
      </c>
      <c r="C12" s="1161"/>
      <c r="D12" s="1161"/>
      <c r="E12" s="1161"/>
      <c r="F12" s="1161"/>
      <c r="G12" s="1161"/>
      <c r="H12" s="1161"/>
      <c r="I12" s="1161"/>
      <c r="J12" s="1161"/>
      <c r="K12" s="1161"/>
      <c r="L12" s="1161"/>
      <c r="M12" s="1161"/>
      <c r="N12" s="1161"/>
      <c r="O12" s="1161"/>
      <c r="P12" s="1162"/>
    </row>
    <row r="13" spans="1:16" s="832" customFormat="1" ht="51.75" customHeight="1" x14ac:dyDescent="0.2">
      <c r="B13" s="1159">
        <v>45411</v>
      </c>
      <c r="C13" s="1159"/>
      <c r="D13" s="1159"/>
      <c r="E13" s="837"/>
      <c r="F13" s="1159" t="s">
        <v>699</v>
      </c>
      <c r="G13" s="1159"/>
      <c r="H13" s="1159"/>
      <c r="I13" s="837"/>
      <c r="J13" s="1159">
        <v>45425</v>
      </c>
      <c r="K13" s="1159"/>
      <c r="L13" s="1159"/>
      <c r="M13" s="837"/>
      <c r="N13" s="1159">
        <v>45439</v>
      </c>
      <c r="O13" s="1159"/>
      <c r="P13" s="1159"/>
    </row>
    <row r="14" spans="1:16" ht="51.75" customHeight="1" x14ac:dyDescent="0.25">
      <c r="B14" s="809" t="str">
        <f>'Locatie''s indeling '!E10</f>
        <v>Berends Gemma</v>
      </c>
      <c r="C14" s="835" t="s">
        <v>698</v>
      </c>
      <c r="D14" s="809" t="str">
        <f t="shared" ref="D14:D20" si="6">B15</f>
        <v>Kolkman Ciel</v>
      </c>
      <c r="E14" s="836"/>
      <c r="F14" s="809" t="str">
        <f>'Locatie''s indeling '!E10</f>
        <v>Berends Gemma</v>
      </c>
      <c r="G14" s="835" t="s">
        <v>698</v>
      </c>
      <c r="H14" s="809" t="str">
        <f t="shared" ref="H14:H19" si="7">B16</f>
        <v>Buunk Hannie</v>
      </c>
      <c r="I14" s="836"/>
      <c r="J14" s="809" t="str">
        <f>'Locatie''s indeling '!E10</f>
        <v>Berends Gemma</v>
      </c>
      <c r="K14" s="835" t="s">
        <v>698</v>
      </c>
      <c r="L14" s="809" t="str">
        <f t="shared" ref="L14:L18" si="8">B17</f>
        <v>Entink Henriette klein</v>
      </c>
      <c r="M14" s="836"/>
      <c r="N14" s="809" t="str">
        <f>'Locatie''s indeling '!E10</f>
        <v>Berends Gemma</v>
      </c>
      <c r="O14" s="835" t="s">
        <v>698</v>
      </c>
      <c r="P14" s="809" t="str">
        <f t="shared" ref="P14:P17" si="9">B18</f>
        <v>Kappert Aart</v>
      </c>
    </row>
    <row r="15" spans="1:16" ht="51.75" customHeight="1" x14ac:dyDescent="0.25">
      <c r="B15" s="809" t="str">
        <f>'Locatie''s indeling '!E11</f>
        <v>Kolkman Ciel</v>
      </c>
      <c r="C15" s="835" t="s">
        <v>698</v>
      </c>
      <c r="D15" s="809" t="str">
        <f t="shared" si="6"/>
        <v>Buunk Hannie</v>
      </c>
      <c r="E15" s="836"/>
      <c r="F15" s="809" t="str">
        <f>'Locatie''s indeling '!E11</f>
        <v>Kolkman Ciel</v>
      </c>
      <c r="G15" s="835" t="s">
        <v>698</v>
      </c>
      <c r="H15" s="809" t="str">
        <f t="shared" si="7"/>
        <v>Entink Henriette klein</v>
      </c>
      <c r="I15" s="836"/>
      <c r="J15" s="809" t="str">
        <f>'Locatie''s indeling '!E11</f>
        <v>Kolkman Ciel</v>
      </c>
      <c r="K15" s="835" t="s">
        <v>698</v>
      </c>
      <c r="L15" s="809" t="str">
        <f t="shared" si="8"/>
        <v>Kappert Aart</v>
      </c>
      <c r="M15" s="836"/>
      <c r="N15" s="809" t="str">
        <f>'Locatie''s indeling '!E11</f>
        <v>Kolkman Ciel</v>
      </c>
      <c r="O15" s="835" t="s">
        <v>698</v>
      </c>
      <c r="P15" s="809" t="str">
        <f t="shared" si="9"/>
        <v>Kasteel Harry</v>
      </c>
    </row>
    <row r="16" spans="1:16" ht="51.75" customHeight="1" x14ac:dyDescent="0.25">
      <c r="B16" s="809" t="str">
        <f>'Locatie''s indeling '!E12</f>
        <v>Buunk Hannie</v>
      </c>
      <c r="C16" s="835" t="s">
        <v>698</v>
      </c>
      <c r="D16" s="809" t="str">
        <f t="shared" si="6"/>
        <v>Entink Henriette klein</v>
      </c>
      <c r="E16" s="836"/>
      <c r="F16" s="809" t="str">
        <f>'Locatie''s indeling '!E12</f>
        <v>Buunk Hannie</v>
      </c>
      <c r="G16" s="835" t="s">
        <v>698</v>
      </c>
      <c r="H16" s="809" t="str">
        <f t="shared" si="7"/>
        <v>Kappert Aart</v>
      </c>
      <c r="I16" s="836"/>
      <c r="J16" s="809" t="str">
        <f>'Locatie''s indeling '!E12</f>
        <v>Buunk Hannie</v>
      </c>
      <c r="K16" s="835" t="s">
        <v>698</v>
      </c>
      <c r="L16" s="809" t="str">
        <f t="shared" si="8"/>
        <v>Kasteel Harry</v>
      </c>
      <c r="M16" s="836"/>
      <c r="N16" s="809" t="str">
        <f>'Locatie''s indeling '!E12</f>
        <v>Buunk Hannie</v>
      </c>
      <c r="O16" s="835" t="s">
        <v>698</v>
      </c>
      <c r="P16" s="809" t="str">
        <f t="shared" si="9"/>
        <v>Konings Hans</v>
      </c>
    </row>
    <row r="17" spans="2:16" ht="51.75" customHeight="1" x14ac:dyDescent="0.25">
      <c r="B17" s="809" t="str">
        <f>'Locatie''s indeling '!E13</f>
        <v>Entink Henriette klein</v>
      </c>
      <c r="C17" s="835" t="s">
        <v>698</v>
      </c>
      <c r="D17" s="809" t="str">
        <f t="shared" si="6"/>
        <v>Kappert Aart</v>
      </c>
      <c r="E17" s="836"/>
      <c r="F17" s="809" t="str">
        <f>'Locatie''s indeling '!E13</f>
        <v>Entink Henriette klein</v>
      </c>
      <c r="G17" s="835" t="s">
        <v>698</v>
      </c>
      <c r="H17" s="809" t="str">
        <f t="shared" si="7"/>
        <v>Kasteel Harry</v>
      </c>
      <c r="I17" s="836"/>
      <c r="J17" s="809" t="str">
        <f>'Locatie''s indeling '!E13</f>
        <v>Entink Henriette klein</v>
      </c>
      <c r="K17" s="835" t="s">
        <v>698</v>
      </c>
      <c r="L17" s="809" t="str">
        <f t="shared" si="8"/>
        <v>Konings Hans</v>
      </c>
      <c r="M17" s="836"/>
      <c r="N17" s="809" t="str">
        <f>'Locatie''s indeling '!E13</f>
        <v>Entink Henriette klein</v>
      </c>
      <c r="O17" s="835" t="s">
        <v>698</v>
      </c>
      <c r="P17" s="857" t="str">
        <f t="shared" si="9"/>
        <v>Rouwhorst Jos</v>
      </c>
    </row>
    <row r="18" spans="2:16" ht="51.75" customHeight="1" x14ac:dyDescent="0.25">
      <c r="B18" s="809" t="str">
        <f>'Locatie''s indeling '!E14</f>
        <v>Kappert Aart</v>
      </c>
      <c r="C18" s="835" t="s">
        <v>698</v>
      </c>
      <c r="D18" s="809" t="str">
        <f t="shared" si="6"/>
        <v>Kasteel Harry</v>
      </c>
      <c r="E18" s="836"/>
      <c r="F18" s="809" t="str">
        <f>'Locatie''s indeling '!E14</f>
        <v>Kappert Aart</v>
      </c>
      <c r="G18" s="835" t="s">
        <v>698</v>
      </c>
      <c r="H18" s="809" t="str">
        <f t="shared" si="7"/>
        <v>Konings Hans</v>
      </c>
      <c r="I18" s="836"/>
      <c r="J18" s="809" t="str">
        <f>'Locatie''s indeling '!E14</f>
        <v>Kappert Aart</v>
      </c>
      <c r="K18" s="835" t="s">
        <v>698</v>
      </c>
      <c r="L18" s="809" t="str">
        <f t="shared" si="8"/>
        <v>Rouwhorst Jos</v>
      </c>
      <c r="M18" s="836"/>
      <c r="N18" s="809"/>
      <c r="O18" s="835"/>
      <c r="P18" s="809"/>
    </row>
    <row r="19" spans="2:16" ht="51.75" customHeight="1" x14ac:dyDescent="0.25">
      <c r="B19" s="809" t="str">
        <f>'Locatie''s indeling '!E15</f>
        <v>Kasteel Harry</v>
      </c>
      <c r="C19" s="835" t="s">
        <v>698</v>
      </c>
      <c r="D19" s="809" t="str">
        <f t="shared" si="6"/>
        <v>Konings Hans</v>
      </c>
      <c r="E19" s="836"/>
      <c r="F19" s="809" t="str">
        <f>'Locatie''s indeling '!E15</f>
        <v>Kasteel Harry</v>
      </c>
      <c r="G19" s="835" t="s">
        <v>698</v>
      </c>
      <c r="H19" s="809" t="str">
        <f t="shared" si="7"/>
        <v>Rouwhorst Jos</v>
      </c>
      <c r="I19" s="836"/>
      <c r="J19" s="809" t="str">
        <f>'Locatie''s indeling '!E15</f>
        <v>Kasteel Harry</v>
      </c>
      <c r="K19" s="835" t="s">
        <v>698</v>
      </c>
      <c r="L19" s="809" t="str">
        <f t="shared" ref="L19:L21" si="10">B14</f>
        <v>Berends Gemma</v>
      </c>
      <c r="M19" s="836"/>
      <c r="N19" s="809"/>
      <c r="O19" s="835"/>
      <c r="P19" s="809"/>
    </row>
    <row r="20" spans="2:16" ht="51.75" customHeight="1" x14ac:dyDescent="0.25">
      <c r="B20" s="809" t="str">
        <f>'Locatie''s indeling '!E16</f>
        <v>Konings Hans</v>
      </c>
      <c r="C20" s="835" t="s">
        <v>698</v>
      </c>
      <c r="D20" s="809" t="str">
        <f t="shared" si="6"/>
        <v>Rouwhorst Jos</v>
      </c>
      <c r="E20" s="836"/>
      <c r="F20" s="809" t="str">
        <f>'Locatie''s indeling '!E16</f>
        <v>Konings Hans</v>
      </c>
      <c r="G20" s="835" t="s">
        <v>698</v>
      </c>
      <c r="H20" s="809" t="str">
        <f t="shared" ref="H20:H21" si="11">B14</f>
        <v>Berends Gemma</v>
      </c>
      <c r="I20" s="836"/>
      <c r="J20" s="809" t="str">
        <f>'Locatie''s indeling '!E16</f>
        <v>Konings Hans</v>
      </c>
      <c r="K20" s="835" t="s">
        <v>698</v>
      </c>
      <c r="L20" s="809" t="str">
        <f t="shared" si="10"/>
        <v>Kolkman Ciel</v>
      </c>
      <c r="M20" s="836"/>
      <c r="N20" s="809"/>
      <c r="O20" s="835"/>
      <c r="P20" s="809"/>
    </row>
    <row r="21" spans="2:16" ht="51.75" customHeight="1" x14ac:dyDescent="0.25">
      <c r="B21" s="857" t="str">
        <f>'Locatie''s indeling '!E17</f>
        <v>Rouwhorst Jos</v>
      </c>
      <c r="C21" s="835" t="s">
        <v>698</v>
      </c>
      <c r="D21" s="809" t="str">
        <f>$B$14</f>
        <v>Berends Gemma</v>
      </c>
      <c r="E21" s="836"/>
      <c r="F21" s="857" t="str">
        <f>'Locatie''s indeling '!E17</f>
        <v>Rouwhorst Jos</v>
      </c>
      <c r="G21" s="835" t="s">
        <v>698</v>
      </c>
      <c r="H21" s="809" t="str">
        <f t="shared" si="11"/>
        <v>Kolkman Ciel</v>
      </c>
      <c r="I21" s="836"/>
      <c r="J21" s="857" t="str">
        <f>'Locatie''s indeling '!E17</f>
        <v>Rouwhorst Jos</v>
      </c>
      <c r="K21" s="835" t="s">
        <v>698</v>
      </c>
      <c r="L21" s="809" t="str">
        <f t="shared" si="10"/>
        <v>Buunk Hannie</v>
      </c>
      <c r="M21" s="836"/>
      <c r="N21" s="857"/>
      <c r="O21" s="835"/>
      <c r="P21" s="809"/>
    </row>
    <row r="22" spans="2:16" ht="51.75" customHeight="1" thickBot="1" x14ac:dyDescent="0.25">
      <c r="B22" s="1158" t="s">
        <v>707</v>
      </c>
      <c r="C22" s="1158"/>
      <c r="D22" s="1158"/>
      <c r="E22" s="1158"/>
      <c r="F22" s="1158"/>
      <c r="G22" s="1158"/>
      <c r="H22" s="1158"/>
      <c r="I22" s="1158"/>
      <c r="J22" s="1158"/>
      <c r="K22" s="1158"/>
      <c r="L22" s="1158"/>
      <c r="M22" s="1158"/>
      <c r="N22" s="1158"/>
      <c r="O22" s="1158"/>
      <c r="P22" s="1158"/>
    </row>
    <row r="23" spans="2:16" ht="38.25" customHeight="1" thickBot="1" x14ac:dyDescent="0.25">
      <c r="B23" s="479" t="s">
        <v>31</v>
      </c>
    </row>
    <row r="24" spans="2:16" ht="13.5" customHeight="1" x14ac:dyDescent="0.2"/>
  </sheetData>
  <mergeCells count="12">
    <mergeCell ref="B1:P1"/>
    <mergeCell ref="B12:P12"/>
    <mergeCell ref="B2:D2"/>
    <mergeCell ref="F2:H2"/>
    <mergeCell ref="J2:L2"/>
    <mergeCell ref="N2:P2"/>
    <mergeCell ref="B11:P11"/>
    <mergeCell ref="B22:P22"/>
    <mergeCell ref="B13:D13"/>
    <mergeCell ref="F13:H13"/>
    <mergeCell ref="J13:L13"/>
    <mergeCell ref="N13:P13"/>
  </mergeCells>
  <hyperlinks>
    <hyperlink ref="B23" location="Hoofdmenu!A1" display="Hoofdmenu" xr:uid="{82BB26CC-EFC9-4194-8C12-FEEB1745F935}"/>
  </hyperlinks>
  <pageMargins left="0.39370078740157483" right="0" top="0.74803149606299213" bottom="0.74803149606299213" header="0.31496062992125984" footer="0.31496062992125984"/>
  <pageSetup paperSize="9" scale="8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2498D-5E16-4717-A927-9D65955D1183}">
  <dimension ref="B1:R23"/>
  <sheetViews>
    <sheetView topLeftCell="A16" zoomScaleNormal="100" workbookViewId="0">
      <selection activeCell="M16" sqref="M16"/>
    </sheetView>
  </sheetViews>
  <sheetFormatPr defaultRowHeight="12.75" x14ac:dyDescent="0.2"/>
  <cols>
    <col min="2" max="2" width="17.5703125" customWidth="1"/>
    <col min="3" max="3" width="3.85546875" customWidth="1"/>
    <col min="4" max="4" width="15.85546875" customWidth="1"/>
    <col min="5" max="5" width="3.28515625" customWidth="1"/>
    <col min="6" max="6" width="12.42578125" bestFit="1" customWidth="1"/>
    <col min="7" max="7" width="4" customWidth="1"/>
    <col min="8" max="8" width="3.42578125" customWidth="1"/>
    <col min="9" max="9" width="13.7109375" customWidth="1"/>
    <col min="10" max="10" width="3.28515625" customWidth="1"/>
    <col min="11" max="11" width="15.7109375" customWidth="1"/>
    <col min="12" max="12" width="4.140625" customWidth="1"/>
    <col min="13" max="13" width="17.85546875" customWidth="1"/>
    <col min="14" max="14" width="3.5703125" customWidth="1"/>
    <col min="15" max="15" width="16.85546875" customWidth="1"/>
    <col min="16" max="16" width="3.85546875" customWidth="1"/>
    <col min="17" max="17" width="17.7109375" customWidth="1"/>
  </cols>
  <sheetData>
    <row r="1" spans="2:18" ht="51.75" customHeight="1" x14ac:dyDescent="0.2">
      <c r="B1" s="1177" t="s">
        <v>728</v>
      </c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  <c r="O1" s="1178"/>
      <c r="P1" s="1178"/>
      <c r="Q1" s="1178"/>
    </row>
    <row r="2" spans="2:18" ht="51.75" customHeight="1" x14ac:dyDescent="0.2">
      <c r="B2" s="1179">
        <v>45412</v>
      </c>
      <c r="C2" s="1180"/>
      <c r="D2" s="1181"/>
      <c r="E2" s="840"/>
      <c r="F2" s="1179">
        <f>SUM(B2+7)</f>
        <v>45419</v>
      </c>
      <c r="G2" s="1180"/>
      <c r="H2" s="1180"/>
      <c r="I2" s="1181"/>
      <c r="J2" s="840"/>
      <c r="K2" s="1179">
        <f>SUM(F2+7)</f>
        <v>45426</v>
      </c>
      <c r="L2" s="1180"/>
      <c r="M2" s="1181"/>
      <c r="N2" s="840"/>
      <c r="O2" s="1179">
        <f>SUM(K2+14)</f>
        <v>45440</v>
      </c>
      <c r="P2" s="1180"/>
      <c r="Q2" s="1181"/>
      <c r="R2" s="838"/>
    </row>
    <row r="3" spans="2:18" ht="51.75" customHeight="1" x14ac:dyDescent="0.35">
      <c r="B3" s="809" t="str">
        <f>'Locatie''s indeling '!E18</f>
        <v>Bongers Henry</v>
      </c>
      <c r="C3" s="839" t="s">
        <v>698</v>
      </c>
      <c r="D3" s="809" t="str">
        <f t="shared" ref="D3:D9" si="0">B4</f>
        <v>Gierveld Frits</v>
      </c>
      <c r="E3" s="836"/>
      <c r="F3" s="1171" t="str">
        <f>'Locatie''s indeling '!E18</f>
        <v>Bongers Henry</v>
      </c>
      <c r="G3" s="1172"/>
      <c r="H3" s="839" t="s">
        <v>698</v>
      </c>
      <c r="I3" s="809" t="str">
        <f t="shared" ref="I3:I8" si="1">B5</f>
        <v>Horst Jan ter</v>
      </c>
      <c r="J3" s="836"/>
      <c r="K3" s="809" t="str">
        <f>'Locatie''s indeling '!E18</f>
        <v>Bongers Henry</v>
      </c>
      <c r="L3" s="839" t="s">
        <v>698</v>
      </c>
      <c r="M3" s="809" t="str">
        <f t="shared" ref="M3:M7" si="2">B6</f>
        <v>Kasteel Theo</v>
      </c>
      <c r="N3" s="836"/>
      <c r="O3" s="809" t="str">
        <f>'Locatie''s indeling '!E18</f>
        <v>Bongers Henry</v>
      </c>
      <c r="P3" s="839" t="s">
        <v>698</v>
      </c>
      <c r="Q3" s="809" t="str">
        <f t="shared" ref="Q3:Q6" si="3">B7</f>
        <v>Wegdam Martin</v>
      </c>
    </row>
    <row r="4" spans="2:18" ht="51.75" customHeight="1" x14ac:dyDescent="0.35">
      <c r="B4" s="809" t="str">
        <f>'Locatie''s indeling '!E19</f>
        <v>Gierveld Frits</v>
      </c>
      <c r="C4" s="839" t="s">
        <v>698</v>
      </c>
      <c r="D4" s="809" t="str">
        <f t="shared" si="0"/>
        <v>Horst Jan ter</v>
      </c>
      <c r="E4" s="836"/>
      <c r="F4" s="1171" t="str">
        <f>'Locatie''s indeling '!E19</f>
        <v>Gierveld Frits</v>
      </c>
      <c r="G4" s="1172"/>
      <c r="H4" s="839" t="s">
        <v>698</v>
      </c>
      <c r="I4" s="809" t="str">
        <f t="shared" si="1"/>
        <v>Kasteel Theo</v>
      </c>
      <c r="J4" s="836"/>
      <c r="K4" s="809" t="str">
        <f>'Locatie''s indeling '!E19</f>
        <v>Gierveld Frits</v>
      </c>
      <c r="L4" s="839" t="s">
        <v>698</v>
      </c>
      <c r="M4" s="809" t="str">
        <f t="shared" si="2"/>
        <v>Wegdam Martin</v>
      </c>
      <c r="N4" s="836"/>
      <c r="O4" s="809" t="str">
        <f>'Locatie''s indeling '!E19</f>
        <v>Gierveld Frits</v>
      </c>
      <c r="P4" s="839" t="s">
        <v>698</v>
      </c>
      <c r="Q4" s="809" t="str">
        <f t="shared" si="3"/>
        <v>Nijhuis Bennie</v>
      </c>
    </row>
    <row r="5" spans="2:18" ht="51.75" customHeight="1" x14ac:dyDescent="0.35">
      <c r="B5" s="809" t="str">
        <f>'Locatie''s indeling '!E20</f>
        <v>Horst Jan ter</v>
      </c>
      <c r="C5" s="839" t="s">
        <v>698</v>
      </c>
      <c r="D5" s="809" t="str">
        <f t="shared" si="0"/>
        <v>Kasteel Theo</v>
      </c>
      <c r="E5" s="836"/>
      <c r="F5" s="1171" t="str">
        <f>'Locatie''s indeling '!E20</f>
        <v>Horst Jan ter</v>
      </c>
      <c r="G5" s="1172"/>
      <c r="H5" s="839" t="s">
        <v>698</v>
      </c>
      <c r="I5" s="809" t="str">
        <f t="shared" si="1"/>
        <v>Wegdam Martin</v>
      </c>
      <c r="J5" s="836"/>
      <c r="K5" s="809" t="str">
        <f>'Locatie''s indeling '!E20</f>
        <v>Horst Jan ter</v>
      </c>
      <c r="L5" s="839" t="s">
        <v>698</v>
      </c>
      <c r="M5" s="809" t="str">
        <f t="shared" si="2"/>
        <v>Nijhuis Bennie</v>
      </c>
      <c r="N5" s="836"/>
      <c r="O5" s="809" t="str">
        <f>'Locatie''s indeling '!E20</f>
        <v>Horst Jan ter</v>
      </c>
      <c r="P5" s="839" t="s">
        <v>698</v>
      </c>
      <c r="Q5" s="809" t="str">
        <f t="shared" si="3"/>
        <v>Bulthuis Frans</v>
      </c>
    </row>
    <row r="6" spans="2:18" ht="51.75" customHeight="1" x14ac:dyDescent="0.35">
      <c r="B6" s="857" t="str">
        <f>'Locatie''s indeling '!E21</f>
        <v>Kasteel Theo</v>
      </c>
      <c r="C6" s="839" t="s">
        <v>698</v>
      </c>
      <c r="D6" s="809" t="str">
        <f t="shared" si="0"/>
        <v>Wegdam Martin</v>
      </c>
      <c r="E6" s="836"/>
      <c r="F6" s="1173" t="str">
        <f>'Locatie''s indeling '!E21</f>
        <v>Kasteel Theo</v>
      </c>
      <c r="G6" s="1174"/>
      <c r="H6" s="839" t="s">
        <v>698</v>
      </c>
      <c r="I6" s="809" t="str">
        <f t="shared" si="1"/>
        <v>Nijhuis Bennie</v>
      </c>
      <c r="J6" s="836"/>
      <c r="K6" s="857" t="str">
        <f>'Locatie''s indeling '!E21</f>
        <v>Kasteel Theo</v>
      </c>
      <c r="L6" s="839" t="s">
        <v>698</v>
      </c>
      <c r="M6" s="809" t="str">
        <f t="shared" si="2"/>
        <v>Bulthuis Frans</v>
      </c>
      <c r="N6" s="836"/>
      <c r="O6" s="857" t="str">
        <f>'Locatie''s indeling '!E21</f>
        <v>Kasteel Theo</v>
      </c>
      <c r="P6" s="839" t="s">
        <v>698</v>
      </c>
      <c r="Q6" s="809" t="str">
        <f t="shared" si="3"/>
        <v>Beuting Jan</v>
      </c>
    </row>
    <row r="7" spans="2:18" ht="51.75" customHeight="1" x14ac:dyDescent="0.35">
      <c r="B7" s="862" t="str">
        <f>'Locatie''s indeling '!E22</f>
        <v>Wegdam Martin</v>
      </c>
      <c r="C7" s="839" t="s">
        <v>698</v>
      </c>
      <c r="D7" s="809" t="str">
        <f t="shared" si="0"/>
        <v>Nijhuis Bennie</v>
      </c>
      <c r="E7" s="836"/>
      <c r="F7" s="1169" t="str">
        <f>'Locatie''s indeling '!E22</f>
        <v>Wegdam Martin</v>
      </c>
      <c r="G7" s="1170"/>
      <c r="H7" s="839" t="s">
        <v>698</v>
      </c>
      <c r="I7" s="809" t="str">
        <f t="shared" si="1"/>
        <v>Bulthuis Frans</v>
      </c>
      <c r="J7" s="836"/>
      <c r="K7" s="862" t="str">
        <f>'Locatie''s indeling '!E22</f>
        <v>Wegdam Martin</v>
      </c>
      <c r="L7" s="839" t="s">
        <v>698</v>
      </c>
      <c r="M7" s="809" t="str">
        <f t="shared" si="2"/>
        <v>Beuting Jan</v>
      </c>
      <c r="N7" s="836"/>
      <c r="O7" s="857"/>
      <c r="P7" s="839"/>
      <c r="Q7" s="809"/>
    </row>
    <row r="8" spans="2:18" ht="51.75" customHeight="1" x14ac:dyDescent="0.35">
      <c r="B8" s="809" t="str">
        <f>'Locatie''s indeling '!E23</f>
        <v>Nijhuis Bennie</v>
      </c>
      <c r="C8" s="839" t="s">
        <v>698</v>
      </c>
      <c r="D8" s="809" t="str">
        <f t="shared" si="0"/>
        <v>Bulthuis Frans</v>
      </c>
      <c r="E8" s="836"/>
      <c r="F8" s="1171" t="str">
        <f>'Locatie''s indeling '!E23</f>
        <v>Nijhuis Bennie</v>
      </c>
      <c r="G8" s="1172"/>
      <c r="H8" s="839" t="s">
        <v>698</v>
      </c>
      <c r="I8" s="809" t="str">
        <f t="shared" si="1"/>
        <v>Beuting Jan</v>
      </c>
      <c r="J8" s="836"/>
      <c r="K8" s="809" t="str">
        <f>'Locatie''s indeling '!E23</f>
        <v>Nijhuis Bennie</v>
      </c>
      <c r="L8" s="839" t="s">
        <v>698</v>
      </c>
      <c r="M8" s="809" t="str">
        <f t="shared" ref="M8:M10" si="4">B3</f>
        <v>Bongers Henry</v>
      </c>
      <c r="N8" s="836"/>
      <c r="O8" s="809"/>
      <c r="P8" s="839"/>
      <c r="Q8" s="809"/>
    </row>
    <row r="9" spans="2:18" ht="51.75" customHeight="1" x14ac:dyDescent="0.35">
      <c r="B9" s="809" t="str">
        <f>'Locatie''s indeling '!E24</f>
        <v>Bulthuis Frans</v>
      </c>
      <c r="C9" s="839" t="s">
        <v>698</v>
      </c>
      <c r="D9" s="809" t="str">
        <f t="shared" si="0"/>
        <v>Beuting Jan</v>
      </c>
      <c r="E9" s="836"/>
      <c r="F9" s="1171" t="str">
        <f>'Locatie''s indeling '!E24</f>
        <v>Bulthuis Frans</v>
      </c>
      <c r="G9" s="1172"/>
      <c r="H9" s="839" t="s">
        <v>698</v>
      </c>
      <c r="I9" s="809" t="str">
        <f t="shared" ref="I9:I10" si="5">B3</f>
        <v>Bongers Henry</v>
      </c>
      <c r="J9" s="836"/>
      <c r="K9" s="809" t="str">
        <f>'Locatie''s indeling '!E24</f>
        <v>Bulthuis Frans</v>
      </c>
      <c r="L9" s="839" t="s">
        <v>698</v>
      </c>
      <c r="M9" s="809" t="str">
        <f t="shared" si="4"/>
        <v>Gierveld Frits</v>
      </c>
      <c r="N9" s="836"/>
      <c r="O9" s="809"/>
      <c r="P9" s="839"/>
      <c r="Q9" s="809"/>
    </row>
    <row r="10" spans="2:18" ht="51.75" customHeight="1" thickBot="1" x14ac:dyDescent="0.4">
      <c r="B10" s="858" t="str">
        <f>'Locatie''s indeling '!E25</f>
        <v>Beuting Jan</v>
      </c>
      <c r="C10" s="859" t="s">
        <v>698</v>
      </c>
      <c r="D10" s="858" t="str">
        <f>$B$3</f>
        <v>Bongers Henry</v>
      </c>
      <c r="E10" s="861"/>
      <c r="F10" s="1175" t="str">
        <f>'Locatie''s indeling '!E25</f>
        <v>Beuting Jan</v>
      </c>
      <c r="G10" s="1176"/>
      <c r="H10" s="859" t="s">
        <v>698</v>
      </c>
      <c r="I10" s="858" t="str">
        <f t="shared" si="5"/>
        <v>Gierveld Frits</v>
      </c>
      <c r="J10" s="861"/>
      <c r="K10" s="858" t="str">
        <f>'Locatie''s indeling '!E25</f>
        <v>Beuting Jan</v>
      </c>
      <c r="L10" s="859" t="s">
        <v>698</v>
      </c>
      <c r="M10" s="858" t="str">
        <f t="shared" si="4"/>
        <v>Horst Jan ter</v>
      </c>
      <c r="N10" s="861"/>
      <c r="O10" s="858"/>
      <c r="P10" s="859"/>
      <c r="Q10" s="858"/>
    </row>
    <row r="11" spans="2:18" ht="51.75" customHeight="1" thickBot="1" x14ac:dyDescent="0.25">
      <c r="B11" s="1182" t="s">
        <v>707</v>
      </c>
      <c r="C11" s="1183"/>
      <c r="D11" s="1183"/>
      <c r="E11" s="1183"/>
      <c r="F11" s="1183"/>
      <c r="G11" s="1183"/>
      <c r="H11" s="1183"/>
      <c r="I11" s="1183"/>
      <c r="J11" s="1183"/>
      <c r="K11" s="1183"/>
      <c r="L11" s="1183"/>
      <c r="M11" s="1183"/>
      <c r="N11" s="1183"/>
      <c r="O11" s="1183"/>
      <c r="P11" s="1183"/>
      <c r="Q11" s="1184"/>
    </row>
    <row r="12" spans="2:18" ht="51.75" customHeight="1" x14ac:dyDescent="0.2">
      <c r="B12" s="1185" t="s">
        <v>729</v>
      </c>
      <c r="C12" s="1186"/>
      <c r="D12" s="1186"/>
      <c r="E12" s="1186"/>
      <c r="F12" s="1186"/>
      <c r="G12" s="1186"/>
      <c r="H12" s="1186"/>
      <c r="I12" s="1186"/>
      <c r="J12" s="1186"/>
      <c r="K12" s="1186"/>
      <c r="L12" s="1186"/>
      <c r="M12" s="1186"/>
      <c r="N12" s="1186"/>
      <c r="O12" s="1186"/>
      <c r="P12" s="1186"/>
      <c r="Q12" s="1187"/>
    </row>
    <row r="13" spans="2:18" ht="51.75" customHeight="1" x14ac:dyDescent="0.2">
      <c r="B13" s="1179">
        <v>45412</v>
      </c>
      <c r="C13" s="1180"/>
      <c r="D13" s="1181"/>
      <c r="E13" s="834"/>
      <c r="F13" s="1179">
        <v>45419</v>
      </c>
      <c r="G13" s="1180"/>
      <c r="H13" s="1180"/>
      <c r="I13" s="1181"/>
      <c r="J13" s="834"/>
      <c r="K13" s="1179">
        <v>45426</v>
      </c>
      <c r="L13" s="1180"/>
      <c r="M13" s="1181"/>
      <c r="N13" s="834"/>
      <c r="O13" s="1179">
        <v>45440</v>
      </c>
      <c r="P13" s="1180"/>
      <c r="Q13" s="1181"/>
    </row>
    <row r="14" spans="2:18" ht="51.75" customHeight="1" x14ac:dyDescent="0.35">
      <c r="B14" s="857" t="str">
        <f>'Locatie''s indeling '!E26</f>
        <v>Kemkens Arnold</v>
      </c>
      <c r="C14" s="839" t="s">
        <v>698</v>
      </c>
      <c r="D14" s="809" t="str">
        <f t="shared" ref="D14:D20" si="6">B15</f>
        <v>Reinders Andre</v>
      </c>
      <c r="E14" s="841"/>
      <c r="F14" s="1173" t="str">
        <f>'Locatie''s indeling '!E26</f>
        <v>Kemkens Arnold</v>
      </c>
      <c r="G14" s="1174"/>
      <c r="H14" s="839" t="s">
        <v>698</v>
      </c>
      <c r="I14" s="809" t="str">
        <f t="shared" ref="I14:I19" si="7">F16</f>
        <v>Bekker Leo</v>
      </c>
      <c r="J14" s="841"/>
      <c r="K14" s="857" t="str">
        <f>'Locatie''s indeling '!E26</f>
        <v>Kemkens Arnold</v>
      </c>
      <c r="L14" s="839" t="s">
        <v>698</v>
      </c>
      <c r="M14" s="809" t="str">
        <f t="shared" ref="M14:M18" si="8">B17</f>
        <v>Brake Frans te</v>
      </c>
      <c r="N14" s="836"/>
      <c r="O14" s="857" t="str">
        <f>'Locatie''s indeling '!E26</f>
        <v>Kemkens Arnold</v>
      </c>
      <c r="P14" s="839" t="s">
        <v>698</v>
      </c>
      <c r="Q14" s="809" t="str">
        <f t="shared" ref="Q14:Q17" si="9">B18</f>
        <v>Loon Theo van</v>
      </c>
    </row>
    <row r="15" spans="2:18" ht="51.75" customHeight="1" x14ac:dyDescent="0.35">
      <c r="B15" s="809" t="str">
        <f>'Locatie''s indeling '!E27</f>
        <v>Reinders Andre</v>
      </c>
      <c r="C15" s="839" t="s">
        <v>698</v>
      </c>
      <c r="D15" s="809" t="str">
        <f t="shared" si="6"/>
        <v>Bekker Leo</v>
      </c>
      <c r="E15" s="841"/>
      <c r="F15" s="1171" t="str">
        <f>'Locatie''s indeling '!E27</f>
        <v>Reinders Andre</v>
      </c>
      <c r="G15" s="1172"/>
      <c r="H15" s="839" t="s">
        <v>698</v>
      </c>
      <c r="I15" s="809" t="str">
        <f t="shared" si="7"/>
        <v>Brake Frans te</v>
      </c>
      <c r="J15" s="841"/>
      <c r="K15" s="809" t="str">
        <f>'Locatie''s indeling '!E27</f>
        <v>Reinders Andre</v>
      </c>
      <c r="L15" s="839" t="s">
        <v>698</v>
      </c>
      <c r="M15" s="809" t="str">
        <f t="shared" si="8"/>
        <v>Loon Theo van</v>
      </c>
      <c r="N15" s="836"/>
      <c r="O15" s="809" t="str">
        <f>'Locatie''s indeling '!E27</f>
        <v>Reinders Andre</v>
      </c>
      <c r="P15" s="839" t="s">
        <v>698</v>
      </c>
      <c r="Q15" s="809" t="str">
        <f t="shared" si="9"/>
        <v>Pillen Michel</v>
      </c>
    </row>
    <row r="16" spans="2:18" ht="51.75" customHeight="1" x14ac:dyDescent="0.35">
      <c r="B16" s="809" t="str">
        <f>'Locatie''s indeling '!E28</f>
        <v>Bekker Leo</v>
      </c>
      <c r="C16" s="839" t="s">
        <v>698</v>
      </c>
      <c r="D16" s="809" t="str">
        <f t="shared" si="6"/>
        <v>Brake Frans te</v>
      </c>
      <c r="E16" s="841"/>
      <c r="F16" s="1171" t="str">
        <f>'Locatie''s indeling '!E28</f>
        <v>Bekker Leo</v>
      </c>
      <c r="G16" s="1172"/>
      <c r="H16" s="839" t="s">
        <v>698</v>
      </c>
      <c r="I16" s="809" t="str">
        <f t="shared" si="7"/>
        <v>Loon Theo van</v>
      </c>
      <c r="J16" s="841"/>
      <c r="K16" s="809" t="str">
        <f>'Locatie''s indeling '!E28</f>
        <v>Bekker Leo</v>
      </c>
      <c r="L16" s="839" t="s">
        <v>698</v>
      </c>
      <c r="M16" s="809" t="str">
        <f t="shared" si="8"/>
        <v>Pillen Michel</v>
      </c>
      <c r="N16" s="836"/>
      <c r="O16" s="809" t="str">
        <f>'Locatie''s indeling '!E28</f>
        <v>Bekker Leo</v>
      </c>
      <c r="P16" s="839" t="s">
        <v>698</v>
      </c>
      <c r="Q16" s="809" t="str">
        <f t="shared" si="9"/>
        <v>Temmink Henk</v>
      </c>
    </row>
    <row r="17" spans="2:17" ht="51.75" customHeight="1" x14ac:dyDescent="0.35">
      <c r="B17" s="862" t="str">
        <f>'Locatie''s indeling '!E29</f>
        <v>Brake Frans te</v>
      </c>
      <c r="C17" s="839" t="s">
        <v>698</v>
      </c>
      <c r="D17" s="809" t="str">
        <f t="shared" si="6"/>
        <v>Loon Theo van</v>
      </c>
      <c r="E17" s="841"/>
      <c r="F17" s="1169" t="str">
        <f>'Locatie''s indeling '!E29</f>
        <v>Brake Frans te</v>
      </c>
      <c r="G17" s="1170"/>
      <c r="H17" s="864" t="s">
        <v>698</v>
      </c>
      <c r="I17" s="862" t="str">
        <f t="shared" si="7"/>
        <v>Pillen Michel</v>
      </c>
      <c r="J17" s="893"/>
      <c r="K17" s="862" t="str">
        <f>'Locatie''s indeling '!E29</f>
        <v>Brake Frans te</v>
      </c>
      <c r="L17" s="864" t="s">
        <v>698</v>
      </c>
      <c r="M17" s="862" t="str">
        <f t="shared" si="8"/>
        <v>Temmink Henk</v>
      </c>
      <c r="N17" s="863"/>
      <c r="O17" s="862" t="str">
        <f>'Locatie''s indeling '!E29</f>
        <v>Brake Frans te</v>
      </c>
      <c r="P17" s="839" t="s">
        <v>698</v>
      </c>
      <c r="Q17" s="809" t="str">
        <f t="shared" si="9"/>
        <v>Waalders Harrie</v>
      </c>
    </row>
    <row r="18" spans="2:17" ht="51.75" customHeight="1" x14ac:dyDescent="0.35">
      <c r="B18" s="809" t="str">
        <f>'Locatie''s indeling '!E30</f>
        <v>Loon Theo van</v>
      </c>
      <c r="C18" s="839" t="s">
        <v>698</v>
      </c>
      <c r="D18" s="809" t="str">
        <f t="shared" si="6"/>
        <v>Pillen Michel</v>
      </c>
      <c r="E18" s="841"/>
      <c r="F18" s="1171" t="str">
        <f>'Locatie''s indeling '!E30</f>
        <v>Loon Theo van</v>
      </c>
      <c r="G18" s="1172"/>
      <c r="H18" s="839" t="s">
        <v>698</v>
      </c>
      <c r="I18" s="809" t="str">
        <f t="shared" si="7"/>
        <v>Temmink Henk</v>
      </c>
      <c r="J18" s="841"/>
      <c r="K18" s="809" t="str">
        <f>'Locatie''s indeling '!E30</f>
        <v>Loon Theo van</v>
      </c>
      <c r="L18" s="839" t="s">
        <v>698</v>
      </c>
      <c r="M18" s="809" t="str">
        <f t="shared" si="8"/>
        <v>Waalders Harrie</v>
      </c>
      <c r="N18" s="836"/>
      <c r="O18" s="809"/>
      <c r="P18" s="839"/>
      <c r="Q18" s="809"/>
    </row>
    <row r="19" spans="2:17" ht="51.75" customHeight="1" x14ac:dyDescent="0.35">
      <c r="B19" s="809" t="str">
        <f>'Locatie''s indeling '!E31</f>
        <v>Pillen Michel</v>
      </c>
      <c r="C19" s="839" t="s">
        <v>698</v>
      </c>
      <c r="D19" s="809" t="str">
        <f t="shared" si="6"/>
        <v>Temmink Henk</v>
      </c>
      <c r="E19" s="841"/>
      <c r="F19" s="1171" t="str">
        <f>'Locatie''s indeling '!E31</f>
        <v>Pillen Michel</v>
      </c>
      <c r="G19" s="1172"/>
      <c r="H19" s="839" t="s">
        <v>698</v>
      </c>
      <c r="I19" s="809" t="str">
        <f t="shared" si="7"/>
        <v>Waalders Harrie</v>
      </c>
      <c r="J19" s="841"/>
      <c r="K19" s="809" t="str">
        <f>'Locatie''s indeling '!E31</f>
        <v>Pillen Michel</v>
      </c>
      <c r="L19" s="839" t="s">
        <v>698</v>
      </c>
      <c r="M19" s="809" t="str">
        <f t="shared" ref="M19:M21" si="10">B14</f>
        <v>Kemkens Arnold</v>
      </c>
      <c r="N19" s="836"/>
      <c r="O19" s="809"/>
      <c r="P19" s="839"/>
      <c r="Q19" s="809"/>
    </row>
    <row r="20" spans="2:17" ht="51.75" customHeight="1" x14ac:dyDescent="0.35">
      <c r="B20" s="809" t="str">
        <f>'Locatie''s indeling '!E32</f>
        <v>Temmink Henk</v>
      </c>
      <c r="C20" s="839" t="s">
        <v>698</v>
      </c>
      <c r="D20" s="809" t="str">
        <f t="shared" si="6"/>
        <v>Waalders Harrie</v>
      </c>
      <c r="E20" s="841"/>
      <c r="F20" s="1171" t="str">
        <f>'Locatie''s indeling '!E32</f>
        <v>Temmink Henk</v>
      </c>
      <c r="G20" s="1172"/>
      <c r="H20" s="839" t="s">
        <v>698</v>
      </c>
      <c r="I20" s="809" t="str">
        <f t="shared" ref="I20:I21" si="11">F14</f>
        <v>Kemkens Arnold</v>
      </c>
      <c r="J20" s="841"/>
      <c r="K20" s="809" t="str">
        <f>'Locatie''s indeling '!E32</f>
        <v>Temmink Henk</v>
      </c>
      <c r="L20" s="839" t="s">
        <v>698</v>
      </c>
      <c r="M20" s="809" t="str">
        <f t="shared" si="10"/>
        <v>Reinders Andre</v>
      </c>
      <c r="N20" s="836"/>
      <c r="O20" s="809"/>
      <c r="P20" s="839"/>
      <c r="Q20" s="809"/>
    </row>
    <row r="21" spans="2:17" ht="51.75" customHeight="1" thickBot="1" x14ac:dyDescent="0.4">
      <c r="B21" s="858" t="str">
        <f>'Locatie''s indeling '!E33</f>
        <v>Waalders Harrie</v>
      </c>
      <c r="C21" s="859" t="s">
        <v>698</v>
      </c>
      <c r="D21" s="858" t="str">
        <f>$B$14</f>
        <v>Kemkens Arnold</v>
      </c>
      <c r="E21" s="860"/>
      <c r="F21" s="429" t="str">
        <f>'Locatie''s indeling '!E33</f>
        <v>Waalders Harrie</v>
      </c>
      <c r="G21" s="429"/>
      <c r="H21" s="859" t="s">
        <v>698</v>
      </c>
      <c r="I21" s="858" t="str">
        <f t="shared" si="11"/>
        <v>Reinders Andre</v>
      </c>
      <c r="J21" s="860"/>
      <c r="K21" s="858" t="str">
        <f>'Locatie''s indeling '!E33</f>
        <v>Waalders Harrie</v>
      </c>
      <c r="L21" s="859" t="s">
        <v>698</v>
      </c>
      <c r="M21" s="858" t="str">
        <f t="shared" si="10"/>
        <v>Bekker Leo</v>
      </c>
      <c r="N21" s="861"/>
      <c r="O21" s="858"/>
      <c r="P21" s="859"/>
      <c r="Q21" s="858"/>
    </row>
    <row r="22" spans="2:17" ht="51.75" customHeight="1" thickBot="1" x14ac:dyDescent="0.25">
      <c r="B22" s="1166" t="s">
        <v>706</v>
      </c>
      <c r="C22" s="1167"/>
      <c r="D22" s="1167"/>
      <c r="E22" s="1167"/>
      <c r="F22" s="1167"/>
      <c r="G22" s="1167"/>
      <c r="H22" s="1167"/>
      <c r="I22" s="1167"/>
      <c r="J22" s="1167"/>
      <c r="K22" s="1167"/>
      <c r="L22" s="1167"/>
      <c r="M22" s="1167"/>
      <c r="N22" s="1167"/>
      <c r="O22" s="1167"/>
      <c r="P22" s="1167"/>
      <c r="Q22" s="1168"/>
    </row>
    <row r="23" spans="2:17" ht="27" customHeight="1" thickBot="1" x14ac:dyDescent="0.25">
      <c r="B23" s="842" t="s">
        <v>31</v>
      </c>
    </row>
  </sheetData>
  <mergeCells count="27">
    <mergeCell ref="B11:Q11"/>
    <mergeCell ref="B12:Q12"/>
    <mergeCell ref="B13:D13"/>
    <mergeCell ref="F13:I13"/>
    <mergeCell ref="K13:M13"/>
    <mergeCell ref="O13:Q13"/>
    <mergeCell ref="B1:Q1"/>
    <mergeCell ref="B2:D2"/>
    <mergeCell ref="F2:I2"/>
    <mergeCell ref="K2:M2"/>
    <mergeCell ref="O2:Q2"/>
    <mergeCell ref="B22:Q22"/>
    <mergeCell ref="F17:G17"/>
    <mergeCell ref="F20:G20"/>
    <mergeCell ref="F3:G3"/>
    <mergeCell ref="F8:G8"/>
    <mergeCell ref="F18:G18"/>
    <mergeCell ref="F19:G19"/>
    <mergeCell ref="F4:G4"/>
    <mergeCell ref="F5:G5"/>
    <mergeCell ref="F6:G6"/>
    <mergeCell ref="F7:G7"/>
    <mergeCell ref="F9:G9"/>
    <mergeCell ref="F10:G10"/>
    <mergeCell ref="F14:G14"/>
    <mergeCell ref="F15:G15"/>
    <mergeCell ref="F16:G16"/>
  </mergeCells>
  <hyperlinks>
    <hyperlink ref="B23" location="Hoofdmenu!A1" display="Hoofdmenu" xr:uid="{D377A54B-8053-4DD5-BAD2-4E04C49B0DF7}"/>
  </hyperlinks>
  <pageMargins left="0.59055118110236227" right="0.11811023622047245" top="0.35433070866141736" bottom="0.15748031496062992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6F36-5568-475C-83FE-344C3DEA4903}">
  <dimension ref="A1:N134"/>
  <sheetViews>
    <sheetView workbookViewId="0">
      <selection activeCell="F2" sqref="F2"/>
    </sheetView>
  </sheetViews>
  <sheetFormatPr defaultRowHeight="12.75" x14ac:dyDescent="0.2"/>
  <cols>
    <col min="1" max="1" width="5.5703125" style="330" customWidth="1"/>
    <col min="2" max="2" width="7" style="898" customWidth="1"/>
    <col min="3" max="3" width="23.85546875" style="929" customWidth="1"/>
    <col min="4" max="4" width="10.85546875" style="898" customWidth="1"/>
    <col min="5" max="5" width="11.42578125" style="898" customWidth="1"/>
    <col min="6" max="6" width="6.140625" style="898" customWidth="1"/>
    <col min="7" max="7" width="12.140625" style="898" customWidth="1"/>
    <col min="8" max="8" width="9.140625" style="898"/>
    <col min="9" max="9" width="9.5703125" style="897" bestFit="1" customWidth="1"/>
    <col min="10" max="10" width="9.140625" style="899"/>
    <col min="11" max="11" width="7.28515625" style="898" customWidth="1"/>
    <col min="12" max="12" width="9.140625" style="898"/>
    <col min="13" max="13" width="9.140625" style="899"/>
    <col min="14" max="14" width="9.140625" style="898"/>
  </cols>
  <sheetData>
    <row r="1" spans="1:14" ht="36.75" customHeight="1" x14ac:dyDescent="0.2">
      <c r="B1" s="926" t="s">
        <v>57</v>
      </c>
      <c r="C1" s="929" t="s">
        <v>38</v>
      </c>
      <c r="D1" s="930" t="str">
        <f>'stand poul1'!C1</f>
        <v>Aanvangs moyenne</v>
      </c>
      <c r="E1" s="930" t="str">
        <f>'stand poul1'!D1</f>
        <v>Te maken Caramboles</v>
      </c>
      <c r="F1" s="930" t="str">
        <f>'stand poul1'!E1</f>
        <v>Partij No</v>
      </c>
      <c r="G1" s="930" t="str">
        <f>'stand poul1'!F1</f>
        <v>Gemaakte Caramb.</v>
      </c>
      <c r="H1" s="930" t="str">
        <f>'stand poul1'!G1</f>
        <v>Totaal Beurten</v>
      </c>
      <c r="I1" s="989" t="str">
        <f>'stand poul1'!H1</f>
        <v>Totaal Moyenne</v>
      </c>
      <c r="J1" s="990" t="str">
        <f>'stand poul1'!I1</f>
        <v>% Caram boles</v>
      </c>
      <c r="K1" s="930" t="str">
        <f>'stand poul1'!J1</f>
        <v>Punten</v>
      </c>
      <c r="L1" s="930" t="str">
        <f>'stand poul1'!K1</f>
        <v>Hoogst score</v>
      </c>
      <c r="M1" s="990" t="str">
        <f>'stand poul1'!L1</f>
        <v>Moyenne- %</v>
      </c>
      <c r="N1" s="930" t="str">
        <f>'stand poul1'!M1</f>
        <v>Nieuw Caramboles</v>
      </c>
    </row>
    <row r="2" spans="1:14" ht="24" customHeight="1" x14ac:dyDescent="0.2">
      <c r="A2" s="330">
        <v>1</v>
      </c>
      <c r="B2" s="898" t="s">
        <v>112</v>
      </c>
      <c r="C2" s="929" t="str">
        <f>'stand poule 10'!B3</f>
        <v>Knippenborg Irma</v>
      </c>
      <c r="D2" s="898">
        <f>'stand poule 10'!C3</f>
        <v>0.28999999999999998</v>
      </c>
      <c r="E2" s="898">
        <f>'stand poule 10'!D3</f>
        <v>19</v>
      </c>
      <c r="F2" s="898">
        <f>'stand poule 10'!E3</f>
        <v>0</v>
      </c>
      <c r="G2" s="898">
        <f>'stand poule 10'!F3</f>
        <v>0</v>
      </c>
      <c r="H2" s="898">
        <f>'stand poule 10'!G3</f>
        <v>0</v>
      </c>
      <c r="I2" s="897" t="e">
        <f>'stand poule 10'!H3</f>
        <v>#DIV/0!</v>
      </c>
      <c r="J2" s="899">
        <f>'stand poule 10'!I3</f>
        <v>0</v>
      </c>
      <c r="K2" s="898">
        <f>'stand poule 10'!J3</f>
        <v>0</v>
      </c>
      <c r="L2" s="898">
        <f>'stand poule 10'!K3</f>
        <v>0</v>
      </c>
      <c r="M2" s="899" t="e">
        <f>'stand poule 10'!L3</f>
        <v>#DIV/0!</v>
      </c>
      <c r="N2" s="898" t="e">
        <f>'stand poule 10'!M3</f>
        <v>#DIV/0!</v>
      </c>
    </row>
    <row r="3" spans="1:14" ht="24" customHeight="1" x14ac:dyDescent="0.2">
      <c r="A3" s="330">
        <v>2</v>
      </c>
      <c r="B3" s="898" t="s">
        <v>111</v>
      </c>
      <c r="C3" s="929" t="str">
        <f>'stand poule 8'!B6</f>
        <v>Mennink Henk</v>
      </c>
      <c r="D3" s="897">
        <f>'stand poule 8'!C6</f>
        <v>0.4</v>
      </c>
      <c r="E3" s="898">
        <f>'stand poule 8'!D6</f>
        <v>23</v>
      </c>
      <c r="F3" s="898">
        <f>'stand poule 8'!E6</f>
        <v>0</v>
      </c>
      <c r="G3" s="898">
        <f>'stand poule 8'!F6</f>
        <v>0</v>
      </c>
      <c r="H3" s="898">
        <f>'stand poule 8'!G6</f>
        <v>0</v>
      </c>
      <c r="I3" s="897" t="e">
        <f>'stand poule 8'!H6</f>
        <v>#DIV/0!</v>
      </c>
      <c r="J3" s="899">
        <f>'stand poule 8'!I6</f>
        <v>0</v>
      </c>
      <c r="K3" s="898">
        <f>'stand poule 8'!J6</f>
        <v>0</v>
      </c>
      <c r="L3" s="898">
        <f>'stand poule 8'!K6</f>
        <v>0</v>
      </c>
      <c r="M3" s="899" t="e">
        <f>'stand poule 8'!L6</f>
        <v>#DIV/0!</v>
      </c>
      <c r="N3" s="898" t="e">
        <f>'stand poule 8'!M6</f>
        <v>#DIV/0!</v>
      </c>
    </row>
    <row r="4" spans="1:14" ht="24" customHeight="1" x14ac:dyDescent="0.2">
      <c r="A4" s="330">
        <v>3</v>
      </c>
      <c r="B4" s="898" t="s">
        <v>112</v>
      </c>
      <c r="C4" s="929" t="str">
        <f>'stand poule 10'!B4</f>
        <v>Wittenbernds Benny</v>
      </c>
      <c r="D4" s="898">
        <f>'stand poule 10'!C4</f>
        <v>1.53</v>
      </c>
      <c r="E4" s="898">
        <f>'stand poule 10'!D4</f>
        <v>45</v>
      </c>
      <c r="F4" s="898">
        <f>'stand poule 10'!E4</f>
        <v>0</v>
      </c>
      <c r="G4" s="898">
        <f>'stand poule 10'!F4</f>
        <v>0</v>
      </c>
      <c r="H4" s="898">
        <f>'stand poule 10'!G4</f>
        <v>0</v>
      </c>
      <c r="I4" s="897" t="e">
        <f>'stand poule 10'!H4</f>
        <v>#DIV/0!</v>
      </c>
      <c r="J4" s="899">
        <f>'stand poule 10'!I4</f>
        <v>0</v>
      </c>
      <c r="K4" s="898">
        <f>'stand poule 10'!J4</f>
        <v>0</v>
      </c>
      <c r="L4" s="898">
        <f>'stand poule 10'!K4</f>
        <v>0</v>
      </c>
      <c r="M4" s="899" t="e">
        <f>'stand poule 10'!L4</f>
        <v>#DIV/0!</v>
      </c>
      <c r="N4" s="898" t="e">
        <f>'stand poule 10'!M4</f>
        <v>#DIV/0!</v>
      </c>
    </row>
    <row r="5" spans="1:14" ht="24" customHeight="1" x14ac:dyDescent="0.2">
      <c r="A5" s="330">
        <v>4</v>
      </c>
      <c r="B5" s="898" t="s">
        <v>109</v>
      </c>
      <c r="C5" s="929" t="str">
        <f>'stand poule 6'!B5</f>
        <v>Bramer Ben</v>
      </c>
      <c r="D5" s="898">
        <f>'stand poule 6'!C5</f>
        <v>0.92</v>
      </c>
      <c r="E5" s="898">
        <f>'stand poule 6'!D5</f>
        <v>33</v>
      </c>
      <c r="F5" s="898">
        <f>'stand poule 6'!E5</f>
        <v>0</v>
      </c>
      <c r="G5" s="898">
        <f>'stand poule 6'!F5</f>
        <v>0</v>
      </c>
      <c r="H5" s="898">
        <f>'stand poule 6'!G5</f>
        <v>0</v>
      </c>
      <c r="I5" s="897" t="e">
        <f>'stand poule 6'!H5</f>
        <v>#DIV/0!</v>
      </c>
      <c r="J5" s="899">
        <f>'stand poule 6'!I5</f>
        <v>0</v>
      </c>
      <c r="K5" s="898">
        <f>'stand poule 6'!J5</f>
        <v>0</v>
      </c>
      <c r="L5" s="898">
        <f>'stand poule 6'!K5</f>
        <v>0</v>
      </c>
      <c r="M5" s="899" t="e">
        <f>'stand poule 6'!L5</f>
        <v>#DIV/0!</v>
      </c>
      <c r="N5" s="898" t="e">
        <f>'stand poule 6'!M5</f>
        <v>#DIV/0!</v>
      </c>
    </row>
    <row r="6" spans="1:14" ht="24" customHeight="1" x14ac:dyDescent="0.2">
      <c r="A6" s="330">
        <v>5</v>
      </c>
      <c r="B6" s="898" t="s">
        <v>757</v>
      </c>
      <c r="C6" s="929" t="str">
        <f>'stand poule 8'!B3</f>
        <v>Hulzink Jan</v>
      </c>
      <c r="D6" s="898">
        <f>'stand poule 8'!C3</f>
        <v>1.28</v>
      </c>
      <c r="E6" s="898">
        <f>'stand poule 8'!D3</f>
        <v>39</v>
      </c>
      <c r="F6" s="898">
        <f>'stand poule 8'!E3</f>
        <v>0</v>
      </c>
      <c r="G6" s="898">
        <f>'stand poule 8'!F3</f>
        <v>0</v>
      </c>
      <c r="H6" s="898">
        <f>'stand poule 8'!G3</f>
        <v>0</v>
      </c>
      <c r="I6" s="897" t="e">
        <f>'stand poule 8'!H3</f>
        <v>#DIV/0!</v>
      </c>
      <c r="J6" s="899">
        <f>'stand poule 8'!I3</f>
        <v>0</v>
      </c>
      <c r="K6" s="898">
        <f>'stand poule 8'!J3</f>
        <v>0</v>
      </c>
      <c r="L6" s="898">
        <f>'stand poule 8'!K3</f>
        <v>0</v>
      </c>
      <c r="M6" s="899" t="e">
        <f>'stand poule 8'!L3</f>
        <v>#DIV/0!</v>
      </c>
      <c r="N6" s="898" t="e">
        <f>'stand poule 8'!M3</f>
        <v>#DIV/0!</v>
      </c>
    </row>
    <row r="7" spans="1:14" ht="24" customHeight="1" x14ac:dyDescent="0.2">
      <c r="A7" s="330">
        <v>6</v>
      </c>
      <c r="B7" s="898" t="s">
        <v>109</v>
      </c>
      <c r="C7" s="929" t="str">
        <f>'stand poule 6'!B4</f>
        <v>Vogelaar Dick</v>
      </c>
      <c r="D7" s="898">
        <f>'stand poule 6'!C4</f>
        <v>1.05</v>
      </c>
      <c r="E7" s="898">
        <f>'stand poule 6'!D4</f>
        <v>35</v>
      </c>
      <c r="F7" s="898">
        <f>'stand poule 6'!E4</f>
        <v>0</v>
      </c>
      <c r="G7" s="898">
        <f>'stand poule 6'!F4</f>
        <v>0</v>
      </c>
      <c r="H7" s="898">
        <f>'stand poule 6'!G4</f>
        <v>0</v>
      </c>
      <c r="I7" s="897" t="e">
        <f>'stand poule 6'!H4</f>
        <v>#DIV/0!</v>
      </c>
      <c r="J7" s="899">
        <f>'stand poule 6'!I4</f>
        <v>0</v>
      </c>
      <c r="K7" s="898">
        <f>'stand poule 6'!J4</f>
        <v>0</v>
      </c>
      <c r="L7" s="898">
        <f>'stand poule 6'!K4</f>
        <v>0</v>
      </c>
      <c r="M7" s="899" t="e">
        <f>'stand poule 6'!L4</f>
        <v>#DIV/0!</v>
      </c>
      <c r="N7" s="898" t="e">
        <f>'stand poule 6'!M4</f>
        <v>#DIV/0!</v>
      </c>
    </row>
    <row r="8" spans="1:14" ht="24" customHeight="1" x14ac:dyDescent="0.2">
      <c r="A8" s="330">
        <v>7</v>
      </c>
      <c r="B8" s="898" t="s">
        <v>757</v>
      </c>
      <c r="C8" s="929" t="str">
        <f>'stand poule 8'!B4</f>
        <v>Wiegerinck Stef</v>
      </c>
      <c r="D8" s="898">
        <f>'stand poule 8'!C4</f>
        <v>1.1499999999999999</v>
      </c>
      <c r="E8" s="898">
        <f>'stand poule 8'!D4</f>
        <v>37</v>
      </c>
      <c r="F8" s="898">
        <f>'stand poule 8'!E4</f>
        <v>0</v>
      </c>
      <c r="G8" s="898">
        <f>'stand poule 8'!F4</f>
        <v>0</v>
      </c>
      <c r="H8" s="898">
        <f>'stand poule 8'!G4</f>
        <v>0</v>
      </c>
      <c r="I8" s="897" t="e">
        <f>'stand poule 8'!H4</f>
        <v>#DIV/0!</v>
      </c>
      <c r="J8" s="899">
        <f>'stand poule 8'!I4</f>
        <v>0</v>
      </c>
      <c r="K8" s="898">
        <f>'stand poule 8'!J4</f>
        <v>0</v>
      </c>
      <c r="L8" s="898">
        <f>'stand poule 8'!K4</f>
        <v>0</v>
      </c>
      <c r="M8" s="899" t="e">
        <f>'stand poule 8'!L4</f>
        <v>#DIV/0!</v>
      </c>
      <c r="N8" s="898" t="e">
        <f>'stand poule 8'!M4</f>
        <v>#DIV/0!</v>
      </c>
    </row>
    <row r="9" spans="1:14" ht="24" customHeight="1" x14ac:dyDescent="0.2">
      <c r="A9" s="330">
        <v>8</v>
      </c>
      <c r="B9" s="898" t="s">
        <v>758</v>
      </c>
      <c r="C9" s="929" t="str">
        <f>'stand poule 9'!B4</f>
        <v>Maatman Arie</v>
      </c>
      <c r="D9" s="898">
        <f>'stand poule 9'!C4</f>
        <v>1.75</v>
      </c>
      <c r="E9" s="898">
        <f>'stand poule 9'!D4</f>
        <v>49</v>
      </c>
      <c r="F9" s="898">
        <f>'stand poule 9'!E4</f>
        <v>0</v>
      </c>
      <c r="G9" s="898">
        <f>'stand poule 9'!F4</f>
        <v>0</v>
      </c>
      <c r="H9" s="898">
        <f>'stand poule 9'!G4</f>
        <v>0</v>
      </c>
      <c r="I9" s="897" t="e">
        <f>'stand poule 9'!H4</f>
        <v>#DIV/0!</v>
      </c>
      <c r="J9" s="899">
        <f>'stand poule 9'!I4</f>
        <v>0</v>
      </c>
      <c r="K9" s="898">
        <f>'stand poule 9'!J4</f>
        <v>0</v>
      </c>
      <c r="L9" s="898">
        <f>'stand poule 9'!K4</f>
        <v>0</v>
      </c>
      <c r="M9" s="899" t="e">
        <f>'stand poule 9'!L4</f>
        <v>#DIV/0!</v>
      </c>
      <c r="N9" s="898" t="e">
        <f>'stand poule 9'!M4</f>
        <v>#DIV/0!</v>
      </c>
    </row>
    <row r="10" spans="1:14" ht="24" customHeight="1" x14ac:dyDescent="0.2">
      <c r="A10" s="330">
        <v>9</v>
      </c>
      <c r="B10" s="898" t="s">
        <v>109</v>
      </c>
      <c r="C10" s="929" t="str">
        <f>'stand poule 6'!B3</f>
        <v>Pothoven  Dirk Jan</v>
      </c>
      <c r="D10" s="898">
        <f>'stand poule 6'!C3</f>
        <v>1.31</v>
      </c>
      <c r="E10" s="898">
        <f>'stand poule 6'!D3</f>
        <v>41</v>
      </c>
      <c r="F10" s="898">
        <f>'stand poule 6'!E3</f>
        <v>0</v>
      </c>
      <c r="G10" s="898">
        <f>'stand poule 6'!F3</f>
        <v>0</v>
      </c>
      <c r="H10" s="898">
        <f>'stand poule 6'!G3</f>
        <v>0</v>
      </c>
      <c r="I10" s="897" t="e">
        <f>'stand poule 6'!H3</f>
        <v>#DIV/0!</v>
      </c>
      <c r="J10" s="899">
        <f>'stand poule 6'!I3</f>
        <v>0</v>
      </c>
      <c r="K10" s="898">
        <f>'stand poule 6'!J3</f>
        <v>0</v>
      </c>
      <c r="L10" s="898">
        <f>'stand poule 6'!K3</f>
        <v>0</v>
      </c>
      <c r="M10" s="899" t="e">
        <f>'stand poule 6'!L3</f>
        <v>#DIV/0!</v>
      </c>
      <c r="N10" s="898" t="e">
        <f>'stand poule 6'!M3</f>
        <v>#DIV/0!</v>
      </c>
    </row>
    <row r="11" spans="1:14" ht="24" customHeight="1" x14ac:dyDescent="0.2">
      <c r="A11" s="330">
        <v>10</v>
      </c>
      <c r="B11" s="898" t="s">
        <v>754</v>
      </c>
      <c r="C11" s="929" t="str">
        <f>'stand poule 2'!B2</f>
        <v>Berends Gemma</v>
      </c>
      <c r="D11" s="898">
        <f>'stand poule 2'!C2</f>
        <v>0.53</v>
      </c>
      <c r="E11" s="898">
        <f>'stand poule 2'!D2</f>
        <v>25</v>
      </c>
      <c r="F11" s="898">
        <f>'stand poule 2'!E2</f>
        <v>0</v>
      </c>
      <c r="G11" s="898">
        <f>'stand poule 2'!F2</f>
        <v>0</v>
      </c>
      <c r="H11" s="898">
        <f>'stand poule 2'!G2</f>
        <v>0</v>
      </c>
      <c r="I11" s="897" t="e">
        <f>'stand poule 2'!H2</f>
        <v>#DIV/0!</v>
      </c>
      <c r="J11" s="899">
        <f>'stand poule 2'!I2</f>
        <v>0</v>
      </c>
      <c r="K11" s="898">
        <f>'stand poule 2'!J2</f>
        <v>0</v>
      </c>
      <c r="L11" s="898">
        <f>'stand poule 2'!K2</f>
        <v>0</v>
      </c>
      <c r="M11" s="899" t="e">
        <f>'stand poule 2'!L2</f>
        <v>#DIV/0!</v>
      </c>
      <c r="N11" s="898" t="e">
        <f>'stand poule 2'!M2</f>
        <v>#DIV/0!</v>
      </c>
    </row>
    <row r="12" spans="1:14" ht="24" customHeight="1" x14ac:dyDescent="0.2">
      <c r="A12" s="330">
        <v>11</v>
      </c>
      <c r="B12" s="898" t="s">
        <v>754</v>
      </c>
      <c r="C12" s="929" t="str">
        <f>'stand poule 2'!B4</f>
        <v>Buunk Hannie</v>
      </c>
      <c r="D12" s="898">
        <f>'stand poule 2'!C4</f>
        <v>1.05</v>
      </c>
      <c r="E12" s="898">
        <f>'stand poule 2'!D4</f>
        <v>35</v>
      </c>
      <c r="F12" s="898">
        <f>'stand poule 2'!E4</f>
        <v>0</v>
      </c>
      <c r="G12" s="898">
        <f>'stand poule 2'!F4</f>
        <v>0</v>
      </c>
      <c r="H12" s="898">
        <f>'stand poule 2'!G4</f>
        <v>0</v>
      </c>
      <c r="I12" s="897" t="e">
        <f>'stand poule 2'!H4</f>
        <v>#DIV/0!</v>
      </c>
      <c r="J12" s="899">
        <f>'stand poule 2'!I4</f>
        <v>0</v>
      </c>
      <c r="K12" s="898">
        <f>'stand poule 2'!J4</f>
        <v>0</v>
      </c>
      <c r="L12" s="898">
        <f>'stand poule 2'!K4</f>
        <v>0</v>
      </c>
      <c r="M12" s="899" t="e">
        <f>'stand poule 2'!L4</f>
        <v>#DIV/0!</v>
      </c>
      <c r="N12" s="898" t="e">
        <f>'stand poule 2'!M4</f>
        <v>#DIV/0!</v>
      </c>
    </row>
    <row r="13" spans="1:14" ht="24" customHeight="1" x14ac:dyDescent="0.2">
      <c r="A13" s="330">
        <v>12</v>
      </c>
      <c r="B13" s="898" t="s">
        <v>755</v>
      </c>
      <c r="C13" s="929" t="str">
        <f>'stand poule 4'!B3</f>
        <v>Kemkens Arnold</v>
      </c>
      <c r="D13" s="898">
        <f>'stand poule 4'!C3</f>
        <v>1.66</v>
      </c>
      <c r="E13" s="898">
        <f>'stand poule 4'!D3</f>
        <v>47</v>
      </c>
      <c r="F13" s="898">
        <f>'stand poule 4'!E3</f>
        <v>0</v>
      </c>
      <c r="G13" s="898">
        <f>'stand poule 4'!F3</f>
        <v>0</v>
      </c>
      <c r="H13" s="898">
        <f>'stand poule 4'!G3</f>
        <v>0</v>
      </c>
      <c r="I13" s="897" t="e">
        <f>'stand poule 4'!H3</f>
        <v>#DIV/0!</v>
      </c>
      <c r="J13" s="899">
        <f>'stand poule 4'!I3</f>
        <v>0</v>
      </c>
      <c r="K13" s="898">
        <f>'stand poule 4'!J3</f>
        <v>0</v>
      </c>
      <c r="L13" s="898">
        <f>'stand poule 4'!K3</f>
        <v>0</v>
      </c>
      <c r="M13" s="899" t="e">
        <f>'stand poule 4'!L3</f>
        <v>#DIV/0!</v>
      </c>
      <c r="N13" s="898" t="e">
        <f>'stand poule 4'!M3</f>
        <v>#DIV/0!</v>
      </c>
    </row>
    <row r="14" spans="1:14" ht="24" customHeight="1" x14ac:dyDescent="0.2">
      <c r="A14" s="330">
        <v>13</v>
      </c>
      <c r="B14" s="898" t="s">
        <v>629</v>
      </c>
      <c r="C14" s="929" t="str">
        <f>'stand poule 3'!B4</f>
        <v>Gierveld Frits</v>
      </c>
      <c r="D14" s="897">
        <f>'stand poule 3'!C4</f>
        <v>2.5619999999999998</v>
      </c>
      <c r="E14" s="898">
        <f>'stand poule 3'!D4</f>
        <v>65</v>
      </c>
      <c r="F14" s="898">
        <f>'stand poule 3'!E4</f>
        <v>0</v>
      </c>
      <c r="G14" s="898">
        <f>'stand poule 3'!F4</f>
        <v>0</v>
      </c>
      <c r="H14" s="898">
        <f>'stand poule 3'!G4</f>
        <v>0</v>
      </c>
      <c r="I14" s="897" t="e">
        <f>'stand poule 3'!H4</f>
        <v>#DIV/0!</v>
      </c>
      <c r="J14" s="899">
        <f>'stand poule 3'!I4</f>
        <v>0</v>
      </c>
      <c r="K14" s="898">
        <f>'stand poule 3'!J4</f>
        <v>0</v>
      </c>
      <c r="L14" s="898">
        <f>'stand poule 3'!K4</f>
        <v>0</v>
      </c>
      <c r="M14" s="899" t="e">
        <f>'stand poule 3'!L4</f>
        <v>#DIV/0!</v>
      </c>
      <c r="N14" s="898" t="e">
        <f>'stand poule 3'!M4</f>
        <v>#DIV/0!</v>
      </c>
    </row>
    <row r="15" spans="1:14" ht="24" customHeight="1" x14ac:dyDescent="0.2">
      <c r="A15" s="330">
        <v>14</v>
      </c>
      <c r="B15" s="898" t="s">
        <v>756</v>
      </c>
      <c r="C15" s="929" t="str">
        <f>'stand poule 5'!B5</f>
        <v>Kemkens Jan</v>
      </c>
      <c r="D15" s="897">
        <f>'stand poule 5'!C5</f>
        <v>2.2490000000000001</v>
      </c>
      <c r="E15" s="898">
        <f>'stand poule 5'!D5</f>
        <v>60</v>
      </c>
      <c r="F15" s="898">
        <f>'stand poule 5'!E5</f>
        <v>0</v>
      </c>
      <c r="G15" s="898">
        <f>'stand poule 5'!F5</f>
        <v>0</v>
      </c>
      <c r="H15" s="898">
        <f>'stand poule 5'!G5</f>
        <v>0</v>
      </c>
      <c r="I15" s="897" t="e">
        <f>'stand poule 5'!H5</f>
        <v>#DIV/0!</v>
      </c>
      <c r="J15" s="899">
        <f>'stand poule 5'!I5</f>
        <v>0</v>
      </c>
      <c r="K15" s="898">
        <f>'stand poule 5'!J5</f>
        <v>0</v>
      </c>
      <c r="L15" s="898">
        <f>'stand poule 5'!K5</f>
        <v>0</v>
      </c>
      <c r="M15" s="899" t="e">
        <f>'stand poule 5'!L5</f>
        <v>#DIV/0!</v>
      </c>
      <c r="N15" s="898" t="e">
        <f>'stand poule 5'!M5</f>
        <v>#DIV/0!</v>
      </c>
    </row>
    <row r="16" spans="1:14" ht="24" customHeight="1" x14ac:dyDescent="0.2">
      <c r="A16" s="330">
        <v>15</v>
      </c>
      <c r="B16" s="898" t="s">
        <v>112</v>
      </c>
      <c r="C16" s="929" t="str">
        <f>'stand poule 10'!B6</f>
        <v>Graaff de Freddie</v>
      </c>
      <c r="D16" s="898">
        <f>'stand poule 10'!C6</f>
        <v>1.45</v>
      </c>
      <c r="E16" s="898">
        <f>'stand poule 10'!D6</f>
        <v>43</v>
      </c>
      <c r="F16" s="898">
        <f>'stand poule 10'!E6</f>
        <v>0</v>
      </c>
      <c r="G16" s="898">
        <f>'stand poule 10'!F6</f>
        <v>0</v>
      </c>
      <c r="H16" s="898">
        <f>'stand poule 10'!G6</f>
        <v>0</v>
      </c>
      <c r="I16" s="897" t="e">
        <f>'stand poule 10'!H6</f>
        <v>#DIV/0!</v>
      </c>
      <c r="J16" s="899">
        <f>'stand poule 10'!I6</f>
        <v>0</v>
      </c>
      <c r="K16" s="898">
        <f>'stand poule 10'!J6</f>
        <v>0</v>
      </c>
      <c r="L16" s="898">
        <f>'stand poule 10'!K6</f>
        <v>0</v>
      </c>
      <c r="M16" s="899" t="e">
        <f>'stand poule 10'!L6</f>
        <v>#DIV/0!</v>
      </c>
      <c r="N16" s="898" t="e">
        <f>'stand poule 10'!M6</f>
        <v>#DIV/0!</v>
      </c>
    </row>
    <row r="17" spans="1:14" ht="24" customHeight="1" x14ac:dyDescent="0.2">
      <c r="A17" s="330">
        <v>16</v>
      </c>
      <c r="B17" s="898" t="s">
        <v>756</v>
      </c>
      <c r="C17" s="929" t="str">
        <f>'stand poule 5'!B3</f>
        <v>Barge Appie ten</v>
      </c>
      <c r="D17" s="898">
        <f>'stand poule 5'!C3</f>
        <v>4.75</v>
      </c>
      <c r="E17" s="898">
        <f>'stand poule 5'!D3</f>
        <v>110</v>
      </c>
      <c r="F17" s="898">
        <f>'stand poule 5'!E3</f>
        <v>0</v>
      </c>
      <c r="G17" s="898">
        <f>'stand poule 5'!F3</f>
        <v>0</v>
      </c>
      <c r="H17" s="898">
        <f>'stand poule 5'!G3</f>
        <v>0</v>
      </c>
      <c r="I17" s="897" t="e">
        <f>'stand poule 5'!H3</f>
        <v>#DIV/0!</v>
      </c>
      <c r="J17" s="899">
        <f>'stand poule 5'!I3</f>
        <v>0</v>
      </c>
      <c r="K17" s="898">
        <f>'stand poule 5'!J3</f>
        <v>0</v>
      </c>
      <c r="L17" s="898">
        <f>'stand poule 5'!K3</f>
        <v>0</v>
      </c>
      <c r="M17" s="899" t="e">
        <f>'stand poule 5'!L3</f>
        <v>#DIV/0!</v>
      </c>
      <c r="N17" s="898" t="e">
        <f>'stand poule 5'!M3</f>
        <v>#DIV/0!</v>
      </c>
    </row>
    <row r="18" spans="1:14" ht="24" customHeight="1" x14ac:dyDescent="0.2">
      <c r="A18" s="330">
        <v>17</v>
      </c>
      <c r="B18" s="898" t="s">
        <v>629</v>
      </c>
      <c r="C18" s="929" t="str">
        <f>'stand poule 3'!B5</f>
        <v>Horst Jan ter</v>
      </c>
      <c r="D18" s="898">
        <f>'stand poule 3'!C5</f>
        <v>1.77</v>
      </c>
      <c r="E18" s="898">
        <f>'stand poule 3'!D5</f>
        <v>65</v>
      </c>
      <c r="F18" s="898">
        <f>'stand poule 3'!E5</f>
        <v>0</v>
      </c>
      <c r="G18" s="898">
        <f>'stand poule 3'!F5</f>
        <v>0</v>
      </c>
      <c r="H18" s="898">
        <f>'stand poule 3'!G5</f>
        <v>0</v>
      </c>
      <c r="I18" s="897" t="e">
        <f>'stand poule 3'!H5</f>
        <v>#DIV/0!</v>
      </c>
      <c r="J18" s="899">
        <f>'stand poule 3'!I5</f>
        <v>0</v>
      </c>
      <c r="K18" s="898">
        <f>'stand poule 3'!J5</f>
        <v>0</v>
      </c>
      <c r="L18" s="898">
        <f>'stand poule 3'!K5</f>
        <v>0</v>
      </c>
      <c r="M18" s="899" t="e">
        <f>'stand poule 3'!L5</f>
        <v>#DIV/0!</v>
      </c>
      <c r="N18" s="898" t="e">
        <f>'stand poule 3'!M5</f>
        <v>#DIV/0!</v>
      </c>
    </row>
    <row r="19" spans="1:14" ht="24" customHeight="1" x14ac:dyDescent="0.2">
      <c r="A19" s="330">
        <v>18</v>
      </c>
      <c r="B19" s="898" t="s">
        <v>752</v>
      </c>
      <c r="C19" s="929" t="str">
        <f>'stand poul1'!B2</f>
        <v>Gotink Theo</v>
      </c>
      <c r="D19" s="898">
        <f>'stand poul1'!C2</f>
        <v>2.2999999999999998</v>
      </c>
      <c r="E19" s="898">
        <f>'stand poul1'!D2</f>
        <v>60</v>
      </c>
      <c r="F19" s="898">
        <f>'stand poul1'!E2</f>
        <v>0</v>
      </c>
      <c r="G19" s="898">
        <f>'stand poul1'!F2</f>
        <v>0</v>
      </c>
      <c r="H19" s="898">
        <f>'stand poul1'!G2</f>
        <v>0</v>
      </c>
      <c r="I19" s="897" t="e">
        <f>'stand poul1'!H2</f>
        <v>#DIV/0!</v>
      </c>
      <c r="J19" s="899">
        <f>'stand poul1'!I2</f>
        <v>0</v>
      </c>
      <c r="K19" s="898">
        <f>'stand poul1'!J2</f>
        <v>0</v>
      </c>
      <c r="L19" s="898">
        <f>'stand poul1'!K2</f>
        <v>0</v>
      </c>
      <c r="M19" s="899" t="e">
        <f>'stand poul1'!L2</f>
        <v>#DIV/0!</v>
      </c>
      <c r="N19" s="898" t="e">
        <f>'stand poul1'!M2</f>
        <v>#DIV/0!</v>
      </c>
    </row>
    <row r="20" spans="1:14" ht="24" customHeight="1" x14ac:dyDescent="0.2">
      <c r="A20" s="330">
        <v>19</v>
      </c>
      <c r="B20" s="898" t="s">
        <v>752</v>
      </c>
      <c r="C20" s="929" t="str">
        <f>'stand poul1'!B3</f>
        <v>Piepers Arnold</v>
      </c>
      <c r="D20" s="898">
        <f>'stand poul1'!C3</f>
        <v>1.85</v>
      </c>
      <c r="E20" s="898">
        <f>'stand poul1'!D3</f>
        <v>51</v>
      </c>
      <c r="F20" s="898">
        <f>'stand poul1'!E3</f>
        <v>0</v>
      </c>
      <c r="G20" s="898">
        <f>'stand poul1'!F3</f>
        <v>0</v>
      </c>
      <c r="H20" s="898">
        <f>'stand poul1'!G3</f>
        <v>0</v>
      </c>
      <c r="I20" s="897" t="e">
        <f>'stand poul1'!H3</f>
        <v>#DIV/0!</v>
      </c>
      <c r="J20" s="899">
        <f>'stand poul1'!I3</f>
        <v>0</v>
      </c>
      <c r="K20" s="898">
        <f>'stand poul1'!J3</f>
        <v>0</v>
      </c>
      <c r="L20" s="898">
        <f>'stand poul1'!K3</f>
        <v>4</v>
      </c>
      <c r="M20" s="899" t="e">
        <f>'stand poul1'!L3</f>
        <v>#DIV/0!</v>
      </c>
      <c r="N20" s="898" t="e">
        <f>'stand poul1'!M3</f>
        <v>#DIV/0!</v>
      </c>
    </row>
    <row r="21" spans="1:14" ht="24" customHeight="1" x14ac:dyDescent="0.2">
      <c r="A21" s="330">
        <v>20</v>
      </c>
      <c r="B21" s="898" t="s">
        <v>753</v>
      </c>
      <c r="C21" s="929" t="str">
        <f>'stand poul1'!B4</f>
        <v>Voskamp Martin</v>
      </c>
      <c r="D21" s="898">
        <f>'stand poul1'!C4</f>
        <v>1.78</v>
      </c>
      <c r="E21" s="898">
        <f>'stand poul1'!D4</f>
        <v>49</v>
      </c>
      <c r="F21" s="898">
        <f>'stand poul1'!E4</f>
        <v>0</v>
      </c>
      <c r="G21" s="898">
        <f>'stand poul1'!F4</f>
        <v>0</v>
      </c>
      <c r="H21" s="898">
        <f>'stand poul1'!G4</f>
        <v>0</v>
      </c>
      <c r="I21" s="897" t="e">
        <f>'stand poul1'!H4</f>
        <v>#DIV/0!</v>
      </c>
      <c r="J21" s="899">
        <f>'stand poul1'!I4</f>
        <v>0</v>
      </c>
      <c r="K21" s="898">
        <f>'stand poul1'!J4</f>
        <v>0</v>
      </c>
      <c r="L21" s="898">
        <f>'stand poul1'!K4</f>
        <v>0</v>
      </c>
      <c r="M21" s="899" t="e">
        <f>'stand poul1'!L4</f>
        <v>#DIV/0!</v>
      </c>
      <c r="N21" s="898" t="e">
        <f>'stand poul1'!M4</f>
        <v>#DIV/0!</v>
      </c>
    </row>
    <row r="22" spans="1:14" ht="24" customHeight="1" x14ac:dyDescent="0.2">
      <c r="A22" s="330">
        <v>21</v>
      </c>
      <c r="B22" s="898" t="s">
        <v>752</v>
      </c>
      <c r="C22" s="929" t="str">
        <f>'stand poul1'!B5</f>
        <v>Rosendahl Jos</v>
      </c>
      <c r="D22" s="898">
        <f>'stand poul1'!C5</f>
        <v>4.25</v>
      </c>
      <c r="E22" s="898">
        <f>'stand poul1'!D5</f>
        <v>100</v>
      </c>
      <c r="F22" s="898">
        <f>'stand poul1'!E5</f>
        <v>0</v>
      </c>
      <c r="G22" s="898">
        <f>'stand poul1'!F5</f>
        <v>0</v>
      </c>
      <c r="H22" s="898">
        <f>'stand poul1'!G5</f>
        <v>0</v>
      </c>
      <c r="I22" s="897" t="e">
        <f>'stand poul1'!H5</f>
        <v>#DIV/0!</v>
      </c>
      <c r="J22" s="899">
        <f>'stand poul1'!I5</f>
        <v>0</v>
      </c>
      <c r="K22" s="898">
        <f>'stand poul1'!J5</f>
        <v>0</v>
      </c>
      <c r="L22" s="898">
        <f>'stand poul1'!K5</f>
        <v>0</v>
      </c>
      <c r="M22" s="899" t="e">
        <f>'stand poul1'!L5</f>
        <v>#DIV/0!</v>
      </c>
      <c r="N22" s="898" t="e">
        <f>'stand poul1'!M5</f>
        <v>#DIV/0!</v>
      </c>
    </row>
    <row r="23" spans="1:14" ht="24" customHeight="1" x14ac:dyDescent="0.2">
      <c r="A23" s="330">
        <v>22</v>
      </c>
      <c r="B23" s="898" t="s">
        <v>754</v>
      </c>
      <c r="C23" s="929" t="str">
        <f>'stand poule 2'!B3</f>
        <v>Kolkman Ciel</v>
      </c>
      <c r="D23" s="898">
        <f>'stand poule 2'!C3</f>
        <v>0.54</v>
      </c>
      <c r="E23" s="898">
        <f>'stand poule 2'!D3</f>
        <v>25</v>
      </c>
      <c r="F23" s="898">
        <f>'stand poule 2'!E3</f>
        <v>0</v>
      </c>
      <c r="G23" s="898">
        <f>'stand poule 2'!F3</f>
        <v>0</v>
      </c>
      <c r="H23" s="898">
        <f>'stand poule 2'!G3</f>
        <v>0</v>
      </c>
      <c r="I23" s="897" t="e">
        <f>'stand poule 2'!H3</f>
        <v>#DIV/0!</v>
      </c>
      <c r="J23" s="899">
        <f>'stand poule 2'!I3</f>
        <v>0</v>
      </c>
      <c r="K23" s="898">
        <f>'stand poule 2'!J3</f>
        <v>0</v>
      </c>
      <c r="L23" s="898">
        <f>'stand poule 2'!K3</f>
        <v>0</v>
      </c>
      <c r="M23" s="899" t="e">
        <f>'stand poule 2'!L3</f>
        <v>#DIV/0!</v>
      </c>
      <c r="N23" s="898" t="e">
        <f>'stand poule 2'!M3</f>
        <v>#DIV/0!</v>
      </c>
    </row>
    <row r="24" spans="1:14" ht="24" customHeight="1" x14ac:dyDescent="0.2">
      <c r="A24" s="330">
        <v>23</v>
      </c>
      <c r="B24" s="898" t="s">
        <v>754</v>
      </c>
      <c r="C24" s="929" t="str">
        <f>'stand poule 2'!B5</f>
        <v>Entink Henriette klein</v>
      </c>
      <c r="D24" s="898">
        <f>'stand poule 2'!C5</f>
        <v>0.72</v>
      </c>
      <c r="E24" s="898">
        <f>'stand poule 2'!D5</f>
        <v>29</v>
      </c>
      <c r="F24" s="898">
        <f>'stand poule 2'!E5</f>
        <v>0</v>
      </c>
      <c r="G24" s="898">
        <f>'stand poule 2'!F5</f>
        <v>0</v>
      </c>
      <c r="H24" s="898">
        <f>'stand poule 2'!G5</f>
        <v>0</v>
      </c>
      <c r="I24" s="897" t="e">
        <f>'stand poule 2'!H5</f>
        <v>#DIV/0!</v>
      </c>
      <c r="J24" s="899">
        <f>'stand poule 2'!I5</f>
        <v>0</v>
      </c>
      <c r="K24" s="898">
        <f>'stand poule 2'!J5</f>
        <v>0</v>
      </c>
      <c r="L24" s="898">
        <f>'stand poule 2'!K5</f>
        <v>0</v>
      </c>
      <c r="M24" s="899" t="e">
        <f>'stand poule 2'!L5</f>
        <v>#DIV/0!</v>
      </c>
      <c r="N24" s="898" t="e">
        <f>'stand poule 2'!M5</f>
        <v>#DIV/0!</v>
      </c>
    </row>
    <row r="25" spans="1:14" ht="24" customHeight="1" x14ac:dyDescent="0.2">
      <c r="A25" s="330">
        <v>24</v>
      </c>
      <c r="B25" s="898" t="s">
        <v>629</v>
      </c>
      <c r="C25" s="929" t="str">
        <f>'stand poule 3'!B3</f>
        <v>Bongers Henry</v>
      </c>
      <c r="D25" s="897">
        <f>'stand poule 3'!C3</f>
        <v>5.4</v>
      </c>
      <c r="E25" s="898">
        <f>'stand poule 3'!D3</f>
        <v>120</v>
      </c>
      <c r="F25" s="898">
        <f>'stand poule 3'!E3</f>
        <v>0</v>
      </c>
      <c r="G25" s="898">
        <f>'stand poule 3'!F3</f>
        <v>0</v>
      </c>
      <c r="H25" s="898">
        <f>'stand poule 3'!G3</f>
        <v>0</v>
      </c>
      <c r="I25" s="897" t="e">
        <f>'stand poule 3'!H3</f>
        <v>#DIV/0!</v>
      </c>
      <c r="J25" s="899">
        <f>'stand poule 3'!I3</f>
        <v>0</v>
      </c>
      <c r="K25" s="898">
        <f>'stand poule 3'!J3</f>
        <v>0</v>
      </c>
      <c r="L25" s="898">
        <f>'stand poule 3'!K3</f>
        <v>0</v>
      </c>
      <c r="M25" s="899" t="e">
        <f>'stand poule 3'!L3</f>
        <v>#DIV/0!</v>
      </c>
      <c r="N25" s="898" t="e">
        <f>'stand poule 3'!M3</f>
        <v>#DIV/0!</v>
      </c>
    </row>
    <row r="26" spans="1:14" ht="24" customHeight="1" x14ac:dyDescent="0.2">
      <c r="A26" s="330">
        <v>25</v>
      </c>
      <c r="B26" s="898" t="s">
        <v>629</v>
      </c>
      <c r="C26" s="929" t="str">
        <f>'stand poule 3'!B6</f>
        <v>Kasteel Theo</v>
      </c>
      <c r="D26" s="897">
        <f>'stand poule 3'!C6</f>
        <v>2.7189999999999999</v>
      </c>
      <c r="E26" s="898">
        <f>'stand poule 3'!D6</f>
        <v>70</v>
      </c>
      <c r="F26" s="898">
        <f>'stand poule 3'!E6</f>
        <v>0</v>
      </c>
      <c r="G26" s="898">
        <f>'stand poule 3'!F6</f>
        <v>0</v>
      </c>
      <c r="H26" s="898">
        <f>'stand poule 3'!G6</f>
        <v>0</v>
      </c>
      <c r="I26" s="897" t="e">
        <f>'stand poule 3'!H6</f>
        <v>#DIV/0!</v>
      </c>
      <c r="J26" s="899">
        <f>'stand poule 3'!I6</f>
        <v>0</v>
      </c>
      <c r="K26" s="898">
        <f>'stand poule 3'!J6</f>
        <v>0</v>
      </c>
      <c r="L26" s="898">
        <f>'stand poule 3'!K6</f>
        <v>0</v>
      </c>
      <c r="M26" s="899" t="e">
        <f>'stand poule 3'!L6</f>
        <v>#DIV/0!</v>
      </c>
      <c r="N26" s="898" t="e">
        <f>'stand poule 3'!M6</f>
        <v>#DIV/0!</v>
      </c>
    </row>
    <row r="27" spans="1:14" ht="24" customHeight="1" x14ac:dyDescent="0.2">
      <c r="A27" s="330">
        <v>26</v>
      </c>
      <c r="B27" s="898" t="s">
        <v>755</v>
      </c>
      <c r="C27" s="929" t="str">
        <f>'stand poule 4'!B4</f>
        <v>Reinders Andre</v>
      </c>
      <c r="D27" s="898">
        <f>'stand poule 4'!C4</f>
        <v>1.41</v>
      </c>
      <c r="E27" s="898">
        <f>'stand poule 4'!D4</f>
        <v>43</v>
      </c>
      <c r="F27" s="898">
        <f>'stand poule 4'!E4</f>
        <v>0</v>
      </c>
      <c r="G27" s="898">
        <f>'stand poule 4'!F4</f>
        <v>0</v>
      </c>
      <c r="H27" s="898">
        <f>'stand poule 4'!G4</f>
        <v>0</v>
      </c>
      <c r="I27" s="897" t="e">
        <f>'stand poule 4'!H4</f>
        <v>#DIV/0!</v>
      </c>
      <c r="J27" s="899">
        <f>'stand poule 4'!I4</f>
        <v>0</v>
      </c>
      <c r="K27" s="898">
        <f>'stand poule 4'!J4</f>
        <v>0</v>
      </c>
      <c r="L27" s="898">
        <f>'stand poule 4'!K4</f>
        <v>0</v>
      </c>
      <c r="M27" s="899" t="e">
        <f>'stand poule 4'!L4</f>
        <v>#DIV/0!</v>
      </c>
      <c r="N27" s="898" t="e">
        <f>'stand poule 4'!M4</f>
        <v>#DIV/0!</v>
      </c>
    </row>
    <row r="28" spans="1:14" ht="24" customHeight="1" x14ac:dyDescent="0.2">
      <c r="A28" s="330">
        <v>27</v>
      </c>
      <c r="B28" s="898" t="s">
        <v>755</v>
      </c>
      <c r="C28" s="929" t="str">
        <f>'stand poule 4'!B5</f>
        <v>Bekker Leo</v>
      </c>
      <c r="D28" s="898">
        <f>'stand poule 4'!C5</f>
        <v>0.95</v>
      </c>
      <c r="E28" s="898">
        <f>'stand poule 4'!D5</f>
        <v>33</v>
      </c>
      <c r="F28" s="898">
        <f>'stand poule 4'!E5</f>
        <v>0</v>
      </c>
      <c r="G28" s="898">
        <f>'stand poule 4'!F5</f>
        <v>0</v>
      </c>
      <c r="H28" s="898">
        <f>'stand poule 4'!G5</f>
        <v>0</v>
      </c>
      <c r="I28" s="897" t="e">
        <f>'stand poule 4'!H5</f>
        <v>#DIV/0!</v>
      </c>
      <c r="J28" s="899">
        <f>'stand poule 4'!I5</f>
        <v>0</v>
      </c>
      <c r="K28" s="898">
        <f>'stand poule 4'!J5</f>
        <v>0</v>
      </c>
      <c r="L28" s="898">
        <f>'stand poule 4'!K5</f>
        <v>0</v>
      </c>
      <c r="M28" s="899" t="e">
        <f>'stand poule 4'!L5</f>
        <v>#DIV/0!</v>
      </c>
      <c r="N28" s="898" t="e">
        <f>'stand poule 4'!M5</f>
        <v>#DIV/0!</v>
      </c>
    </row>
    <row r="29" spans="1:14" ht="24" customHeight="1" x14ac:dyDescent="0.2">
      <c r="A29" s="330">
        <v>28</v>
      </c>
      <c r="B29" s="898" t="s">
        <v>755</v>
      </c>
      <c r="C29" s="929" t="str">
        <f>'stand poule 4'!B6</f>
        <v>Brake Frans te</v>
      </c>
      <c r="D29" s="898">
        <f>'stand poule 4'!C6</f>
        <v>1.31</v>
      </c>
      <c r="E29" s="898">
        <f>'stand poule 4'!D6</f>
        <v>41</v>
      </c>
      <c r="F29" s="898">
        <f>'stand poule 4'!E6</f>
        <v>0</v>
      </c>
      <c r="G29" s="898">
        <f>'stand poule 4'!F6</f>
        <v>0</v>
      </c>
      <c r="H29" s="898">
        <f>'stand poule 4'!G6</f>
        <v>0</v>
      </c>
      <c r="I29" s="897" t="e">
        <f>'stand poule 4'!H6</f>
        <v>#DIV/0!</v>
      </c>
      <c r="J29" s="899">
        <f>'stand poule 4'!I6</f>
        <v>0</v>
      </c>
      <c r="K29" s="898">
        <f>'stand poule 4'!J6</f>
        <v>0</v>
      </c>
      <c r="L29" s="898">
        <f>'stand poule 4'!K6</f>
        <v>0</v>
      </c>
      <c r="M29" s="899" t="e">
        <f>'stand poule 4'!L6</f>
        <v>#DIV/0!</v>
      </c>
      <c r="N29" s="898" t="e">
        <f>'stand poule 4'!M6</f>
        <v>#DIV/0!</v>
      </c>
    </row>
    <row r="30" spans="1:14" ht="24" customHeight="1" x14ac:dyDescent="0.2">
      <c r="A30" s="330">
        <v>29</v>
      </c>
      <c r="B30" s="898" t="s">
        <v>756</v>
      </c>
      <c r="C30" s="929" t="str">
        <f>'stand poule 5'!B4</f>
        <v>Berendsen Frits</v>
      </c>
      <c r="D30" s="897">
        <f>'stand poule 5'!C4</f>
        <v>1.8819999999999999</v>
      </c>
      <c r="E30" s="898">
        <f>'stand poule 5'!D4</f>
        <v>51</v>
      </c>
      <c r="F30" s="898">
        <f>'stand poule 5'!E4</f>
        <v>0</v>
      </c>
      <c r="G30" s="898">
        <f>'stand poule 5'!F4</f>
        <v>0</v>
      </c>
      <c r="H30" s="898">
        <f>'stand poule 5'!G4</f>
        <v>0</v>
      </c>
      <c r="I30" s="897" t="e">
        <f>'stand poule 5'!H4</f>
        <v>#DIV/0!</v>
      </c>
      <c r="J30" s="899">
        <f>'stand poule 5'!I4</f>
        <v>0</v>
      </c>
      <c r="K30" s="898">
        <f>'stand poule 5'!J4</f>
        <v>0</v>
      </c>
      <c r="L30" s="898">
        <f>'stand poule 5'!K4</f>
        <v>0</v>
      </c>
      <c r="M30" s="899" t="e">
        <f>'stand poule 5'!L4</f>
        <v>#DIV/0!</v>
      </c>
      <c r="N30" s="898" t="e">
        <f>'stand poule 5'!M4</f>
        <v>#DIV/0!</v>
      </c>
    </row>
    <row r="31" spans="1:14" ht="24" customHeight="1" x14ac:dyDescent="0.2">
      <c r="A31" s="330">
        <v>30</v>
      </c>
      <c r="B31" s="898" t="s">
        <v>756</v>
      </c>
      <c r="C31" s="929" t="str">
        <f>'stand poule 5'!B6</f>
        <v>Krabbenborg Martin</v>
      </c>
      <c r="D31" s="898">
        <f>'stand poule 5'!C6</f>
        <v>2.61</v>
      </c>
      <c r="E31" s="898">
        <f>'stand poule 5'!D6</f>
        <v>70</v>
      </c>
      <c r="F31" s="898">
        <f>'stand poule 5'!E6</f>
        <v>0</v>
      </c>
      <c r="G31" s="898">
        <f>'stand poule 5'!F6</f>
        <v>0</v>
      </c>
      <c r="H31" s="898">
        <f>'stand poule 5'!G6</f>
        <v>0</v>
      </c>
      <c r="I31" s="897" t="e">
        <f>'stand poule 5'!H6</f>
        <v>#DIV/0!</v>
      </c>
      <c r="J31" s="899">
        <f>'stand poule 5'!I6</f>
        <v>0</v>
      </c>
      <c r="K31" s="898">
        <f>'stand poule 5'!J6</f>
        <v>0</v>
      </c>
      <c r="L31" s="898">
        <f>'stand poule 5'!K6</f>
        <v>0</v>
      </c>
      <c r="M31" s="899" t="e">
        <f>'stand poule 5'!L6</f>
        <v>#DIV/0!</v>
      </c>
      <c r="N31" s="898" t="e">
        <f>'stand poule 5'!M6</f>
        <v>#DIV/0!</v>
      </c>
    </row>
    <row r="32" spans="1:14" ht="24" customHeight="1" x14ac:dyDescent="0.2">
      <c r="A32" s="330">
        <v>31</v>
      </c>
      <c r="B32" s="898" t="s">
        <v>109</v>
      </c>
      <c r="C32" s="929" t="str">
        <f>'stand poule 6'!B6</f>
        <v>Dijkgraaf Jan Willem</v>
      </c>
      <c r="D32" s="898">
        <f>'stand poule 6'!C6</f>
        <v>1.45</v>
      </c>
      <c r="E32" s="898">
        <f>'stand poule 6'!D6</f>
        <v>43</v>
      </c>
      <c r="F32" s="898">
        <f>'stand poule 6'!E6</f>
        <v>0</v>
      </c>
      <c r="G32" s="898">
        <f>'stand poule 6'!F6</f>
        <v>0</v>
      </c>
      <c r="H32" s="898">
        <f>'stand poule 6'!G6</f>
        <v>0</v>
      </c>
      <c r="I32" s="897" t="e">
        <f>'stand poule 6'!H6</f>
        <v>#DIV/0!</v>
      </c>
      <c r="J32" s="899">
        <f>'stand poule 6'!I6</f>
        <v>0</v>
      </c>
      <c r="K32" s="898">
        <f>'stand poule 6'!J6</f>
        <v>0</v>
      </c>
      <c r="L32" s="898">
        <f>'stand poule 6'!K6</f>
        <v>0</v>
      </c>
      <c r="M32" s="899" t="e">
        <f>'stand poule 6'!L6</f>
        <v>#DIV/0!</v>
      </c>
      <c r="N32" s="898" t="e">
        <f>'stand poule 6'!M6</f>
        <v>#DIV/0!</v>
      </c>
    </row>
    <row r="33" spans="1:14" ht="24" customHeight="1" x14ac:dyDescent="0.2">
      <c r="A33" s="330">
        <v>32</v>
      </c>
      <c r="B33" s="898" t="s">
        <v>631</v>
      </c>
      <c r="C33" s="929" t="str">
        <f>'stand poule 7'!B3</f>
        <v>Hakken Gerrit</v>
      </c>
      <c r="D33" s="898">
        <f>'stand poule 7'!C3</f>
        <v>1.46</v>
      </c>
      <c r="E33" s="898">
        <f>'stand poule 7'!D3</f>
        <v>47</v>
      </c>
      <c r="F33" s="898">
        <f>'stand poule 7'!E3</f>
        <v>0</v>
      </c>
      <c r="G33" s="898">
        <f>'stand poule 7'!F3</f>
        <v>0</v>
      </c>
      <c r="H33" s="898">
        <f>'stand poule 7'!G3</f>
        <v>0</v>
      </c>
      <c r="I33" s="897" t="e">
        <f>'stand poule 7'!H3</f>
        <v>#DIV/0!</v>
      </c>
      <c r="J33" s="899">
        <f>'stand poule 7'!I3</f>
        <v>0</v>
      </c>
      <c r="K33" s="898">
        <f>'stand poule 7'!J3</f>
        <v>0</v>
      </c>
      <c r="L33" s="898">
        <f>'stand poule 7'!K3</f>
        <v>0</v>
      </c>
      <c r="M33" s="899" t="e">
        <f>'stand poule 7'!L3</f>
        <v>#DIV/0!</v>
      </c>
      <c r="N33" s="898" t="e">
        <f>'stand poule 7'!M3</f>
        <v>#DIV/0!</v>
      </c>
    </row>
    <row r="34" spans="1:14" ht="24" customHeight="1" x14ac:dyDescent="0.2">
      <c r="A34" s="330">
        <v>33</v>
      </c>
      <c r="B34" s="898" t="s">
        <v>631</v>
      </c>
      <c r="C34" s="929" t="str">
        <f>'stand poule 7'!B4</f>
        <v>Ras J.</v>
      </c>
      <c r="D34" s="898">
        <f>'stand poule 7'!C4</f>
        <v>2.5</v>
      </c>
      <c r="E34" s="898">
        <f>'stand poule 7'!D4</f>
        <v>65</v>
      </c>
      <c r="F34" s="898">
        <f>'stand poule 7'!E4</f>
        <v>0</v>
      </c>
      <c r="G34" s="898">
        <f>'stand poule 7'!F4</f>
        <v>0</v>
      </c>
      <c r="H34" s="898">
        <f>'stand poule 7'!G4</f>
        <v>0</v>
      </c>
      <c r="I34" s="897" t="e">
        <f>'stand poule 7'!H4</f>
        <v>#DIV/0!</v>
      </c>
      <c r="J34" s="899">
        <f>'stand poule 7'!I4</f>
        <v>0</v>
      </c>
      <c r="K34" s="898">
        <f>'stand poule 7'!J4</f>
        <v>0</v>
      </c>
      <c r="L34" s="898">
        <f>'stand poule 7'!K4</f>
        <v>0</v>
      </c>
      <c r="M34" s="899" t="e">
        <f>'stand poule 7'!L4</f>
        <v>#DIV/0!</v>
      </c>
      <c r="N34" s="898" t="e">
        <f>'stand poule 7'!M4</f>
        <v>#DIV/0!</v>
      </c>
    </row>
    <row r="35" spans="1:14" ht="24" customHeight="1" x14ac:dyDescent="0.2">
      <c r="A35" s="330">
        <v>34</v>
      </c>
      <c r="B35" s="898" t="s">
        <v>631</v>
      </c>
      <c r="C35" s="929" t="str">
        <f>'stand poule 7'!B5</f>
        <v>Slot  Guus</v>
      </c>
      <c r="D35" s="898">
        <f>'stand poule 7'!C5</f>
        <v>3.68</v>
      </c>
      <c r="E35" s="898">
        <f>'stand poule 7'!D5</f>
        <v>90</v>
      </c>
      <c r="F35" s="898">
        <f>'stand poule 7'!E5</f>
        <v>0</v>
      </c>
      <c r="G35" s="898">
        <f>'stand poule 7'!F5</f>
        <v>0</v>
      </c>
      <c r="H35" s="898">
        <f>'stand poule 7'!G5</f>
        <v>0</v>
      </c>
      <c r="I35" s="897" t="e">
        <f>'stand poule 7'!H5</f>
        <v>#DIV/0!</v>
      </c>
      <c r="J35" s="899">
        <f>'stand poule 7'!I5</f>
        <v>0</v>
      </c>
      <c r="K35" s="898">
        <f>'stand poule 7'!J5</f>
        <v>0</v>
      </c>
      <c r="L35" s="898">
        <f>'stand poule 7'!K5</f>
        <v>0</v>
      </c>
      <c r="M35" s="899" t="e">
        <f>'stand poule 7'!L5</f>
        <v>#DIV/0!</v>
      </c>
      <c r="N35" s="898" t="e">
        <f>'stand poule 7'!M5</f>
        <v>#DIV/0!</v>
      </c>
    </row>
    <row r="36" spans="1:14" ht="24" customHeight="1" x14ac:dyDescent="0.2">
      <c r="A36" s="330">
        <v>35</v>
      </c>
      <c r="B36" s="898" t="s">
        <v>631</v>
      </c>
      <c r="C36" s="929" t="str">
        <f>'stand poule 7'!B6</f>
        <v>Schaik v Erik</v>
      </c>
      <c r="D36" s="898">
        <f>'stand poule 7'!C6</f>
        <v>4.1900000000000004</v>
      </c>
      <c r="E36" s="898">
        <f>'stand poule 7'!D6</f>
        <v>100</v>
      </c>
      <c r="F36" s="898">
        <f>'stand poule 7'!E6</f>
        <v>0</v>
      </c>
      <c r="G36" s="898">
        <f>'stand poule 7'!F6</f>
        <v>0</v>
      </c>
      <c r="H36" s="898">
        <f>'stand poule 7'!G6</f>
        <v>0</v>
      </c>
      <c r="I36" s="897" t="e">
        <f>'stand poule 7'!H6</f>
        <v>#DIV/0!</v>
      </c>
      <c r="J36" s="899">
        <f>'stand poule 7'!I6</f>
        <v>0</v>
      </c>
      <c r="K36" s="898">
        <f>'stand poule 7'!J6</f>
        <v>0</v>
      </c>
      <c r="L36" s="898">
        <f>'stand poule 7'!K6</f>
        <v>0</v>
      </c>
      <c r="M36" s="899" t="e">
        <f>'stand poule 7'!L6</f>
        <v>#DIV/0!</v>
      </c>
      <c r="N36" s="898" t="e">
        <f>'stand poule 7'!M6</f>
        <v>#DIV/0!</v>
      </c>
    </row>
    <row r="37" spans="1:14" ht="24" customHeight="1" x14ac:dyDescent="0.2">
      <c r="A37" s="330">
        <v>36</v>
      </c>
      <c r="B37" s="898" t="s">
        <v>111</v>
      </c>
      <c r="C37" s="929" t="str">
        <f>'stand poule 8'!B5</f>
        <v>Heutinck Marga</v>
      </c>
      <c r="D37" s="897">
        <f>'stand poule 8'!C5</f>
        <v>1.115</v>
      </c>
      <c r="E37" s="898">
        <f>'stand poule 8'!D5</f>
        <v>37</v>
      </c>
      <c r="F37" s="898">
        <f>'stand poule 8'!E5</f>
        <v>0</v>
      </c>
      <c r="G37" s="898">
        <f>'stand poule 8'!F5</f>
        <v>0</v>
      </c>
      <c r="H37" s="898">
        <f>'stand poule 8'!G5</f>
        <v>0</v>
      </c>
      <c r="I37" s="897" t="e">
        <f>'stand poule 8'!H5</f>
        <v>#DIV/0!</v>
      </c>
      <c r="J37" s="899">
        <f>'stand poule 8'!I5</f>
        <v>0</v>
      </c>
      <c r="K37" s="898">
        <f>'stand poule 8'!J5</f>
        <v>0</v>
      </c>
      <c r="L37" s="898">
        <f>'stand poule 8'!K5</f>
        <v>0</v>
      </c>
      <c r="M37" s="899" t="e">
        <f>'stand poule 8'!L5</f>
        <v>#DIV/0!</v>
      </c>
      <c r="N37" s="898" t="e">
        <f>'stand poule 8'!M5</f>
        <v>#DIV/0!</v>
      </c>
    </row>
    <row r="38" spans="1:14" ht="24" customHeight="1" x14ac:dyDescent="0.2">
      <c r="A38" s="330">
        <v>37</v>
      </c>
      <c r="B38" s="898" t="s">
        <v>758</v>
      </c>
      <c r="C38" s="929" t="str">
        <f>'stand poule 9'!B3</f>
        <v>Heutinck Anke</v>
      </c>
      <c r="D38" s="898">
        <f>'stand poule 9'!C3</f>
        <v>2.13</v>
      </c>
      <c r="E38" s="898">
        <f>'stand poule 9'!D3</f>
        <v>55</v>
      </c>
      <c r="F38" s="898">
        <f>'stand poule 9'!E3</f>
        <v>0</v>
      </c>
      <c r="G38" s="898">
        <f>'stand poule 9'!F3</f>
        <v>0</v>
      </c>
      <c r="H38" s="898">
        <f>'stand poule 9'!G3</f>
        <v>0</v>
      </c>
      <c r="I38" s="897" t="e">
        <f>'stand poule 9'!H3</f>
        <v>#DIV/0!</v>
      </c>
      <c r="J38" s="899">
        <f>'stand poule 9'!I3</f>
        <v>0</v>
      </c>
      <c r="K38" s="898">
        <f>'stand poule 9'!J3</f>
        <v>0</v>
      </c>
      <c r="L38" s="898">
        <f>'stand poule 9'!K3</f>
        <v>0</v>
      </c>
      <c r="M38" s="899" t="e">
        <f>'stand poule 9'!L3</f>
        <v>#DIV/0!</v>
      </c>
      <c r="N38" s="898" t="e">
        <f>'stand poule 9'!M3</f>
        <v>#DIV/0!</v>
      </c>
    </row>
    <row r="39" spans="1:14" ht="24" customHeight="1" x14ac:dyDescent="0.2">
      <c r="A39" s="330">
        <v>38</v>
      </c>
      <c r="B39" s="898" t="s">
        <v>758</v>
      </c>
      <c r="C39" s="929" t="str">
        <f>'stand poule 9'!B5</f>
        <v>Eekelder Willy</v>
      </c>
      <c r="D39" s="898">
        <f>'stand poule 9'!C5</f>
        <v>1.64</v>
      </c>
      <c r="E39" s="898">
        <f>'stand poule 9'!D5</f>
        <v>47</v>
      </c>
      <c r="F39" s="898">
        <f>'stand poule 9'!E5</f>
        <v>0</v>
      </c>
      <c r="G39" s="898">
        <f>'stand poule 9'!F5</f>
        <v>0</v>
      </c>
      <c r="H39" s="898">
        <f>'stand poule 9'!G5</f>
        <v>0</v>
      </c>
      <c r="I39" s="897" t="e">
        <f>'stand poule 9'!H5</f>
        <v>#DIV/0!</v>
      </c>
      <c r="J39" s="899">
        <f>'stand poule 9'!I5</f>
        <v>0</v>
      </c>
      <c r="K39" s="898">
        <f>'stand poule 9'!J5</f>
        <v>0</v>
      </c>
      <c r="L39" s="898">
        <f>'stand poule 9'!K5</f>
        <v>0</v>
      </c>
      <c r="M39" s="899" t="e">
        <f>'stand poule 9'!L5</f>
        <v>#DIV/0!</v>
      </c>
      <c r="N39" s="898" t="e">
        <f>'stand poule 9'!M5</f>
        <v>#DIV/0!</v>
      </c>
    </row>
    <row r="40" spans="1:14" ht="24" customHeight="1" x14ac:dyDescent="0.2">
      <c r="A40" s="330">
        <v>39</v>
      </c>
      <c r="B40" s="898" t="s">
        <v>758</v>
      </c>
      <c r="C40" s="929" t="str">
        <f>'stand poule 9'!B6</f>
        <v>Boeijink Henk</v>
      </c>
      <c r="D40" s="898">
        <f>'stand poule 9'!C6</f>
        <v>1.64</v>
      </c>
      <c r="E40" s="898">
        <f>'stand poule 9'!D6</f>
        <v>47</v>
      </c>
      <c r="F40" s="898">
        <f>'stand poule 9'!E6</f>
        <v>0</v>
      </c>
      <c r="G40" s="898">
        <f>'stand poule 9'!F6</f>
        <v>0</v>
      </c>
      <c r="H40" s="898">
        <f>'stand poule 9'!G6</f>
        <v>0</v>
      </c>
      <c r="I40" s="897" t="e">
        <f>'stand poule 9'!H6</f>
        <v>#DIV/0!</v>
      </c>
      <c r="J40" s="899">
        <f>'stand poule 9'!I6</f>
        <v>0</v>
      </c>
      <c r="K40" s="898">
        <f>'stand poule 9'!J6</f>
        <v>0</v>
      </c>
      <c r="L40" s="898">
        <f>'stand poule 9'!K6</f>
        <v>0</v>
      </c>
      <c r="M40" s="899" t="e">
        <f>'stand poule 9'!L6</f>
        <v>#DIV/0!</v>
      </c>
      <c r="N40" s="898" t="e">
        <f>'stand poule 9'!M6</f>
        <v>#DIV/0!</v>
      </c>
    </row>
    <row r="41" spans="1:14" ht="24" customHeight="1" x14ac:dyDescent="0.2">
      <c r="A41" s="330">
        <v>40</v>
      </c>
      <c r="B41" s="898" t="s">
        <v>112</v>
      </c>
      <c r="C41" s="929" t="str">
        <f>'stand poule 10'!B5</f>
        <v>Dinkelman Bertus</v>
      </c>
      <c r="D41" s="897">
        <f>'stand poule 10'!C5</f>
        <v>1.5409999999999999</v>
      </c>
      <c r="E41" s="898">
        <f>'stand poule 10'!D5</f>
        <v>45</v>
      </c>
      <c r="F41" s="898">
        <f>'stand poule 10'!E5</f>
        <v>0</v>
      </c>
      <c r="G41" s="898">
        <f>'stand poule 10'!F5</f>
        <v>0</v>
      </c>
      <c r="H41" s="898">
        <f>'stand poule 10'!G5</f>
        <v>0</v>
      </c>
      <c r="I41" s="897" t="e">
        <f>'stand poule 10'!H5</f>
        <v>#DIV/0!</v>
      </c>
      <c r="J41" s="899">
        <f>'stand poule 10'!I5</f>
        <v>0</v>
      </c>
      <c r="K41" s="898">
        <f>'stand poule 10'!J5</f>
        <v>0</v>
      </c>
      <c r="L41" s="898">
        <f>'stand poule 10'!K5</f>
        <v>0</v>
      </c>
      <c r="M41" s="899" t="e">
        <f>'stand poule 10'!L5</f>
        <v>#DIV/0!</v>
      </c>
      <c r="N41" s="898" t="e">
        <f>'stand poule 10'!M5</f>
        <v>#DIV/0!</v>
      </c>
    </row>
    <row r="42" spans="1:14" ht="30.75" customHeight="1" thickBot="1" x14ac:dyDescent="0.25"/>
    <row r="43" spans="1:14" ht="30.75" customHeight="1" thickBot="1" x14ac:dyDescent="0.25">
      <c r="C43" s="1070" t="s">
        <v>31</v>
      </c>
      <c r="D43" s="1071"/>
    </row>
    <row r="44" spans="1:14" ht="30.75" customHeight="1" x14ac:dyDescent="0.2"/>
    <row r="45" spans="1:14" ht="30.75" customHeight="1" x14ac:dyDescent="0.2"/>
    <row r="46" spans="1:14" ht="30.75" customHeight="1" x14ac:dyDescent="0.2"/>
    <row r="47" spans="1:14" ht="30.75" customHeight="1" x14ac:dyDescent="0.2"/>
    <row r="48" spans="1:14" ht="30.75" customHeight="1" x14ac:dyDescent="0.2"/>
    <row r="49" ht="30.75" customHeight="1" x14ac:dyDescent="0.2"/>
    <row r="50" ht="30.75" customHeight="1" x14ac:dyDescent="0.2"/>
    <row r="51" ht="30.75" customHeight="1" x14ac:dyDescent="0.2"/>
    <row r="52" ht="30.75" customHeight="1" x14ac:dyDescent="0.2"/>
    <row r="53" ht="30.75" customHeight="1" x14ac:dyDescent="0.2"/>
    <row r="54" ht="30.75" customHeight="1" x14ac:dyDescent="0.2"/>
    <row r="55" ht="30.75" customHeight="1" x14ac:dyDescent="0.2"/>
    <row r="56" ht="30.75" customHeight="1" x14ac:dyDescent="0.2"/>
    <row r="57" ht="30.75" customHeight="1" x14ac:dyDescent="0.2"/>
    <row r="58" ht="30.75" customHeight="1" x14ac:dyDescent="0.2"/>
    <row r="59" ht="30.75" customHeight="1" x14ac:dyDescent="0.2"/>
    <row r="60" ht="30.75" customHeight="1" x14ac:dyDescent="0.2"/>
    <row r="61" ht="30.75" customHeight="1" x14ac:dyDescent="0.2"/>
    <row r="62" ht="30.75" customHeight="1" x14ac:dyDescent="0.2"/>
    <row r="63" ht="30.75" customHeight="1" x14ac:dyDescent="0.2"/>
    <row r="64" ht="30.75" customHeight="1" x14ac:dyDescent="0.2"/>
    <row r="65" ht="30.75" customHeight="1" x14ac:dyDescent="0.2"/>
    <row r="66" ht="30.75" customHeight="1" x14ac:dyDescent="0.2"/>
    <row r="67" ht="30.75" customHeight="1" x14ac:dyDescent="0.2"/>
    <row r="68" ht="30.75" customHeight="1" x14ac:dyDescent="0.2"/>
    <row r="69" ht="30.75" customHeight="1" x14ac:dyDescent="0.2"/>
    <row r="70" ht="30.75" customHeight="1" x14ac:dyDescent="0.2"/>
    <row r="71" ht="30.75" customHeight="1" x14ac:dyDescent="0.2"/>
    <row r="72" ht="30.75" customHeight="1" x14ac:dyDescent="0.2"/>
    <row r="73" ht="30.75" customHeight="1" x14ac:dyDescent="0.2"/>
    <row r="74" ht="30.75" customHeight="1" x14ac:dyDescent="0.2"/>
    <row r="75" ht="30.75" customHeight="1" x14ac:dyDescent="0.2"/>
    <row r="76" ht="30.75" customHeight="1" x14ac:dyDescent="0.2"/>
    <row r="77" ht="30.75" customHeight="1" x14ac:dyDescent="0.2"/>
    <row r="78" ht="30.75" customHeight="1" x14ac:dyDescent="0.2"/>
    <row r="79" ht="30.75" customHeight="1" x14ac:dyDescent="0.2"/>
    <row r="80" ht="30.75" customHeight="1" x14ac:dyDescent="0.2"/>
    <row r="81" ht="30.75" customHeight="1" x14ac:dyDescent="0.2"/>
    <row r="82" ht="30.75" customHeight="1" x14ac:dyDescent="0.2"/>
    <row r="83" ht="30.75" customHeight="1" x14ac:dyDescent="0.2"/>
    <row r="84" ht="30.75" customHeight="1" x14ac:dyDescent="0.2"/>
    <row r="85" ht="30.75" customHeight="1" x14ac:dyDescent="0.2"/>
    <row r="86" ht="30.75" customHeight="1" x14ac:dyDescent="0.2"/>
    <row r="87" ht="30.75" customHeight="1" x14ac:dyDescent="0.2"/>
    <row r="88" ht="30.75" customHeight="1" x14ac:dyDescent="0.2"/>
    <row r="89" ht="30.75" customHeight="1" x14ac:dyDescent="0.2"/>
    <row r="90" ht="30.75" customHeight="1" x14ac:dyDescent="0.2"/>
    <row r="91" ht="30.75" customHeight="1" x14ac:dyDescent="0.2"/>
    <row r="92" ht="30.75" customHeight="1" x14ac:dyDescent="0.2"/>
    <row r="93" ht="30.75" customHeight="1" x14ac:dyDescent="0.2"/>
    <row r="94" ht="30.75" customHeight="1" x14ac:dyDescent="0.2"/>
    <row r="95" ht="30.75" customHeight="1" x14ac:dyDescent="0.2"/>
    <row r="96" ht="30.75" customHeight="1" x14ac:dyDescent="0.2"/>
    <row r="97" ht="30.75" customHeight="1" x14ac:dyDescent="0.2"/>
    <row r="98" ht="30.75" customHeight="1" x14ac:dyDescent="0.2"/>
    <row r="99" ht="30.75" customHeight="1" x14ac:dyDescent="0.2"/>
    <row r="100" ht="30.75" customHeight="1" x14ac:dyDescent="0.2"/>
    <row r="101" ht="30.75" customHeight="1" x14ac:dyDescent="0.2"/>
    <row r="102" ht="30.75" customHeight="1" x14ac:dyDescent="0.2"/>
    <row r="103" ht="30.75" customHeight="1" x14ac:dyDescent="0.2"/>
    <row r="104" ht="30.75" customHeight="1" x14ac:dyDescent="0.2"/>
    <row r="105" ht="30.75" customHeight="1" x14ac:dyDescent="0.2"/>
    <row r="106" ht="30.75" customHeight="1" x14ac:dyDescent="0.2"/>
    <row r="107" ht="30.75" customHeight="1" x14ac:dyDescent="0.2"/>
    <row r="108" ht="30.75" customHeight="1" x14ac:dyDescent="0.2"/>
    <row r="109" ht="30.75" customHeight="1" x14ac:dyDescent="0.2"/>
    <row r="110" ht="30.75" customHeight="1" x14ac:dyDescent="0.2"/>
    <row r="111" ht="30.75" customHeight="1" x14ac:dyDescent="0.2"/>
    <row r="112" ht="30.75" customHeight="1" x14ac:dyDescent="0.2"/>
    <row r="113" ht="30.75" customHeight="1" x14ac:dyDescent="0.2"/>
    <row r="114" ht="30.75" customHeight="1" x14ac:dyDescent="0.2"/>
    <row r="115" ht="30.75" customHeight="1" x14ac:dyDescent="0.2"/>
    <row r="116" ht="30.75" customHeight="1" x14ac:dyDescent="0.2"/>
    <row r="117" ht="30.75" customHeight="1" x14ac:dyDescent="0.2"/>
    <row r="118" ht="30.75" customHeight="1" x14ac:dyDescent="0.2"/>
    <row r="119" ht="30.75" customHeight="1" x14ac:dyDescent="0.2"/>
    <row r="120" ht="30.75" customHeight="1" x14ac:dyDescent="0.2"/>
    <row r="121" ht="30.75" customHeight="1" x14ac:dyDescent="0.2"/>
    <row r="122" ht="30.75" customHeight="1" x14ac:dyDescent="0.2"/>
    <row r="123" ht="30.75" customHeight="1" x14ac:dyDescent="0.2"/>
    <row r="124" ht="30.75" customHeight="1" x14ac:dyDescent="0.2"/>
    <row r="125" ht="30.75" customHeight="1" x14ac:dyDescent="0.2"/>
    <row r="126" ht="30.75" customHeight="1" x14ac:dyDescent="0.2"/>
    <row r="127" ht="30.75" customHeight="1" x14ac:dyDescent="0.2"/>
    <row r="128" ht="30.75" customHeight="1" x14ac:dyDescent="0.2"/>
    <row r="129" ht="30.75" customHeight="1" x14ac:dyDescent="0.2"/>
    <row r="130" ht="30.75" customHeight="1" x14ac:dyDescent="0.2"/>
    <row r="131" ht="30.75" customHeight="1" x14ac:dyDescent="0.2"/>
    <row r="132" ht="30.75" customHeight="1" x14ac:dyDescent="0.2"/>
    <row r="133" ht="30.75" customHeight="1" x14ac:dyDescent="0.2"/>
    <row r="134" ht="30.75" customHeight="1" x14ac:dyDescent="0.2"/>
  </sheetData>
  <sortState xmlns:xlrd2="http://schemas.microsoft.com/office/spreadsheetml/2017/richdata2" ref="B2:N41">
    <sortCondition ref="K2:K41"/>
    <sortCondition descending="1" ref="J2:J41"/>
  </sortState>
  <mergeCells count="1">
    <mergeCell ref="C43:D43"/>
  </mergeCells>
  <hyperlinks>
    <hyperlink ref="C43:D43" location="Hoofdmenu!A1" display="Hoofdmenu" xr:uid="{FC7928CA-1D18-4385-A451-6D0D728E5902}"/>
  </hyperlinks>
  <pageMargins left="0" right="0" top="0.35433070866141736" bottom="0.15748031496062992" header="0.31496062992125984" footer="0.31496062992125984"/>
  <pageSetup paperSize="9" scale="75" orientation="portrait" horizontalDpi="0" verticalDpi="0" r:id="rId1"/>
  <headerFooter>
    <oddFooter>&amp;CJos Rouwhorst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16101-0763-434E-8D8E-9FE73134F969}">
  <dimension ref="A2:U28"/>
  <sheetViews>
    <sheetView workbookViewId="0">
      <selection activeCell="M15" sqref="M15"/>
    </sheetView>
  </sheetViews>
  <sheetFormatPr defaultRowHeight="12.75" x14ac:dyDescent="0.2"/>
  <cols>
    <col min="2" max="2" width="19" customWidth="1"/>
    <col min="3" max="3" width="3.85546875" customWidth="1"/>
    <col min="4" max="4" width="18" customWidth="1"/>
    <col min="5" max="5" width="2.28515625" customWidth="1"/>
    <col min="7" max="7" width="10.5703125" customWidth="1"/>
    <col min="8" max="8" width="3.140625" customWidth="1"/>
    <col min="9" max="9" width="18.140625" customWidth="1"/>
    <col min="10" max="10" width="3.140625" customWidth="1"/>
    <col min="11" max="11" width="19.140625" customWidth="1"/>
    <col min="12" max="12" width="4" customWidth="1"/>
    <col min="13" max="13" width="17" customWidth="1"/>
    <col min="14" max="14" width="3.7109375" customWidth="1"/>
    <col min="15" max="15" width="18.5703125" customWidth="1"/>
    <col min="16" max="16" width="3.7109375" customWidth="1"/>
    <col min="17" max="17" width="17.42578125" customWidth="1"/>
  </cols>
  <sheetData>
    <row r="2" spans="2:21" ht="52.5" customHeight="1" x14ac:dyDescent="0.2">
      <c r="B2" s="1177" t="s">
        <v>730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21" ht="52.5" customHeight="1" x14ac:dyDescent="0.2">
      <c r="B3" s="1179">
        <v>45413</v>
      </c>
      <c r="C3" s="1180"/>
      <c r="D3" s="1181"/>
      <c r="E3" s="840"/>
      <c r="F3" s="1179">
        <f>SUM(B3+7)</f>
        <v>45420</v>
      </c>
      <c r="G3" s="1180"/>
      <c r="H3" s="1180"/>
      <c r="I3" s="1181"/>
      <c r="J3" s="840"/>
      <c r="K3" s="1179">
        <f>SUM(F3+7)</f>
        <v>45427</v>
      </c>
      <c r="L3" s="1180"/>
      <c r="M3" s="1181"/>
      <c r="N3" s="840"/>
      <c r="O3" s="1179">
        <f>SUM(K3+7)</f>
        <v>45434</v>
      </c>
      <c r="P3" s="1180"/>
      <c r="Q3" s="1181"/>
    </row>
    <row r="4" spans="2:21" ht="52.5" customHeight="1" x14ac:dyDescent="0.35">
      <c r="B4" s="809" t="str">
        <f>'Locatie''s indeling '!E34</f>
        <v>Barge Appie ten</v>
      </c>
      <c r="C4" s="839" t="s">
        <v>698</v>
      </c>
      <c r="D4" s="809" t="str">
        <f t="shared" ref="D4:D10" si="0">B5</f>
        <v>Berendsen Frits</v>
      </c>
      <c r="E4" s="836"/>
      <c r="F4" s="1171" t="str">
        <f>'Locatie''s indeling '!E34</f>
        <v>Barge Appie ten</v>
      </c>
      <c r="G4" s="1172"/>
      <c r="H4" s="839" t="s">
        <v>698</v>
      </c>
      <c r="I4" s="809" t="str">
        <f t="shared" ref="I4:I9" si="1">B6</f>
        <v>Kemkens Jan</v>
      </c>
      <c r="J4" s="836"/>
      <c r="K4" s="809" t="str">
        <f>'Locatie''s indeling '!E34</f>
        <v>Barge Appie ten</v>
      </c>
      <c r="L4" s="839" t="s">
        <v>698</v>
      </c>
      <c r="M4" s="809" t="str">
        <f t="shared" ref="M4:M8" si="2">B7</f>
        <v>Krabbenborg Martin</v>
      </c>
      <c r="N4" s="836"/>
      <c r="O4" s="809" t="str">
        <f>'Locatie''s indeling '!E34</f>
        <v>Barge Appie ten</v>
      </c>
      <c r="P4" s="839" t="s">
        <v>698</v>
      </c>
      <c r="Q4" s="809" t="str">
        <f t="shared" ref="Q4:Q7" si="3">B8</f>
        <v>Nijman Gerrit</v>
      </c>
    </row>
    <row r="5" spans="2:21" ht="52.5" customHeight="1" x14ac:dyDescent="0.35">
      <c r="B5" s="809" t="str">
        <f>'Locatie''s indeling '!E35</f>
        <v>Berendsen Frits</v>
      </c>
      <c r="C5" s="839" t="s">
        <v>698</v>
      </c>
      <c r="D5" s="809" t="str">
        <f t="shared" si="0"/>
        <v>Kemkens Jan</v>
      </c>
      <c r="E5" s="836"/>
      <c r="F5" s="1171" t="str">
        <f>'Locatie''s indeling '!E35</f>
        <v>Berendsen Frits</v>
      </c>
      <c r="G5" s="1172"/>
      <c r="H5" s="839" t="s">
        <v>698</v>
      </c>
      <c r="I5" s="809" t="str">
        <f t="shared" si="1"/>
        <v>Krabbenborg Martin</v>
      </c>
      <c r="J5" s="836"/>
      <c r="K5" s="809" t="str">
        <f>'Locatie''s indeling '!E35</f>
        <v>Berendsen Frits</v>
      </c>
      <c r="L5" s="839" t="s">
        <v>698</v>
      </c>
      <c r="M5" s="809" t="str">
        <f t="shared" si="2"/>
        <v>Nijman Gerrit</v>
      </c>
      <c r="N5" s="836"/>
      <c r="O5" s="809" t="str">
        <f>'Locatie''s indeling '!E35</f>
        <v>Berendsen Frits</v>
      </c>
      <c r="P5" s="839" t="s">
        <v>698</v>
      </c>
      <c r="Q5" s="809" t="str">
        <f t="shared" si="3"/>
        <v>Spieker Leo</v>
      </c>
    </row>
    <row r="6" spans="2:21" ht="52.5" customHeight="1" x14ac:dyDescent="0.35">
      <c r="B6" s="809" t="str">
        <f>'Locatie''s indeling '!E36</f>
        <v>Kemkens Jan</v>
      </c>
      <c r="C6" s="839" t="s">
        <v>698</v>
      </c>
      <c r="D6" s="809" t="str">
        <f t="shared" si="0"/>
        <v>Krabbenborg Martin</v>
      </c>
      <c r="E6" s="836"/>
      <c r="F6" s="1171" t="str">
        <f>'Locatie''s indeling '!E36</f>
        <v>Kemkens Jan</v>
      </c>
      <c r="G6" s="1172"/>
      <c r="H6" s="839" t="s">
        <v>698</v>
      </c>
      <c r="I6" s="809" t="str">
        <f t="shared" si="1"/>
        <v>Nijman Gerrit</v>
      </c>
      <c r="J6" s="836"/>
      <c r="K6" s="809" t="str">
        <f>'Locatie''s indeling '!E36</f>
        <v>Kemkens Jan</v>
      </c>
      <c r="L6" s="839" t="s">
        <v>698</v>
      </c>
      <c r="M6" s="809" t="str">
        <f t="shared" si="2"/>
        <v>Spieker Leo</v>
      </c>
      <c r="N6" s="836"/>
      <c r="O6" s="809" t="str">
        <f>'Locatie''s indeling '!E36</f>
        <v>Kemkens Jan</v>
      </c>
      <c r="P6" s="839" t="s">
        <v>698</v>
      </c>
      <c r="Q6" s="809" t="str">
        <f t="shared" si="3"/>
        <v>Ubbink Harrie</v>
      </c>
      <c r="U6" s="838"/>
    </row>
    <row r="7" spans="2:21" ht="52.5" customHeight="1" x14ac:dyDescent="0.35">
      <c r="B7" s="857" t="str">
        <f>'Locatie''s indeling '!E37</f>
        <v>Krabbenborg Martin</v>
      </c>
      <c r="C7" s="839" t="s">
        <v>698</v>
      </c>
      <c r="D7" s="809" t="str">
        <f t="shared" si="0"/>
        <v>Nijman Gerrit</v>
      </c>
      <c r="E7" s="836"/>
      <c r="F7" s="1173" t="str">
        <f>'Locatie''s indeling '!E37</f>
        <v>Krabbenborg Martin</v>
      </c>
      <c r="G7" s="1174"/>
      <c r="H7" s="839" t="s">
        <v>698</v>
      </c>
      <c r="I7" s="809" t="str">
        <f t="shared" si="1"/>
        <v>Spieker Leo</v>
      </c>
      <c r="J7" s="836"/>
      <c r="K7" s="857" t="str">
        <f>'Locatie''s indeling '!E37</f>
        <v>Krabbenborg Martin</v>
      </c>
      <c r="L7" s="839" t="s">
        <v>698</v>
      </c>
      <c r="M7" s="809" t="str">
        <f t="shared" si="2"/>
        <v>Ubbink Harrie</v>
      </c>
      <c r="N7" s="836"/>
      <c r="O7" s="857" t="str">
        <f>'Locatie''s indeling '!E37</f>
        <v>Krabbenborg Martin</v>
      </c>
      <c r="P7" s="839" t="s">
        <v>698</v>
      </c>
      <c r="Q7" s="809" t="str">
        <f t="shared" si="3"/>
        <v>Rouwhorst Bennie</v>
      </c>
    </row>
    <row r="8" spans="2:21" ht="52.5" customHeight="1" x14ac:dyDescent="0.35">
      <c r="B8" s="809" t="str">
        <f>'Locatie''s indeling '!E38</f>
        <v>Nijman Gerrit</v>
      </c>
      <c r="C8" s="839" t="s">
        <v>698</v>
      </c>
      <c r="D8" s="809" t="str">
        <f t="shared" si="0"/>
        <v>Spieker Leo</v>
      </c>
      <c r="E8" s="836"/>
      <c r="F8" s="1171" t="str">
        <f>'Locatie''s indeling '!E38</f>
        <v>Nijman Gerrit</v>
      </c>
      <c r="G8" s="1172"/>
      <c r="H8" s="839" t="s">
        <v>698</v>
      </c>
      <c r="I8" s="809" t="str">
        <f t="shared" si="1"/>
        <v>Ubbink Harrie</v>
      </c>
      <c r="J8" s="836"/>
      <c r="K8" s="809" t="str">
        <f>'Locatie''s indeling '!E38</f>
        <v>Nijman Gerrit</v>
      </c>
      <c r="L8" s="839" t="s">
        <v>698</v>
      </c>
      <c r="M8" s="809" t="str">
        <f t="shared" si="2"/>
        <v>Rouwhorst Bennie</v>
      </c>
      <c r="N8" s="836"/>
      <c r="O8" s="809"/>
      <c r="P8" s="839"/>
      <c r="Q8" s="809"/>
    </row>
    <row r="9" spans="2:21" ht="52.5" customHeight="1" x14ac:dyDescent="0.35">
      <c r="B9" s="809" t="str">
        <f>'Locatie''s indeling '!E39</f>
        <v>Spieker Leo</v>
      </c>
      <c r="C9" s="839" t="s">
        <v>698</v>
      </c>
      <c r="D9" s="809" t="str">
        <f t="shared" si="0"/>
        <v>Ubbink Harrie</v>
      </c>
      <c r="E9" s="836"/>
      <c r="F9" s="1171" t="str">
        <f>'Locatie''s indeling '!E39</f>
        <v>Spieker Leo</v>
      </c>
      <c r="G9" s="1172"/>
      <c r="H9" s="839" t="s">
        <v>698</v>
      </c>
      <c r="I9" s="809" t="str">
        <f t="shared" si="1"/>
        <v>Rouwhorst Bennie</v>
      </c>
      <c r="J9" s="836"/>
      <c r="K9" s="809" t="str">
        <f>'Locatie''s indeling '!E39</f>
        <v>Spieker Leo</v>
      </c>
      <c r="L9" s="839" t="s">
        <v>698</v>
      </c>
      <c r="M9" s="809" t="str">
        <f t="shared" ref="M9:M11" si="4">B4</f>
        <v>Barge Appie ten</v>
      </c>
      <c r="N9" s="836"/>
      <c r="O9" s="809"/>
      <c r="P9" s="839"/>
      <c r="Q9" s="809"/>
    </row>
    <row r="10" spans="2:21" ht="52.5" customHeight="1" x14ac:dyDescent="0.35">
      <c r="B10" s="809" t="str">
        <f>'Locatie''s indeling '!E40</f>
        <v>Ubbink Harrie</v>
      </c>
      <c r="C10" s="839" t="s">
        <v>698</v>
      </c>
      <c r="D10" s="809" t="str">
        <f t="shared" si="0"/>
        <v>Rouwhorst Bennie</v>
      </c>
      <c r="E10" s="836"/>
      <c r="F10" s="1171" t="str">
        <f>'Locatie''s indeling '!E40</f>
        <v>Ubbink Harrie</v>
      </c>
      <c r="G10" s="1172"/>
      <c r="H10" s="839" t="s">
        <v>698</v>
      </c>
      <c r="I10" s="809" t="str">
        <f t="shared" ref="I10:I11" si="5">B4</f>
        <v>Barge Appie ten</v>
      </c>
      <c r="J10" s="836"/>
      <c r="K10" s="809" t="str">
        <f>'Locatie''s indeling '!E40</f>
        <v>Ubbink Harrie</v>
      </c>
      <c r="L10" s="839" t="s">
        <v>698</v>
      </c>
      <c r="M10" s="809" t="str">
        <f t="shared" si="4"/>
        <v>Berendsen Frits</v>
      </c>
      <c r="N10" s="836"/>
      <c r="O10" s="809"/>
      <c r="P10" s="839"/>
      <c r="Q10" s="809"/>
    </row>
    <row r="11" spans="2:21" ht="52.5" customHeight="1" x14ac:dyDescent="0.35">
      <c r="B11" s="809" t="str">
        <f>'Locatie''s indeling '!E41</f>
        <v>Rouwhorst Bennie</v>
      </c>
      <c r="C11" s="839" t="s">
        <v>698</v>
      </c>
      <c r="D11" s="809" t="str">
        <f>$B$4</f>
        <v>Barge Appie ten</v>
      </c>
      <c r="E11" s="836"/>
      <c r="F11" s="1171" t="str">
        <f>'Locatie''s indeling '!E41</f>
        <v>Rouwhorst Bennie</v>
      </c>
      <c r="G11" s="1172"/>
      <c r="H11" s="839" t="s">
        <v>698</v>
      </c>
      <c r="I11" s="809" t="str">
        <f t="shared" si="5"/>
        <v>Berendsen Frits</v>
      </c>
      <c r="J11" s="836"/>
      <c r="K11" s="809" t="str">
        <f>'Locatie''s indeling '!E41</f>
        <v>Rouwhorst Bennie</v>
      </c>
      <c r="L11" s="839" t="s">
        <v>698</v>
      </c>
      <c r="M11" s="809" t="str">
        <f t="shared" si="4"/>
        <v>Kemkens Jan</v>
      </c>
      <c r="N11" s="836"/>
      <c r="O11" s="809"/>
      <c r="P11" s="839"/>
      <c r="Q11" s="809"/>
    </row>
    <row r="12" spans="2:21" ht="52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21" ht="52.5" customHeight="1" x14ac:dyDescent="0.2">
      <c r="B13" s="1185" t="s">
        <v>731</v>
      </c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7"/>
    </row>
    <row r="14" spans="2:21" ht="52.5" customHeight="1" x14ac:dyDescent="0.2">
      <c r="B14" s="1179">
        <v>45413</v>
      </c>
      <c r="C14" s="1180"/>
      <c r="D14" s="1181"/>
      <c r="E14" s="834"/>
      <c r="F14" s="1179">
        <f>SUM(B14+7)</f>
        <v>45420</v>
      </c>
      <c r="G14" s="1180"/>
      <c r="H14" s="1180"/>
      <c r="I14" s="1181"/>
      <c r="J14" s="834"/>
      <c r="K14" s="1179">
        <f>SUM(F14+7)</f>
        <v>45427</v>
      </c>
      <c r="L14" s="1180"/>
      <c r="M14" s="1181"/>
      <c r="N14" s="834"/>
      <c r="O14" s="1179">
        <f>SUM(K14+7)</f>
        <v>45434</v>
      </c>
      <c r="P14" s="1180"/>
      <c r="Q14" s="1181"/>
    </row>
    <row r="15" spans="2:21" ht="52.5" customHeight="1" x14ac:dyDescent="0.35">
      <c r="B15" s="809" t="str">
        <f>'Locatie''s indeling '!E42</f>
        <v>Pothoven  Dirk Jan</v>
      </c>
      <c r="C15" s="839" t="s">
        <v>698</v>
      </c>
      <c r="D15" s="809" t="str">
        <f t="shared" ref="D15:D21" si="6">B16</f>
        <v>Vogelaar Dick</v>
      </c>
      <c r="E15" s="841"/>
      <c r="F15" s="1171" t="str">
        <f>'Locatie''s indeling '!E42</f>
        <v>Pothoven  Dirk Jan</v>
      </c>
      <c r="G15" s="1172"/>
      <c r="H15" s="839" t="s">
        <v>698</v>
      </c>
      <c r="I15" s="809" t="str">
        <f t="shared" ref="I15:I20" si="7">F17</f>
        <v>Bramer Ben</v>
      </c>
      <c r="J15" s="841"/>
      <c r="K15" s="809" t="str">
        <f>'Locatie''s indeling '!E42</f>
        <v>Pothoven  Dirk Jan</v>
      </c>
      <c r="L15" s="839" t="s">
        <v>698</v>
      </c>
      <c r="M15" s="809" t="str">
        <f t="shared" ref="M15:M19" si="8">B18</f>
        <v>Dijkgraaf Jan Willem</v>
      </c>
      <c r="N15" s="836"/>
      <c r="O15" s="809" t="str">
        <f>'Locatie''s indeling '!E42</f>
        <v>Pothoven  Dirk Jan</v>
      </c>
      <c r="P15" s="839" t="s">
        <v>698</v>
      </c>
      <c r="Q15" s="809" t="str">
        <f t="shared" ref="Q15:Q18" si="9">B19</f>
        <v>Kox Arie</v>
      </c>
    </row>
    <row r="16" spans="2:21" ht="52.5" customHeight="1" x14ac:dyDescent="0.35">
      <c r="B16" s="857" t="str">
        <f>'Locatie''s indeling '!E43</f>
        <v>Vogelaar Dick</v>
      </c>
      <c r="C16" s="839" t="s">
        <v>698</v>
      </c>
      <c r="D16" s="809" t="str">
        <f t="shared" si="6"/>
        <v>Bramer Ben</v>
      </c>
      <c r="E16" s="841"/>
      <c r="F16" s="1173" t="str">
        <f>'Locatie''s indeling '!E43</f>
        <v>Vogelaar Dick</v>
      </c>
      <c r="G16" s="1174"/>
      <c r="H16" s="839" t="s">
        <v>698</v>
      </c>
      <c r="I16" s="809" t="str">
        <f t="shared" si="7"/>
        <v>Dijkgraaf Jan Willem</v>
      </c>
      <c r="J16" s="841"/>
      <c r="K16" s="857" t="str">
        <f>'Locatie''s indeling '!E43</f>
        <v>Vogelaar Dick</v>
      </c>
      <c r="L16" s="839" t="s">
        <v>698</v>
      </c>
      <c r="M16" s="809" t="str">
        <f t="shared" si="8"/>
        <v>Kox Arie</v>
      </c>
      <c r="N16" s="836"/>
      <c r="O16" s="857" t="str">
        <f>'Locatie''s indeling '!E43</f>
        <v>Vogelaar Dick</v>
      </c>
      <c r="P16" s="839" t="s">
        <v>698</v>
      </c>
      <c r="Q16" s="809" t="str">
        <f t="shared" si="9"/>
        <v>Spekschoor Bennie</v>
      </c>
    </row>
    <row r="17" spans="1:17" ht="52.5" customHeight="1" x14ac:dyDescent="0.35">
      <c r="B17" s="809" t="str">
        <f>'Locatie''s indeling '!E44</f>
        <v>Bramer Ben</v>
      </c>
      <c r="C17" s="839" t="s">
        <v>698</v>
      </c>
      <c r="D17" s="809" t="str">
        <f t="shared" si="6"/>
        <v>Dijkgraaf Jan Willem</v>
      </c>
      <c r="E17" s="841"/>
      <c r="F17" s="1171" t="str">
        <f>'Locatie''s indeling '!E44</f>
        <v>Bramer Ben</v>
      </c>
      <c r="G17" s="1172"/>
      <c r="H17" s="839" t="s">
        <v>698</v>
      </c>
      <c r="I17" s="809" t="str">
        <f t="shared" si="7"/>
        <v>Kox Arie</v>
      </c>
      <c r="J17" s="841"/>
      <c r="K17" s="809" t="str">
        <f>'Locatie''s indeling '!E44</f>
        <v>Bramer Ben</v>
      </c>
      <c r="L17" s="839" t="s">
        <v>698</v>
      </c>
      <c r="M17" s="809" t="str">
        <f t="shared" si="8"/>
        <v>Spekschoor Bennie</v>
      </c>
      <c r="N17" s="836"/>
      <c r="O17" s="809" t="str">
        <f>'Locatie''s indeling '!E44</f>
        <v>Bramer Ben</v>
      </c>
      <c r="P17" s="839" t="s">
        <v>698</v>
      </c>
      <c r="Q17" s="809" t="str">
        <f t="shared" si="9"/>
        <v>Arentsen Wim</v>
      </c>
    </row>
    <row r="18" spans="1:17" ht="52.5" customHeight="1" x14ac:dyDescent="0.35">
      <c r="B18" s="809" t="str">
        <f>'Locatie''s indeling '!E45</f>
        <v>Dijkgraaf Jan Willem</v>
      </c>
      <c r="C18" s="839" t="s">
        <v>698</v>
      </c>
      <c r="D18" s="809" t="str">
        <f t="shared" si="6"/>
        <v>Kox Arie</v>
      </c>
      <c r="E18" s="841"/>
      <c r="F18" s="1171" t="str">
        <f>'Locatie''s indeling '!E45</f>
        <v>Dijkgraaf Jan Willem</v>
      </c>
      <c r="G18" s="1172"/>
      <c r="H18" s="839" t="s">
        <v>698</v>
      </c>
      <c r="I18" s="809" t="str">
        <f t="shared" si="7"/>
        <v>Spekschoor Bennie</v>
      </c>
      <c r="J18" s="841"/>
      <c r="K18" s="809" t="str">
        <f>'Locatie''s indeling '!E45</f>
        <v>Dijkgraaf Jan Willem</v>
      </c>
      <c r="L18" s="839" t="s">
        <v>698</v>
      </c>
      <c r="M18" s="809" t="str">
        <f t="shared" si="8"/>
        <v>Arentsen Wim</v>
      </c>
      <c r="N18" s="836"/>
      <c r="O18" s="809" t="str">
        <f>'Locatie''s indeling '!E45</f>
        <v>Dijkgraaf Jan Willem</v>
      </c>
      <c r="P18" s="839" t="s">
        <v>698</v>
      </c>
      <c r="Q18" s="809" t="str">
        <f t="shared" si="9"/>
        <v>Kempers Louis</v>
      </c>
    </row>
    <row r="19" spans="1:17" ht="52.5" customHeight="1" x14ac:dyDescent="0.35">
      <c r="B19" s="809" t="str">
        <f>'Locatie''s indeling '!E46</f>
        <v>Kox Arie</v>
      </c>
      <c r="C19" s="839" t="s">
        <v>698</v>
      </c>
      <c r="D19" s="809" t="str">
        <f t="shared" si="6"/>
        <v>Spekschoor Bennie</v>
      </c>
      <c r="E19" s="841"/>
      <c r="F19" s="1171" t="str">
        <f>'Locatie''s indeling '!E46</f>
        <v>Kox Arie</v>
      </c>
      <c r="G19" s="1172"/>
      <c r="H19" s="839" t="s">
        <v>698</v>
      </c>
      <c r="I19" s="809" t="str">
        <f t="shared" si="7"/>
        <v>Arentsen Wim</v>
      </c>
      <c r="J19" s="841"/>
      <c r="K19" s="809" t="str">
        <f>'Locatie''s indeling '!E46</f>
        <v>Kox Arie</v>
      </c>
      <c r="L19" s="839" t="s">
        <v>698</v>
      </c>
      <c r="M19" s="809" t="str">
        <f t="shared" si="8"/>
        <v>Kempers Louis</v>
      </c>
      <c r="N19" s="836"/>
      <c r="O19" s="809"/>
      <c r="P19" s="839"/>
      <c r="Q19" s="809"/>
    </row>
    <row r="20" spans="1:17" ht="52.5" customHeight="1" x14ac:dyDescent="0.35">
      <c r="B20" s="809" t="str">
        <f>'Locatie''s indeling '!E47</f>
        <v>Spekschoor Bennie</v>
      </c>
      <c r="C20" s="839" t="s">
        <v>698</v>
      </c>
      <c r="D20" s="809" t="str">
        <f t="shared" si="6"/>
        <v>Arentsen Wim</v>
      </c>
      <c r="E20" s="841"/>
      <c r="F20" s="1171" t="str">
        <f>'Locatie''s indeling '!E47</f>
        <v>Spekschoor Bennie</v>
      </c>
      <c r="G20" s="1172"/>
      <c r="H20" s="839" t="s">
        <v>698</v>
      </c>
      <c r="I20" s="809" t="str">
        <f t="shared" si="7"/>
        <v>Kempers Louis</v>
      </c>
      <c r="J20" s="841"/>
      <c r="K20" s="809" t="str">
        <f>'Locatie''s indeling '!E47</f>
        <v>Spekschoor Bennie</v>
      </c>
      <c r="L20" s="839" t="s">
        <v>698</v>
      </c>
      <c r="M20" s="809" t="str">
        <f t="shared" ref="M20:M22" si="10">B15</f>
        <v>Pothoven  Dirk Jan</v>
      </c>
      <c r="N20" s="836"/>
      <c r="O20" s="809"/>
      <c r="P20" s="839"/>
      <c r="Q20" s="809"/>
    </row>
    <row r="21" spans="1:17" ht="52.5" customHeight="1" x14ac:dyDescent="0.35">
      <c r="B21" s="809" t="str">
        <f>'Locatie''s indeling '!E48</f>
        <v>Arentsen Wim</v>
      </c>
      <c r="C21" s="839" t="s">
        <v>698</v>
      </c>
      <c r="D21" s="809" t="str">
        <f t="shared" si="6"/>
        <v>Kempers Louis</v>
      </c>
      <c r="E21" s="841"/>
      <c r="F21" s="1171" t="str">
        <f>'Locatie''s indeling '!E48</f>
        <v>Arentsen Wim</v>
      </c>
      <c r="G21" s="1172"/>
      <c r="H21" s="839" t="s">
        <v>698</v>
      </c>
      <c r="I21" s="809" t="str">
        <f t="shared" ref="I21:I22" si="11">F15</f>
        <v>Pothoven  Dirk Jan</v>
      </c>
      <c r="J21" s="841"/>
      <c r="K21" s="809" t="str">
        <f>'Locatie''s indeling '!E48</f>
        <v>Arentsen Wim</v>
      </c>
      <c r="L21" s="839" t="s">
        <v>698</v>
      </c>
      <c r="M21" s="809" t="str">
        <f t="shared" si="10"/>
        <v>Vogelaar Dick</v>
      </c>
      <c r="N21" s="836"/>
      <c r="O21" s="809"/>
      <c r="P21" s="839"/>
      <c r="Q21" s="809"/>
    </row>
    <row r="22" spans="1:17" ht="52.5" customHeight="1" x14ac:dyDescent="0.35">
      <c r="B22" s="809" t="str">
        <f>'Locatie''s indeling '!E49</f>
        <v>Kempers Louis</v>
      </c>
      <c r="C22" s="839" t="s">
        <v>698</v>
      </c>
      <c r="D22" s="809" t="str">
        <f>B15</f>
        <v>Pothoven  Dirk Jan</v>
      </c>
      <c r="E22" s="841"/>
      <c r="F22" s="1171" t="str">
        <f>'Locatie''s indeling '!E49</f>
        <v>Kempers Louis</v>
      </c>
      <c r="G22" s="1172"/>
      <c r="H22" s="839" t="s">
        <v>698</v>
      </c>
      <c r="I22" s="809" t="str">
        <f t="shared" si="11"/>
        <v>Vogelaar Dick</v>
      </c>
      <c r="J22" s="841"/>
      <c r="K22" s="809" t="str">
        <f>'Locatie''s indeling '!E49</f>
        <v>Kempers Louis</v>
      </c>
      <c r="L22" s="839" t="s">
        <v>698</v>
      </c>
      <c r="M22" s="809" t="str">
        <f t="shared" si="10"/>
        <v>Bramer Ben</v>
      </c>
      <c r="N22" s="836"/>
      <c r="O22" s="809"/>
      <c r="P22" s="839"/>
      <c r="Q22" s="809"/>
    </row>
    <row r="23" spans="1:17" ht="52.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6" spans="1:17" ht="13.5" thickBot="1" x14ac:dyDescent="0.25"/>
    <row r="27" spans="1:17" x14ac:dyDescent="0.2">
      <c r="A27" s="1031" t="s">
        <v>31</v>
      </c>
      <c r="B27" s="1188"/>
    </row>
    <row r="28" spans="1:17" ht="13.5" thickBot="1" x14ac:dyDescent="0.25">
      <c r="A28" s="1034"/>
      <c r="B28" s="1189"/>
    </row>
  </sheetData>
  <mergeCells count="29">
    <mergeCell ref="A27:B28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8:G8"/>
    <mergeCell ref="F9:G9"/>
    <mergeCell ref="F10:G10"/>
    <mergeCell ref="F11:G11"/>
    <mergeCell ref="B13:Q13"/>
    <mergeCell ref="F21:G21"/>
    <mergeCell ref="B12:Q12"/>
    <mergeCell ref="B23:Q23"/>
    <mergeCell ref="F15:G15"/>
    <mergeCell ref="F16:G16"/>
    <mergeCell ref="F17:G17"/>
    <mergeCell ref="F18:G18"/>
    <mergeCell ref="F19:G19"/>
    <mergeCell ref="F20:G20"/>
    <mergeCell ref="B14:D14"/>
    <mergeCell ref="F14:I14"/>
    <mergeCell ref="K14:M14"/>
    <mergeCell ref="O14:Q14"/>
    <mergeCell ref="F22:G22"/>
  </mergeCells>
  <hyperlinks>
    <hyperlink ref="A27:B28" location="Hoofdmenu!A1" display="Hoofdmenu" xr:uid="{F352A7D1-E2FA-4308-B231-2F1CC8514041}"/>
  </hyperlinks>
  <pageMargins left="0" right="0" top="0.35433070866141736" bottom="0.74803149606299213" header="0.31496062992125984" footer="0.31496062992125984"/>
  <pageSetup paperSize="9" scale="8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422B-455D-450E-8E24-77427EEC2F2B}">
  <dimension ref="A2:Q33"/>
  <sheetViews>
    <sheetView tabSelected="1" topLeftCell="A13" workbookViewId="0">
      <selection activeCell="B13" sqref="B13:Q23"/>
    </sheetView>
  </sheetViews>
  <sheetFormatPr defaultRowHeight="12.75" x14ac:dyDescent="0.2"/>
  <cols>
    <col min="2" max="2" width="15.7109375" customWidth="1"/>
    <col min="3" max="3" width="3.28515625" customWidth="1"/>
    <col min="4" max="4" width="14.5703125" customWidth="1"/>
    <col min="5" max="5" width="3.28515625" customWidth="1"/>
    <col min="8" max="8" width="3.85546875" customWidth="1"/>
    <col min="9" max="9" width="15" customWidth="1"/>
    <col min="10" max="10" width="2.28515625" customWidth="1"/>
    <col min="11" max="11" width="17.5703125" customWidth="1"/>
    <col min="12" max="12" width="3.5703125" customWidth="1"/>
    <col min="13" max="13" width="14.28515625" customWidth="1"/>
    <col min="14" max="14" width="3.140625" customWidth="1"/>
    <col min="15" max="15" width="14.28515625" customWidth="1"/>
    <col min="16" max="16" width="4.28515625" customWidth="1"/>
    <col min="17" max="17" width="16.28515625" customWidth="1"/>
  </cols>
  <sheetData>
    <row r="2" spans="2:17" ht="49.5" customHeight="1" x14ac:dyDescent="0.2">
      <c r="B2" s="1177" t="s">
        <v>732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17" ht="49.5" customHeight="1" x14ac:dyDescent="0.2">
      <c r="B3" s="1179">
        <v>45414</v>
      </c>
      <c r="C3" s="1180"/>
      <c r="D3" s="1181"/>
      <c r="E3" s="840"/>
      <c r="F3" s="1179">
        <f>SUM(B3+14)</f>
        <v>45428</v>
      </c>
      <c r="G3" s="1180"/>
      <c r="H3" s="1180"/>
      <c r="I3" s="1181"/>
      <c r="J3" s="840"/>
      <c r="K3" s="1179">
        <f>SUM(F3+7)</f>
        <v>45435</v>
      </c>
      <c r="L3" s="1180"/>
      <c r="M3" s="1181"/>
      <c r="N3" s="840"/>
      <c r="O3" s="1179">
        <f>SUM(K3+7)</f>
        <v>45442</v>
      </c>
      <c r="P3" s="1180"/>
      <c r="Q3" s="1181"/>
    </row>
    <row r="4" spans="2:17" ht="49.5" customHeight="1" x14ac:dyDescent="0.35">
      <c r="B4" s="809" t="str">
        <f>'Locatie''s indeling '!E50</f>
        <v>Hakken Gerrit</v>
      </c>
      <c r="C4" s="839" t="s">
        <v>698</v>
      </c>
      <c r="D4" s="809" t="str">
        <f t="shared" ref="D4:D10" si="0">B5</f>
        <v>Ras J.</v>
      </c>
      <c r="E4" s="836"/>
      <c r="F4" s="1171" t="str">
        <f>'Locatie''s indeling '!E50</f>
        <v>Hakken Gerrit</v>
      </c>
      <c r="G4" s="1172"/>
      <c r="H4" s="839" t="s">
        <v>698</v>
      </c>
      <c r="I4" s="809" t="str">
        <f t="shared" ref="I4:I9" si="1">B6</f>
        <v>Slot  Guus</v>
      </c>
      <c r="J4" s="836"/>
      <c r="K4" s="809" t="str">
        <f>'Locatie''s indeling '!E50</f>
        <v>Hakken Gerrit</v>
      </c>
      <c r="L4" s="839" t="s">
        <v>698</v>
      </c>
      <c r="M4" s="809" t="str">
        <f t="shared" ref="M4:M8" si="2">B7</f>
        <v>Schaik v Erik</v>
      </c>
      <c r="N4" s="836"/>
      <c r="O4" s="809" t="str">
        <f>'Locatie''s indeling '!E50</f>
        <v>Hakken Gerrit</v>
      </c>
      <c r="P4" s="839" t="s">
        <v>698</v>
      </c>
      <c r="Q4" s="809" t="str">
        <f t="shared" ref="Q4:Q7" si="3">B8</f>
        <v>Wolterink Harrie</v>
      </c>
    </row>
    <row r="5" spans="2:17" ht="49.5" customHeight="1" x14ac:dyDescent="0.35">
      <c r="B5" s="809" t="str">
        <f>'Locatie''s indeling '!E51</f>
        <v>Ras J.</v>
      </c>
      <c r="C5" s="839" t="s">
        <v>698</v>
      </c>
      <c r="D5" s="809" t="str">
        <f t="shared" si="0"/>
        <v>Slot  Guus</v>
      </c>
      <c r="E5" s="836"/>
      <c r="F5" s="1171" t="str">
        <f>'Locatie''s indeling '!E51</f>
        <v>Ras J.</v>
      </c>
      <c r="G5" s="1172"/>
      <c r="H5" s="839" t="s">
        <v>698</v>
      </c>
      <c r="I5" s="809" t="str">
        <f t="shared" si="1"/>
        <v>Schaik v Erik</v>
      </c>
      <c r="J5" s="836"/>
      <c r="K5" s="809" t="str">
        <f>'Locatie''s indeling '!E51</f>
        <v>Ras J.</v>
      </c>
      <c r="L5" s="839" t="s">
        <v>698</v>
      </c>
      <c r="M5" s="809" t="str">
        <f t="shared" si="2"/>
        <v>Wolterink Harrie</v>
      </c>
      <c r="N5" s="836"/>
      <c r="O5" s="809" t="str">
        <f>'Locatie''s indeling '!E51</f>
        <v>Ras J.</v>
      </c>
      <c r="P5" s="839" t="s">
        <v>698</v>
      </c>
      <c r="Q5" s="809" t="str">
        <f t="shared" si="3"/>
        <v>Bongers Tonnie</v>
      </c>
    </row>
    <row r="6" spans="2:17" ht="49.5" customHeight="1" x14ac:dyDescent="0.35">
      <c r="B6" s="857" t="str">
        <f>'Locatie''s indeling '!E52</f>
        <v>Slot  Guus</v>
      </c>
      <c r="C6" s="839" t="s">
        <v>698</v>
      </c>
      <c r="D6" s="809" t="str">
        <f t="shared" si="0"/>
        <v>Schaik v Erik</v>
      </c>
      <c r="E6" s="836"/>
      <c r="F6" s="1173" t="str">
        <f>'Locatie''s indeling '!E52</f>
        <v>Slot  Guus</v>
      </c>
      <c r="G6" s="1174"/>
      <c r="H6" s="839" t="s">
        <v>698</v>
      </c>
      <c r="I6" s="809" t="str">
        <f t="shared" si="1"/>
        <v>Wolterink Harrie</v>
      </c>
      <c r="J6" s="836"/>
      <c r="K6" s="857" t="str">
        <f>'Locatie''s indeling '!E52</f>
        <v>Slot  Guus</v>
      </c>
      <c r="L6" s="839" t="s">
        <v>698</v>
      </c>
      <c r="M6" s="809" t="str">
        <f t="shared" si="2"/>
        <v>Bongers Tonnie</v>
      </c>
      <c r="N6" s="836"/>
      <c r="O6" s="857" t="str">
        <f>'Locatie''s indeling '!E52</f>
        <v>Slot  Guus</v>
      </c>
      <c r="P6" s="839" t="s">
        <v>698</v>
      </c>
      <c r="Q6" s="809" t="str">
        <f t="shared" si="3"/>
        <v>Lindert Gerrit te</v>
      </c>
    </row>
    <row r="7" spans="2:17" ht="49.5" customHeight="1" x14ac:dyDescent="0.35">
      <c r="B7" s="862" t="str">
        <f>'Locatie''s indeling '!E53</f>
        <v>Schaik v Erik</v>
      </c>
      <c r="C7" s="864" t="s">
        <v>698</v>
      </c>
      <c r="D7" s="862" t="str">
        <f t="shared" si="0"/>
        <v>Wolterink Harrie</v>
      </c>
      <c r="E7" s="863"/>
      <c r="F7" s="1169" t="str">
        <f>'Locatie''s indeling '!E53</f>
        <v>Schaik v Erik</v>
      </c>
      <c r="G7" s="1170"/>
      <c r="H7" s="864" t="s">
        <v>698</v>
      </c>
      <c r="I7" s="862" t="str">
        <f t="shared" si="1"/>
        <v>Bongers Tonnie</v>
      </c>
      <c r="J7" s="863"/>
      <c r="K7" s="862" t="str">
        <f>'Locatie''s indeling '!E53</f>
        <v>Schaik v Erik</v>
      </c>
      <c r="L7" s="864" t="s">
        <v>698</v>
      </c>
      <c r="M7" s="862" t="str">
        <f t="shared" si="2"/>
        <v>Lindert Gerrit te</v>
      </c>
      <c r="N7" s="863"/>
      <c r="O7" s="862" t="str">
        <f>'Locatie''s indeling '!E53</f>
        <v>Schaik v Erik</v>
      </c>
      <c r="P7" s="864" t="s">
        <v>698</v>
      </c>
      <c r="Q7" s="862" t="str">
        <f t="shared" si="3"/>
        <v>Fruchte Harrie te</v>
      </c>
    </row>
    <row r="8" spans="2:17" ht="49.5" customHeight="1" x14ac:dyDescent="0.35">
      <c r="B8" s="809" t="str">
        <f>'Locatie''s indeling '!E54</f>
        <v>Wolterink Harrie</v>
      </c>
      <c r="C8" s="839" t="s">
        <v>698</v>
      </c>
      <c r="D8" s="809" t="str">
        <f t="shared" si="0"/>
        <v>Bongers Tonnie</v>
      </c>
      <c r="E8" s="836"/>
      <c r="F8" s="1171" t="str">
        <f>'Locatie''s indeling '!E54</f>
        <v>Wolterink Harrie</v>
      </c>
      <c r="G8" s="1172"/>
      <c r="H8" s="839" t="s">
        <v>698</v>
      </c>
      <c r="I8" s="809" t="str">
        <f t="shared" si="1"/>
        <v>Lindert Gerrit te</v>
      </c>
      <c r="J8" s="836"/>
      <c r="K8" s="809" t="str">
        <f>'Locatie''s indeling '!E54</f>
        <v>Wolterink Harrie</v>
      </c>
      <c r="L8" s="839" t="s">
        <v>698</v>
      </c>
      <c r="M8" s="809" t="str">
        <f t="shared" si="2"/>
        <v>Fruchte Harrie te</v>
      </c>
      <c r="N8" s="836"/>
      <c r="O8" s="809"/>
      <c r="P8" s="839"/>
      <c r="Q8" s="809"/>
    </row>
    <row r="9" spans="2:17" ht="49.5" customHeight="1" x14ac:dyDescent="0.35">
      <c r="B9" s="809" t="str">
        <f>'Locatie''s indeling '!E55</f>
        <v>Bongers Tonnie</v>
      </c>
      <c r="C9" s="839" t="s">
        <v>698</v>
      </c>
      <c r="D9" s="809" t="str">
        <f t="shared" si="0"/>
        <v>Lindert Gerrit te</v>
      </c>
      <c r="E9" s="836"/>
      <c r="F9" s="1171" t="str">
        <f>'Locatie''s indeling '!E55</f>
        <v>Bongers Tonnie</v>
      </c>
      <c r="G9" s="1172"/>
      <c r="H9" s="839" t="s">
        <v>698</v>
      </c>
      <c r="I9" s="809" t="str">
        <f t="shared" si="1"/>
        <v>Fruchte Harrie te</v>
      </c>
      <c r="J9" s="836"/>
      <c r="K9" s="809" t="str">
        <f>'Locatie''s indeling '!E55</f>
        <v>Bongers Tonnie</v>
      </c>
      <c r="L9" s="839" t="s">
        <v>698</v>
      </c>
      <c r="M9" s="809" t="str">
        <f t="shared" ref="M9:M11" si="4">B4</f>
        <v>Hakken Gerrit</v>
      </c>
      <c r="N9" s="836"/>
      <c r="O9" s="809"/>
      <c r="P9" s="839"/>
      <c r="Q9" s="809"/>
    </row>
    <row r="10" spans="2:17" ht="49.5" customHeight="1" x14ac:dyDescent="0.35">
      <c r="B10" s="809" t="str">
        <f>'Locatie''s indeling '!E56</f>
        <v>Lindert Gerrit te</v>
      </c>
      <c r="C10" s="839" t="s">
        <v>698</v>
      </c>
      <c r="D10" s="809" t="str">
        <f t="shared" si="0"/>
        <v>Fruchte Harrie te</v>
      </c>
      <c r="E10" s="836"/>
      <c r="F10" s="1171" t="str">
        <f>'Locatie''s indeling '!E56</f>
        <v>Lindert Gerrit te</v>
      </c>
      <c r="G10" s="1172"/>
      <c r="H10" s="839" t="s">
        <v>698</v>
      </c>
      <c r="I10" s="809" t="str">
        <f t="shared" ref="I10:I11" si="5">B4</f>
        <v>Hakken Gerrit</v>
      </c>
      <c r="J10" s="836"/>
      <c r="K10" s="809" t="str">
        <f>'Locatie''s indeling '!E56</f>
        <v>Lindert Gerrit te</v>
      </c>
      <c r="L10" s="839" t="s">
        <v>698</v>
      </c>
      <c r="M10" s="809" t="str">
        <f t="shared" si="4"/>
        <v>Ras J.</v>
      </c>
      <c r="N10" s="836"/>
      <c r="O10" s="809"/>
      <c r="P10" s="839"/>
      <c r="Q10" s="809"/>
    </row>
    <row r="11" spans="2:17" ht="49.5" customHeight="1" x14ac:dyDescent="0.35">
      <c r="B11" s="809" t="str">
        <f>'Locatie''s indeling '!E57</f>
        <v>Fruchte Harrie te</v>
      </c>
      <c r="C11" s="839" t="s">
        <v>698</v>
      </c>
      <c r="D11" s="809" t="str">
        <f>$B$4</f>
        <v>Hakken Gerrit</v>
      </c>
      <c r="E11" s="836"/>
      <c r="F11" s="1171" t="str">
        <f>'Locatie''s indeling '!E57</f>
        <v>Fruchte Harrie te</v>
      </c>
      <c r="G11" s="1172"/>
      <c r="H11" s="839" t="s">
        <v>698</v>
      </c>
      <c r="I11" s="809" t="str">
        <f t="shared" si="5"/>
        <v>Ras J.</v>
      </c>
      <c r="J11" s="836"/>
      <c r="K11" s="809" t="str">
        <f>'Locatie''s indeling '!E57</f>
        <v>Fruchte Harrie te</v>
      </c>
      <c r="L11" s="839" t="s">
        <v>698</v>
      </c>
      <c r="M11" s="809" t="str">
        <f t="shared" si="4"/>
        <v>Slot  Guus</v>
      </c>
      <c r="N11" s="836"/>
      <c r="O11" s="809"/>
      <c r="P11" s="839"/>
      <c r="Q11" s="809"/>
    </row>
    <row r="12" spans="2:17" ht="49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17" ht="50.25" customHeight="1" x14ac:dyDescent="0.2">
      <c r="B13" s="1177" t="s">
        <v>733</v>
      </c>
      <c r="C13" s="1178"/>
      <c r="D13" s="1178"/>
      <c r="E13" s="1178"/>
      <c r="F13" s="1178"/>
      <c r="G13" s="1178"/>
      <c r="H13" s="1178"/>
      <c r="I13" s="1178"/>
      <c r="J13" s="1178"/>
      <c r="K13" s="1178"/>
      <c r="L13" s="1178"/>
      <c r="M13" s="1178"/>
      <c r="N13" s="1178"/>
      <c r="O13" s="1178"/>
      <c r="P13" s="1178"/>
      <c r="Q13" s="1178"/>
    </row>
    <row r="14" spans="2:17" ht="50.25" customHeight="1" x14ac:dyDescent="0.2">
      <c r="B14" s="1179">
        <v>45414</v>
      </c>
      <c r="C14" s="1180"/>
      <c r="D14" s="1181"/>
      <c r="E14" s="834"/>
      <c r="F14" s="1179">
        <f>SUM(B14+14)</f>
        <v>45428</v>
      </c>
      <c r="G14" s="1180"/>
      <c r="H14" s="1180"/>
      <c r="I14" s="1181"/>
      <c r="J14" s="834"/>
      <c r="K14" s="1179">
        <f>SUM(F14+7)</f>
        <v>45435</v>
      </c>
      <c r="L14" s="1180"/>
      <c r="M14" s="1181"/>
      <c r="N14" s="834"/>
      <c r="O14" s="1179">
        <f>SUM(K14+7)</f>
        <v>45442</v>
      </c>
      <c r="P14" s="1180"/>
      <c r="Q14" s="1181"/>
    </row>
    <row r="15" spans="2:17" ht="50.25" customHeight="1" x14ac:dyDescent="0.35">
      <c r="B15" s="809" t="str">
        <f>'Locatie''s indeling '!E58</f>
        <v>Hulzink Jan</v>
      </c>
      <c r="C15" s="839" t="s">
        <v>698</v>
      </c>
      <c r="D15" s="809" t="str">
        <f t="shared" ref="D15:D21" si="6">B16</f>
        <v>Wiegerinck Stef</v>
      </c>
      <c r="E15" s="841"/>
      <c r="F15" s="1171" t="str">
        <f>'Locatie''s indeling '!E58</f>
        <v>Hulzink Jan</v>
      </c>
      <c r="G15" s="1172"/>
      <c r="H15" s="839" t="s">
        <v>698</v>
      </c>
      <c r="I15" s="809" t="str">
        <f t="shared" ref="I15:I20" si="7">F17</f>
        <v>Heutinck Marga</v>
      </c>
      <c r="J15" s="841"/>
      <c r="K15" s="809" t="str">
        <f>'Locatie''s indeling '!E58</f>
        <v>Hulzink Jan</v>
      </c>
      <c r="L15" s="839" t="s">
        <v>698</v>
      </c>
      <c r="M15" s="809" t="str">
        <f t="shared" ref="M15:M19" si="8">B18</f>
        <v>Mennink Henk</v>
      </c>
      <c r="N15" s="836"/>
      <c r="O15" s="809" t="str">
        <f>'Locatie''s indeling '!E58</f>
        <v>Hulzink Jan</v>
      </c>
      <c r="P15" s="839" t="s">
        <v>698</v>
      </c>
      <c r="Q15" s="809" t="str">
        <f t="shared" ref="Q15:Q18" si="9">B19</f>
        <v>Wensing Johan</v>
      </c>
    </row>
    <row r="16" spans="2:17" ht="50.25" customHeight="1" x14ac:dyDescent="0.35">
      <c r="B16" s="809" t="str">
        <f>'Locatie''s indeling '!E59</f>
        <v>Wiegerinck Stef</v>
      </c>
      <c r="C16" s="839" t="s">
        <v>698</v>
      </c>
      <c r="D16" s="809" t="str">
        <f t="shared" si="6"/>
        <v>Heutinck Marga</v>
      </c>
      <c r="E16" s="841"/>
      <c r="F16" s="1171" t="str">
        <f>'Locatie''s indeling '!E59</f>
        <v>Wiegerinck Stef</v>
      </c>
      <c r="G16" s="1172"/>
      <c r="H16" s="839" t="s">
        <v>698</v>
      </c>
      <c r="I16" s="809" t="str">
        <f t="shared" si="7"/>
        <v>Mennink Henk</v>
      </c>
      <c r="J16" s="841"/>
      <c r="K16" s="809" t="str">
        <f>'Locatie''s indeling '!E59</f>
        <v>Wiegerinck Stef</v>
      </c>
      <c r="L16" s="839" t="s">
        <v>698</v>
      </c>
      <c r="M16" s="809" t="str">
        <f t="shared" si="8"/>
        <v>Wensing Johan</v>
      </c>
      <c r="N16" s="836"/>
      <c r="O16" s="809" t="str">
        <f>'Locatie''s indeling '!E59</f>
        <v>Wiegerinck Stef</v>
      </c>
      <c r="P16" s="839" t="s">
        <v>698</v>
      </c>
      <c r="Q16" s="809" t="str">
        <f t="shared" si="9"/>
        <v>Woertman Erika</v>
      </c>
    </row>
    <row r="17" spans="1:17" ht="50.25" customHeight="1" x14ac:dyDescent="0.35">
      <c r="B17" s="809" t="str">
        <f>'Locatie''s indeling '!E60</f>
        <v>Heutinck Marga</v>
      </c>
      <c r="C17" s="839" t="s">
        <v>698</v>
      </c>
      <c r="D17" s="809" t="str">
        <f t="shared" si="6"/>
        <v>Mennink Henk</v>
      </c>
      <c r="E17" s="841"/>
      <c r="F17" s="1171" t="str">
        <f>'Locatie''s indeling '!E60</f>
        <v>Heutinck Marga</v>
      </c>
      <c r="G17" s="1172"/>
      <c r="H17" s="839" t="s">
        <v>698</v>
      </c>
      <c r="I17" s="809" t="str">
        <f t="shared" si="7"/>
        <v>Wensing Johan</v>
      </c>
      <c r="J17" s="841"/>
      <c r="K17" s="809" t="str">
        <f>'Locatie''s indeling '!E60</f>
        <v>Heutinck Marga</v>
      </c>
      <c r="L17" s="839" t="s">
        <v>698</v>
      </c>
      <c r="M17" s="809" t="str">
        <f t="shared" si="8"/>
        <v>Woertman Erika</v>
      </c>
      <c r="N17" s="836"/>
      <c r="O17" s="809" t="str">
        <f>'Locatie''s indeling '!E60</f>
        <v>Heutinck Marga</v>
      </c>
      <c r="P17" s="839" t="s">
        <v>698</v>
      </c>
      <c r="Q17" s="809" t="str">
        <f t="shared" si="9"/>
        <v>Cattier Theo</v>
      </c>
    </row>
    <row r="18" spans="1:17" ht="50.25" customHeight="1" x14ac:dyDescent="0.35">
      <c r="B18" s="809" t="str">
        <f>'Locatie''s indeling '!E61</f>
        <v>Mennink Henk</v>
      </c>
      <c r="C18" s="839" t="s">
        <v>698</v>
      </c>
      <c r="D18" s="809" t="str">
        <f t="shared" si="6"/>
        <v>Wensing Johan</v>
      </c>
      <c r="E18" s="841"/>
      <c r="F18" s="1171" t="str">
        <f>'Locatie''s indeling '!E61</f>
        <v>Mennink Henk</v>
      </c>
      <c r="G18" s="1172"/>
      <c r="H18" s="839" t="s">
        <v>698</v>
      </c>
      <c r="I18" s="809" t="str">
        <f t="shared" si="7"/>
        <v>Woertman Erika</v>
      </c>
      <c r="J18" s="841"/>
      <c r="K18" s="809" t="str">
        <f>'Locatie''s indeling '!E61</f>
        <v>Mennink Henk</v>
      </c>
      <c r="L18" s="839" t="s">
        <v>698</v>
      </c>
      <c r="M18" s="809" t="str">
        <f t="shared" si="8"/>
        <v>Cattier Theo</v>
      </c>
      <c r="N18" s="836"/>
      <c r="O18" s="809" t="str">
        <f>'Locatie''s indeling '!E61</f>
        <v>Mennink Henk</v>
      </c>
      <c r="P18" s="839" t="s">
        <v>698</v>
      </c>
      <c r="Q18" s="809" t="str">
        <f t="shared" si="9"/>
        <v>Reukers Jan</v>
      </c>
    </row>
    <row r="19" spans="1:17" ht="50.25" customHeight="1" x14ac:dyDescent="0.35">
      <c r="B19" s="809" t="str">
        <f>'Locatie''s indeling '!E62</f>
        <v>Wensing Johan</v>
      </c>
      <c r="C19" s="839" t="s">
        <v>698</v>
      </c>
      <c r="D19" s="809" t="str">
        <f t="shared" si="6"/>
        <v>Woertman Erika</v>
      </c>
      <c r="E19" s="841"/>
      <c r="F19" s="1171" t="str">
        <f>'Locatie''s indeling '!E62</f>
        <v>Wensing Johan</v>
      </c>
      <c r="G19" s="1172"/>
      <c r="H19" s="839" t="s">
        <v>698</v>
      </c>
      <c r="I19" s="809" t="str">
        <f t="shared" si="7"/>
        <v>Cattier Theo</v>
      </c>
      <c r="J19" s="841"/>
      <c r="K19" s="809" t="str">
        <f>'Locatie''s indeling '!E62</f>
        <v>Wensing Johan</v>
      </c>
      <c r="L19" s="839" t="s">
        <v>698</v>
      </c>
      <c r="M19" s="809" t="str">
        <f t="shared" si="8"/>
        <v>Reukers Jan</v>
      </c>
      <c r="N19" s="836"/>
      <c r="O19" s="809"/>
      <c r="P19" s="839"/>
      <c r="Q19" s="809"/>
    </row>
    <row r="20" spans="1:17" ht="50.25" customHeight="1" x14ac:dyDescent="0.35">
      <c r="B20" s="809" t="str">
        <f>'Locatie''s indeling '!E63</f>
        <v>Woertman Erika</v>
      </c>
      <c r="C20" s="839" t="s">
        <v>698</v>
      </c>
      <c r="D20" s="809" t="str">
        <f t="shared" si="6"/>
        <v>Cattier Theo</v>
      </c>
      <c r="E20" s="841"/>
      <c r="F20" s="1171" t="str">
        <f>'Locatie''s indeling '!E63</f>
        <v>Woertman Erika</v>
      </c>
      <c r="G20" s="1172"/>
      <c r="H20" s="839" t="s">
        <v>698</v>
      </c>
      <c r="I20" s="809" t="str">
        <f t="shared" si="7"/>
        <v>Reukers Jan</v>
      </c>
      <c r="J20" s="841"/>
      <c r="K20" s="809" t="str">
        <f>'Locatie''s indeling '!E63</f>
        <v>Woertman Erika</v>
      </c>
      <c r="L20" s="839" t="s">
        <v>698</v>
      </c>
      <c r="M20" s="809" t="str">
        <f t="shared" ref="M20:M22" si="10">B15</f>
        <v>Hulzink Jan</v>
      </c>
      <c r="N20" s="836"/>
      <c r="O20" s="809"/>
      <c r="P20" s="839"/>
      <c r="Q20" s="809"/>
    </row>
    <row r="21" spans="1:17" ht="50.25" customHeight="1" x14ac:dyDescent="0.35">
      <c r="B21" s="857" t="str">
        <f>'Locatie''s indeling '!E64</f>
        <v>Cattier Theo</v>
      </c>
      <c r="C21" s="839" t="s">
        <v>698</v>
      </c>
      <c r="D21" s="809" t="str">
        <f t="shared" si="6"/>
        <v>Reukers Jan</v>
      </c>
      <c r="E21" s="841"/>
      <c r="F21" s="1173" t="str">
        <f>'Locatie''s indeling '!E64</f>
        <v>Cattier Theo</v>
      </c>
      <c r="G21" s="1174"/>
      <c r="H21" s="839" t="s">
        <v>698</v>
      </c>
      <c r="I21" s="809" t="str">
        <f t="shared" ref="I21:I22" si="11">F15</f>
        <v>Hulzink Jan</v>
      </c>
      <c r="J21" s="841"/>
      <c r="K21" s="857" t="str">
        <f>'Locatie''s indeling '!E64</f>
        <v>Cattier Theo</v>
      </c>
      <c r="L21" s="839" t="s">
        <v>698</v>
      </c>
      <c r="M21" s="809" t="str">
        <f t="shared" si="10"/>
        <v>Wiegerinck Stef</v>
      </c>
      <c r="N21" s="836"/>
      <c r="O21" s="857"/>
      <c r="P21" s="839"/>
      <c r="Q21" s="809"/>
    </row>
    <row r="22" spans="1:17" ht="50.25" customHeight="1" x14ac:dyDescent="0.35">
      <c r="B22" s="809" t="str">
        <f>'Locatie''s indeling '!E65</f>
        <v>Reukers Jan</v>
      </c>
      <c r="C22" s="839" t="s">
        <v>698</v>
      </c>
      <c r="D22" s="809" t="str">
        <f>B15</f>
        <v>Hulzink Jan</v>
      </c>
      <c r="E22" s="841"/>
      <c r="F22" s="1171" t="str">
        <f>'Locatie''s indeling '!E65</f>
        <v>Reukers Jan</v>
      </c>
      <c r="G22" s="1172"/>
      <c r="H22" s="839" t="s">
        <v>698</v>
      </c>
      <c r="I22" s="809" t="str">
        <f t="shared" si="11"/>
        <v>Wiegerinck Stef</v>
      </c>
      <c r="J22" s="841"/>
      <c r="K22" s="809" t="str">
        <f>'Locatie''s indeling '!E65</f>
        <v>Reukers Jan</v>
      </c>
      <c r="L22" s="839" t="s">
        <v>698</v>
      </c>
      <c r="M22" s="809" t="str">
        <f t="shared" si="10"/>
        <v>Heutinck Marga</v>
      </c>
      <c r="N22" s="836"/>
      <c r="O22" s="809"/>
      <c r="P22" s="839"/>
      <c r="Q22" s="809"/>
    </row>
    <row r="23" spans="1:17" ht="50.2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6" spans="1:17" ht="13.5" thickBot="1" x14ac:dyDescent="0.25"/>
    <row r="27" spans="1:17" x14ac:dyDescent="0.2">
      <c r="A27" s="1031" t="s">
        <v>31</v>
      </c>
      <c r="B27" s="1188"/>
    </row>
    <row r="28" spans="1:17" ht="13.5" thickBot="1" x14ac:dyDescent="0.25">
      <c r="A28" s="1034"/>
      <c r="B28" s="1189"/>
    </row>
    <row r="33" spans="17:17" x14ac:dyDescent="0.2">
      <c r="Q33" t="s">
        <v>2</v>
      </c>
    </row>
  </sheetData>
  <mergeCells count="29">
    <mergeCell ref="B13:Q13"/>
    <mergeCell ref="A27:B28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8:G8"/>
    <mergeCell ref="F9:G9"/>
    <mergeCell ref="F10:G10"/>
    <mergeCell ref="F11:G11"/>
    <mergeCell ref="B12:Q12"/>
    <mergeCell ref="B23:Q23"/>
    <mergeCell ref="F22:G22"/>
    <mergeCell ref="B14:D14"/>
    <mergeCell ref="F14:I14"/>
    <mergeCell ref="K14:M14"/>
    <mergeCell ref="O14:Q14"/>
    <mergeCell ref="F15:G15"/>
    <mergeCell ref="F16:G16"/>
    <mergeCell ref="F17:G17"/>
    <mergeCell ref="F18:G18"/>
    <mergeCell ref="F19:G19"/>
    <mergeCell ref="F20:G20"/>
    <mergeCell ref="F21:G21"/>
  </mergeCells>
  <hyperlinks>
    <hyperlink ref="A27:B28" location="Hoofdmenu!A1" display="Hoofdmenu" xr:uid="{1FA7BABF-6296-4665-81A3-C4BC52E182ED}"/>
  </hyperlinks>
  <pageMargins left="0.51181102362204722" right="0" top="0.35433070866141736" bottom="0.35433070866141736" header="0.31496062992125984" footer="0.31496062992125984"/>
  <pageSetup paperSize="9" scale="9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756C0-AE6C-464D-A82D-DDF7A67AF33A}">
  <dimension ref="A2:Q29"/>
  <sheetViews>
    <sheetView topLeftCell="A16" workbookViewId="0">
      <selection activeCell="A28" sqref="A28:B29"/>
    </sheetView>
  </sheetViews>
  <sheetFormatPr defaultRowHeight="12.75" x14ac:dyDescent="0.2"/>
  <cols>
    <col min="2" max="2" width="17.5703125" customWidth="1"/>
    <col min="3" max="3" width="3.140625" customWidth="1"/>
    <col min="4" max="4" width="17.28515625" customWidth="1"/>
    <col min="5" max="5" width="3.28515625" customWidth="1"/>
    <col min="8" max="8" width="3" customWidth="1"/>
    <col min="9" max="9" width="17.85546875" customWidth="1"/>
    <col min="10" max="10" width="2.140625" customWidth="1"/>
    <col min="11" max="11" width="17" customWidth="1"/>
    <col min="12" max="12" width="3.7109375" customWidth="1"/>
    <col min="13" max="13" width="18.140625" customWidth="1"/>
    <col min="14" max="14" width="2.42578125" customWidth="1"/>
    <col min="15" max="15" width="18.140625" customWidth="1"/>
    <col min="16" max="16" width="3.28515625" customWidth="1"/>
    <col min="17" max="17" width="18.28515625" customWidth="1"/>
  </cols>
  <sheetData>
    <row r="2" spans="2:17" ht="52.5" customHeight="1" x14ac:dyDescent="0.2">
      <c r="B2" s="1177" t="s">
        <v>734</v>
      </c>
      <c r="C2" s="1178"/>
      <c r="D2" s="1178"/>
      <c r="E2" s="1178"/>
      <c r="F2" s="1178"/>
      <c r="G2" s="1178"/>
      <c r="H2" s="1178"/>
      <c r="I2" s="1178"/>
      <c r="J2" s="1178"/>
      <c r="K2" s="1178"/>
      <c r="L2" s="1178"/>
      <c r="M2" s="1178"/>
      <c r="N2" s="1178"/>
      <c r="O2" s="1178"/>
      <c r="P2" s="1178"/>
      <c r="Q2" s="1178"/>
    </row>
    <row r="3" spans="2:17" ht="52.5" customHeight="1" x14ac:dyDescent="0.2">
      <c r="B3" s="1179">
        <v>45415</v>
      </c>
      <c r="C3" s="1180"/>
      <c r="D3" s="1181"/>
      <c r="E3" s="840"/>
      <c r="F3" s="1179">
        <f>SUM(B3+7)</f>
        <v>45422</v>
      </c>
      <c r="G3" s="1180"/>
      <c r="H3" s="1180"/>
      <c r="I3" s="1181"/>
      <c r="J3" s="840"/>
      <c r="K3" s="1179">
        <f>SUM(F3+7)</f>
        <v>45429</v>
      </c>
      <c r="L3" s="1180"/>
      <c r="M3" s="1181"/>
      <c r="N3" s="840"/>
      <c r="O3" s="1179">
        <f>SUM(K3+7)</f>
        <v>45436</v>
      </c>
      <c r="P3" s="1180"/>
      <c r="Q3" s="1181"/>
    </row>
    <row r="4" spans="2:17" ht="52.5" customHeight="1" x14ac:dyDescent="0.35">
      <c r="B4" s="862" t="str">
        <f>'Locatie''s indeling '!E66</f>
        <v>Heutinck Anke</v>
      </c>
      <c r="C4" s="864" t="s">
        <v>698</v>
      </c>
      <c r="D4" s="862" t="str">
        <f t="shared" ref="D4:D10" si="0">B5</f>
        <v>Maatman Arie</v>
      </c>
      <c r="E4" s="863"/>
      <c r="F4" s="1169" t="str">
        <f>'Locatie''s indeling '!E66</f>
        <v>Heutinck Anke</v>
      </c>
      <c r="G4" s="1170"/>
      <c r="H4" s="864" t="s">
        <v>698</v>
      </c>
      <c r="I4" s="862" t="str">
        <f t="shared" ref="I4:I9" si="1">B6</f>
        <v>Eekelder Willy</v>
      </c>
      <c r="J4" s="863"/>
      <c r="K4" s="862" t="str">
        <f>'Locatie''s indeling '!E66</f>
        <v>Heutinck Anke</v>
      </c>
      <c r="L4" s="864" t="s">
        <v>698</v>
      </c>
      <c r="M4" s="862" t="str">
        <f t="shared" ref="M4:M8" si="2">B7</f>
        <v>Boeijink Henk</v>
      </c>
      <c r="N4" s="863"/>
      <c r="O4" s="862" t="str">
        <f>'Locatie''s indeling '!E66</f>
        <v>Heutinck Anke</v>
      </c>
      <c r="P4" s="864" t="s">
        <v>698</v>
      </c>
      <c r="Q4" s="857" t="str">
        <f t="shared" ref="Q4:Q7" si="3">B8</f>
        <v>Bulthuis Jan</v>
      </c>
    </row>
    <row r="5" spans="2:17" ht="52.5" customHeight="1" x14ac:dyDescent="0.35">
      <c r="B5" s="809" t="str">
        <f>'Locatie''s indeling '!E67</f>
        <v>Maatman Arie</v>
      </c>
      <c r="C5" s="839" t="s">
        <v>698</v>
      </c>
      <c r="D5" s="809" t="str">
        <f t="shared" si="0"/>
        <v>Eekelder Willy</v>
      </c>
      <c r="E5" s="836"/>
      <c r="F5" s="1171" t="str">
        <f>'Locatie''s indeling '!E67</f>
        <v>Maatman Arie</v>
      </c>
      <c r="G5" s="1172"/>
      <c r="H5" s="839" t="s">
        <v>698</v>
      </c>
      <c r="I5" s="809" t="str">
        <f t="shared" si="1"/>
        <v>Boeijink Henk</v>
      </c>
      <c r="J5" s="836"/>
      <c r="K5" s="809" t="str">
        <f>'Locatie''s indeling '!E67</f>
        <v>Maatman Arie</v>
      </c>
      <c r="L5" s="839" t="s">
        <v>698</v>
      </c>
      <c r="M5" s="809" t="str">
        <f t="shared" si="2"/>
        <v>Bulthuis Jan</v>
      </c>
      <c r="N5" s="836"/>
      <c r="O5" s="809" t="str">
        <f>'Locatie''s indeling '!E67</f>
        <v>Maatman Arie</v>
      </c>
      <c r="P5" s="839" t="s">
        <v>698</v>
      </c>
      <c r="Q5" s="809" t="str">
        <f t="shared" si="3"/>
        <v>Hork Herbert</v>
      </c>
    </row>
    <row r="6" spans="2:17" ht="52.5" customHeight="1" x14ac:dyDescent="0.35">
      <c r="B6" s="862" t="str">
        <f>'Locatie''s indeling '!E68</f>
        <v>Eekelder Willy</v>
      </c>
      <c r="C6" s="864" t="s">
        <v>698</v>
      </c>
      <c r="D6" s="862" t="str">
        <f t="shared" si="0"/>
        <v>Boeijink Henk</v>
      </c>
      <c r="E6" s="863"/>
      <c r="F6" s="1169" t="str">
        <f>'Locatie''s indeling '!E68</f>
        <v>Eekelder Willy</v>
      </c>
      <c r="G6" s="1170"/>
      <c r="H6" s="864" t="s">
        <v>698</v>
      </c>
      <c r="I6" s="862" t="str">
        <f t="shared" si="1"/>
        <v>Bulthuis Jan</v>
      </c>
      <c r="J6" s="863"/>
      <c r="K6" s="862" t="str">
        <f>'Locatie''s indeling '!E68</f>
        <v>Eekelder Willy</v>
      </c>
      <c r="L6" s="864" t="s">
        <v>698</v>
      </c>
      <c r="M6" s="862" t="str">
        <f t="shared" si="2"/>
        <v>Hork Herbert</v>
      </c>
      <c r="N6" s="863"/>
      <c r="O6" s="862" t="str">
        <f>'Locatie''s indeling '!E68</f>
        <v>Eekelder Willy</v>
      </c>
      <c r="P6" s="864" t="s">
        <v>698</v>
      </c>
      <c r="Q6" s="862" t="str">
        <f t="shared" si="3"/>
        <v>Schuurman vincent</v>
      </c>
    </row>
    <row r="7" spans="2:17" ht="52.5" customHeight="1" x14ac:dyDescent="0.35">
      <c r="B7" s="862" t="str">
        <f>'Locatie''s indeling '!E69</f>
        <v>Boeijink Henk</v>
      </c>
      <c r="C7" s="864" t="s">
        <v>698</v>
      </c>
      <c r="D7" s="862" t="str">
        <f t="shared" si="0"/>
        <v>Bulthuis Jan</v>
      </c>
      <c r="E7" s="863"/>
      <c r="F7" s="1169" t="str">
        <f>'Locatie''s indeling '!E69</f>
        <v>Boeijink Henk</v>
      </c>
      <c r="G7" s="1170"/>
      <c r="H7" s="864" t="s">
        <v>698</v>
      </c>
      <c r="I7" s="862" t="str">
        <f t="shared" si="1"/>
        <v>Hork Herbert</v>
      </c>
      <c r="J7" s="863"/>
      <c r="K7" s="862" t="str">
        <f>'Locatie''s indeling '!E69</f>
        <v>Boeijink Henk</v>
      </c>
      <c r="L7" s="864" t="s">
        <v>698</v>
      </c>
      <c r="M7" s="862" t="str">
        <f t="shared" si="2"/>
        <v>Schuurman vincent</v>
      </c>
      <c r="N7" s="863"/>
      <c r="O7" s="862" t="str">
        <f>'Locatie''s indeling '!E69</f>
        <v>Boeijink Henk</v>
      </c>
      <c r="P7" s="864" t="s">
        <v>698</v>
      </c>
      <c r="Q7" s="862" t="str">
        <f t="shared" si="3"/>
        <v>Zwier Anton (bs)</v>
      </c>
    </row>
    <row r="8" spans="2:17" ht="52.5" customHeight="1" x14ac:dyDescent="0.35">
      <c r="B8" s="857" t="str">
        <f>'Locatie''s indeling '!E70</f>
        <v>Bulthuis Jan</v>
      </c>
      <c r="C8" s="839" t="s">
        <v>698</v>
      </c>
      <c r="D8" s="809" t="str">
        <f t="shared" si="0"/>
        <v>Hork Herbert</v>
      </c>
      <c r="E8" s="836"/>
      <c r="F8" s="1173" t="str">
        <f>'Locatie''s indeling '!E70</f>
        <v>Bulthuis Jan</v>
      </c>
      <c r="G8" s="1174"/>
      <c r="H8" s="839" t="s">
        <v>698</v>
      </c>
      <c r="I8" s="809" t="str">
        <f t="shared" si="1"/>
        <v>Schuurman vincent</v>
      </c>
      <c r="J8" s="836"/>
      <c r="K8" s="857" t="str">
        <f>'Locatie''s indeling '!E70</f>
        <v>Bulthuis Jan</v>
      </c>
      <c r="L8" s="839" t="s">
        <v>698</v>
      </c>
      <c r="M8" s="809" t="str">
        <f t="shared" si="2"/>
        <v>Zwier Anton (bs)</v>
      </c>
      <c r="N8" s="836"/>
      <c r="O8" s="809"/>
      <c r="P8" s="839"/>
      <c r="Q8" s="809"/>
    </row>
    <row r="9" spans="2:17" ht="52.5" customHeight="1" x14ac:dyDescent="0.35">
      <c r="B9" s="809" t="str">
        <f>'Locatie''s indeling '!E71</f>
        <v>Hork Herbert</v>
      </c>
      <c r="C9" s="839" t="s">
        <v>698</v>
      </c>
      <c r="D9" s="809" t="str">
        <f t="shared" si="0"/>
        <v>Schuurman vincent</v>
      </c>
      <c r="E9" s="836"/>
      <c r="F9" s="1171" t="str">
        <f>'Locatie''s indeling '!E71</f>
        <v>Hork Herbert</v>
      </c>
      <c r="G9" s="1172"/>
      <c r="H9" s="839" t="s">
        <v>698</v>
      </c>
      <c r="I9" s="809" t="str">
        <f t="shared" si="1"/>
        <v>Zwier Anton (bs)</v>
      </c>
      <c r="J9" s="836"/>
      <c r="K9" s="809" t="str">
        <f>'Locatie''s indeling '!E71</f>
        <v>Hork Herbert</v>
      </c>
      <c r="L9" s="839" t="s">
        <v>698</v>
      </c>
      <c r="M9" s="809" t="str">
        <f t="shared" ref="M9:M11" si="4">B4</f>
        <v>Heutinck Anke</v>
      </c>
      <c r="N9" s="836"/>
      <c r="O9" s="809"/>
      <c r="P9" s="839"/>
      <c r="Q9" s="809"/>
    </row>
    <row r="10" spans="2:17" ht="52.5" customHeight="1" x14ac:dyDescent="0.35">
      <c r="B10" s="809" t="str">
        <f>'Locatie''s indeling '!E72</f>
        <v>Schuurman vincent</v>
      </c>
      <c r="C10" s="839" t="s">
        <v>698</v>
      </c>
      <c r="D10" s="809" t="str">
        <f t="shared" si="0"/>
        <v>Zwier Anton (bs)</v>
      </c>
      <c r="E10" s="836"/>
      <c r="F10" s="1171" t="str">
        <f>'Locatie''s indeling '!E72</f>
        <v>Schuurman vincent</v>
      </c>
      <c r="G10" s="1172"/>
      <c r="H10" s="839" t="s">
        <v>698</v>
      </c>
      <c r="I10" s="809" t="str">
        <f t="shared" ref="I10:I11" si="5">B4</f>
        <v>Heutinck Anke</v>
      </c>
      <c r="J10" s="836"/>
      <c r="K10" s="809" t="str">
        <f>'Locatie''s indeling '!E72</f>
        <v>Schuurman vincent</v>
      </c>
      <c r="L10" s="839" t="s">
        <v>698</v>
      </c>
      <c r="M10" s="809" t="str">
        <f t="shared" si="4"/>
        <v>Maatman Arie</v>
      </c>
      <c r="N10" s="836"/>
      <c r="O10" s="809"/>
      <c r="P10" s="839"/>
      <c r="Q10" s="809"/>
    </row>
    <row r="11" spans="2:17" ht="52.5" customHeight="1" x14ac:dyDescent="0.35">
      <c r="B11" s="809" t="str">
        <f>'Locatie''s indeling '!E73</f>
        <v>Zwier Anton (bs)</v>
      </c>
      <c r="C11" s="839" t="s">
        <v>698</v>
      </c>
      <c r="D11" s="809" t="str">
        <f>$B$4</f>
        <v>Heutinck Anke</v>
      </c>
      <c r="E11" s="836"/>
      <c r="F11" s="1171" t="str">
        <f>'Locatie''s indeling '!E4</f>
        <v>Piepers Arnold</v>
      </c>
      <c r="G11" s="1172"/>
      <c r="H11" s="839" t="s">
        <v>698</v>
      </c>
      <c r="I11" s="809" t="str">
        <f t="shared" si="5"/>
        <v>Maatman Arie</v>
      </c>
      <c r="J11" s="836"/>
      <c r="K11" s="809" t="str">
        <f>'Locatie''s indeling '!E73</f>
        <v>Zwier Anton (bs)</v>
      </c>
      <c r="L11" s="839" t="s">
        <v>698</v>
      </c>
      <c r="M11" s="809" t="str">
        <f t="shared" si="4"/>
        <v>Eekelder Willy</v>
      </c>
      <c r="N11" s="836"/>
      <c r="O11" s="809"/>
      <c r="P11" s="839"/>
      <c r="Q11" s="809"/>
    </row>
    <row r="12" spans="2:17" ht="52.5" customHeight="1" thickBot="1" x14ac:dyDescent="0.25">
      <c r="B12" s="1158" t="s">
        <v>705</v>
      </c>
      <c r="C12" s="1158"/>
      <c r="D12" s="1158"/>
      <c r="E12" s="1158"/>
      <c r="F12" s="1158"/>
      <c r="G12" s="1158"/>
      <c r="H12" s="1158"/>
      <c r="I12" s="1158"/>
      <c r="J12" s="1158"/>
      <c r="K12" s="1158"/>
      <c r="L12" s="1158"/>
      <c r="M12" s="1158"/>
      <c r="N12" s="1158"/>
      <c r="O12" s="1158"/>
      <c r="P12" s="1158"/>
      <c r="Q12" s="1158"/>
    </row>
    <row r="13" spans="2:17" ht="50.25" customHeight="1" x14ac:dyDescent="0.2">
      <c r="B13" s="1185" t="s">
        <v>735</v>
      </c>
      <c r="C13" s="1186"/>
      <c r="D13" s="1186"/>
      <c r="E13" s="1186"/>
      <c r="F13" s="1186"/>
      <c r="G13" s="1186"/>
      <c r="H13" s="1186"/>
      <c r="I13" s="1186"/>
      <c r="J13" s="1186"/>
      <c r="K13" s="1186"/>
      <c r="L13" s="1186"/>
      <c r="M13" s="1186"/>
      <c r="N13" s="1186"/>
      <c r="O13" s="1186"/>
      <c r="P13" s="1186"/>
      <c r="Q13" s="1187"/>
    </row>
    <row r="14" spans="2:17" ht="50.25" customHeight="1" x14ac:dyDescent="0.2">
      <c r="B14" s="1179">
        <v>45415</v>
      </c>
      <c r="C14" s="1180"/>
      <c r="D14" s="1181"/>
      <c r="E14" s="834"/>
      <c r="F14" s="1179">
        <f>SUM(B14+7)</f>
        <v>45422</v>
      </c>
      <c r="G14" s="1180"/>
      <c r="H14" s="1180"/>
      <c r="I14" s="1181"/>
      <c r="J14" s="834"/>
      <c r="K14" s="1179">
        <f>SUM(F14+7)</f>
        <v>45429</v>
      </c>
      <c r="L14" s="1180"/>
      <c r="M14" s="1181"/>
      <c r="N14" s="834"/>
      <c r="O14" s="1179">
        <f>SUM(K14+7)</f>
        <v>45436</v>
      </c>
      <c r="P14" s="1180"/>
      <c r="Q14" s="1181"/>
    </row>
    <row r="15" spans="2:17" ht="50.25" customHeight="1" x14ac:dyDescent="0.35">
      <c r="B15" s="809" t="str">
        <f>'Locatie''s indeling '!E74</f>
        <v>Knippenborg Irma</v>
      </c>
      <c r="C15" s="839" t="s">
        <v>698</v>
      </c>
      <c r="D15" s="809" t="str">
        <f t="shared" ref="D15:D21" si="6">B16</f>
        <v>Wittenbernds Benny</v>
      </c>
      <c r="E15" s="841"/>
      <c r="F15" s="1171" t="str">
        <f>'Locatie''s indeling '!E74</f>
        <v>Knippenborg Irma</v>
      </c>
      <c r="G15" s="1172"/>
      <c r="H15" s="839" t="s">
        <v>698</v>
      </c>
      <c r="I15" s="809" t="str">
        <f t="shared" ref="I15:I20" si="7">F17</f>
        <v>Dinkelman Bertus</v>
      </c>
      <c r="J15" s="841"/>
      <c r="K15" s="809" t="str">
        <f>'Locatie''s indeling '!E74</f>
        <v>Knippenborg Irma</v>
      </c>
      <c r="L15" s="839" t="s">
        <v>698</v>
      </c>
      <c r="M15" s="809" t="str">
        <f t="shared" ref="M15:M19" si="8">B18</f>
        <v>Graaff de Freddie</v>
      </c>
      <c r="N15" s="836"/>
      <c r="O15" s="809" t="str">
        <f>'Locatie''s indeling '!E74</f>
        <v>Knippenborg Irma</v>
      </c>
      <c r="P15" s="839" t="s">
        <v>698</v>
      </c>
      <c r="Q15" s="809" t="str">
        <f t="shared" ref="Q15:Q18" si="9">B19</f>
        <v>Lohuis Heidi ten</v>
      </c>
    </row>
    <row r="16" spans="2:17" ht="50.25" customHeight="1" x14ac:dyDescent="0.35">
      <c r="B16" s="809" t="str">
        <f>'Locatie''s indeling '!E75</f>
        <v>Wittenbernds Benny</v>
      </c>
      <c r="C16" s="839" t="s">
        <v>698</v>
      </c>
      <c r="D16" s="809" t="str">
        <f t="shared" si="6"/>
        <v>Dinkelman Bertus</v>
      </c>
      <c r="E16" s="841"/>
      <c r="F16" s="1171" t="str">
        <f>'Locatie''s indeling '!E75</f>
        <v>Wittenbernds Benny</v>
      </c>
      <c r="G16" s="1172"/>
      <c r="H16" s="839" t="s">
        <v>698</v>
      </c>
      <c r="I16" s="809" t="str">
        <f t="shared" si="7"/>
        <v>Graaff de Freddie</v>
      </c>
      <c r="J16" s="841"/>
      <c r="K16" s="809" t="str">
        <f>'Locatie''s indeling '!E75</f>
        <v>Wittenbernds Benny</v>
      </c>
      <c r="L16" s="839" t="s">
        <v>698</v>
      </c>
      <c r="M16" s="809" t="str">
        <f t="shared" si="8"/>
        <v>Lohuis Heidi ten</v>
      </c>
      <c r="N16" s="836"/>
      <c r="O16" s="809" t="str">
        <f>'Locatie''s indeling '!E75</f>
        <v>Wittenbernds Benny</v>
      </c>
      <c r="P16" s="839" t="s">
        <v>698</v>
      </c>
      <c r="Q16" s="809" t="str">
        <f t="shared" si="9"/>
        <v>Holthausen Erik</v>
      </c>
    </row>
    <row r="17" spans="1:17" ht="50.25" customHeight="1" x14ac:dyDescent="0.35">
      <c r="B17" s="809" t="str">
        <f>'Locatie''s indeling '!E76</f>
        <v>Dinkelman Bertus</v>
      </c>
      <c r="C17" s="839" t="s">
        <v>698</v>
      </c>
      <c r="D17" s="809" t="str">
        <f t="shared" si="6"/>
        <v>Graaff de Freddie</v>
      </c>
      <c r="E17" s="841"/>
      <c r="F17" s="1171" t="str">
        <f>'Locatie''s indeling '!E76</f>
        <v>Dinkelman Bertus</v>
      </c>
      <c r="G17" s="1172"/>
      <c r="H17" s="839" t="s">
        <v>698</v>
      </c>
      <c r="I17" s="809" t="str">
        <f t="shared" si="7"/>
        <v>Lohuis Heidi ten</v>
      </c>
      <c r="J17" s="841"/>
      <c r="K17" s="809" t="str">
        <f>'Locatie''s indeling '!E76</f>
        <v>Dinkelman Bertus</v>
      </c>
      <c r="L17" s="839" t="s">
        <v>698</v>
      </c>
      <c r="M17" s="809" t="str">
        <f t="shared" si="8"/>
        <v>Holthausen Erik</v>
      </c>
      <c r="N17" s="836"/>
      <c r="O17" s="809" t="str">
        <f>'Locatie''s indeling '!E76</f>
        <v>Dinkelman Bertus</v>
      </c>
      <c r="P17" s="839" t="s">
        <v>698</v>
      </c>
      <c r="Q17" s="809" t="str">
        <f t="shared" si="9"/>
        <v>Ewouds Cor</v>
      </c>
    </row>
    <row r="18" spans="1:17" ht="50.25" customHeight="1" x14ac:dyDescent="0.35">
      <c r="B18" s="809" t="str">
        <f>'Locatie''s indeling '!E77</f>
        <v>Graaff de Freddie</v>
      </c>
      <c r="C18" s="839" t="s">
        <v>698</v>
      </c>
      <c r="D18" s="809" t="str">
        <f t="shared" si="6"/>
        <v>Lohuis Heidi ten</v>
      </c>
      <c r="E18" s="841"/>
      <c r="F18" s="1171" t="str">
        <f>'Locatie''s indeling '!E77</f>
        <v>Graaff de Freddie</v>
      </c>
      <c r="G18" s="1172"/>
      <c r="H18" s="839" t="s">
        <v>698</v>
      </c>
      <c r="I18" s="809" t="str">
        <f t="shared" si="7"/>
        <v>Holthausen Erik</v>
      </c>
      <c r="J18" s="841"/>
      <c r="K18" s="809" t="str">
        <f>'Locatie''s indeling '!E77</f>
        <v>Graaff de Freddie</v>
      </c>
      <c r="L18" s="839" t="s">
        <v>698</v>
      </c>
      <c r="M18" s="809" t="str">
        <f t="shared" si="8"/>
        <v>Ewouds Cor</v>
      </c>
      <c r="N18" s="836"/>
      <c r="O18" s="809" t="str">
        <f>'Locatie''s indeling '!E77</f>
        <v>Graaff de Freddie</v>
      </c>
      <c r="P18" s="839" t="s">
        <v>698</v>
      </c>
      <c r="Q18" s="857" t="str">
        <f t="shared" si="9"/>
        <v>Spekschoor Henk</v>
      </c>
    </row>
    <row r="19" spans="1:17" ht="50.25" customHeight="1" x14ac:dyDescent="0.35">
      <c r="B19" s="809" t="str">
        <f>'Locatie''s indeling '!E78</f>
        <v>Lohuis Heidi ten</v>
      </c>
      <c r="C19" s="839" t="s">
        <v>698</v>
      </c>
      <c r="D19" s="809" t="str">
        <f t="shared" si="6"/>
        <v>Holthausen Erik</v>
      </c>
      <c r="E19" s="841"/>
      <c r="F19" s="1171" t="str">
        <f>'Locatie''s indeling '!E78</f>
        <v>Lohuis Heidi ten</v>
      </c>
      <c r="G19" s="1172"/>
      <c r="H19" s="839" t="s">
        <v>698</v>
      </c>
      <c r="I19" s="809" t="str">
        <f t="shared" si="7"/>
        <v>Ewouds Cor</v>
      </c>
      <c r="J19" s="841"/>
      <c r="K19" s="809" t="str">
        <f>'Locatie''s indeling '!E78</f>
        <v>Lohuis Heidi ten</v>
      </c>
      <c r="L19" s="839" t="s">
        <v>698</v>
      </c>
      <c r="M19" s="809" t="str">
        <f t="shared" si="8"/>
        <v>Spekschoor Henk</v>
      </c>
      <c r="N19" s="836"/>
      <c r="O19" s="809"/>
      <c r="P19" s="839"/>
      <c r="Q19" s="809"/>
    </row>
    <row r="20" spans="1:17" ht="50.25" customHeight="1" x14ac:dyDescent="0.35">
      <c r="B20" s="809" t="str">
        <f>'Locatie''s indeling '!E79</f>
        <v>Holthausen Erik</v>
      </c>
      <c r="C20" s="839" t="s">
        <v>698</v>
      </c>
      <c r="D20" s="809" t="str">
        <f t="shared" si="6"/>
        <v>Ewouds Cor</v>
      </c>
      <c r="E20" s="841"/>
      <c r="F20" s="1171" t="str">
        <f>'Locatie''s indeling '!E79</f>
        <v>Holthausen Erik</v>
      </c>
      <c r="G20" s="1172"/>
      <c r="H20" s="839" t="s">
        <v>698</v>
      </c>
      <c r="I20" s="809" t="str">
        <f t="shared" si="7"/>
        <v>Spekschoor Henk</v>
      </c>
      <c r="J20" s="841"/>
      <c r="K20" s="809" t="str">
        <f>'Locatie''s indeling '!E79</f>
        <v>Holthausen Erik</v>
      </c>
      <c r="L20" s="839" t="s">
        <v>698</v>
      </c>
      <c r="M20" s="809" t="str">
        <f t="shared" ref="M20:M22" si="10">B15</f>
        <v>Knippenborg Irma</v>
      </c>
      <c r="N20" s="836"/>
      <c r="O20" s="809"/>
      <c r="P20" s="839"/>
      <c r="Q20" s="809"/>
    </row>
    <row r="21" spans="1:17" ht="50.25" customHeight="1" x14ac:dyDescent="0.35">
      <c r="B21" s="862" t="str">
        <f>'Locatie''s indeling '!E80</f>
        <v>Ewouds Cor</v>
      </c>
      <c r="C21" s="839" t="s">
        <v>698</v>
      </c>
      <c r="D21" s="809" t="str">
        <f t="shared" si="6"/>
        <v>Spekschoor Henk</v>
      </c>
      <c r="E21" s="841"/>
      <c r="F21" s="1169" t="str">
        <f>'Locatie''s indeling '!E80</f>
        <v>Ewouds Cor</v>
      </c>
      <c r="G21" s="1170"/>
      <c r="H21" s="839" t="s">
        <v>698</v>
      </c>
      <c r="I21" s="809" t="str">
        <f t="shared" ref="I21:I22" si="11">F15</f>
        <v>Knippenborg Irma</v>
      </c>
      <c r="J21" s="841"/>
      <c r="K21" s="862" t="str">
        <f>'Locatie''s indeling '!E80</f>
        <v>Ewouds Cor</v>
      </c>
      <c r="L21" s="839" t="s">
        <v>698</v>
      </c>
      <c r="M21" s="809" t="str">
        <f t="shared" si="10"/>
        <v>Wittenbernds Benny</v>
      </c>
      <c r="N21" s="836"/>
      <c r="O21" s="857"/>
      <c r="P21" s="839"/>
      <c r="Q21" s="809"/>
    </row>
    <row r="22" spans="1:17" ht="50.25" customHeight="1" x14ac:dyDescent="0.35">
      <c r="B22" s="857" t="str">
        <f>'Locatie''s indeling '!E81</f>
        <v>Spekschoor Henk</v>
      </c>
      <c r="C22" s="839" t="s">
        <v>698</v>
      </c>
      <c r="D22" s="809" t="str">
        <f>B15</f>
        <v>Knippenborg Irma</v>
      </c>
      <c r="E22" s="841"/>
      <c r="F22" s="1173" t="str">
        <f>'Locatie''s indeling '!E81</f>
        <v>Spekschoor Henk</v>
      </c>
      <c r="G22" s="1174"/>
      <c r="H22" s="839" t="s">
        <v>698</v>
      </c>
      <c r="I22" s="809" t="str">
        <f t="shared" si="11"/>
        <v>Wittenbernds Benny</v>
      </c>
      <c r="J22" s="841"/>
      <c r="K22" s="857" t="str">
        <f>'Locatie''s indeling '!E81</f>
        <v>Spekschoor Henk</v>
      </c>
      <c r="L22" s="839" t="s">
        <v>698</v>
      </c>
      <c r="M22" s="809" t="str">
        <f t="shared" si="10"/>
        <v>Dinkelman Bertus</v>
      </c>
      <c r="N22" s="836"/>
      <c r="O22" s="809"/>
      <c r="P22" s="839"/>
      <c r="Q22" s="809"/>
    </row>
    <row r="23" spans="1:17" ht="50.25" customHeight="1" thickBot="1" x14ac:dyDescent="0.25">
      <c r="B23" s="1158" t="s">
        <v>706</v>
      </c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</row>
    <row r="27" spans="1:17" ht="13.5" thickBot="1" x14ac:dyDescent="0.25"/>
    <row r="28" spans="1:17" x14ac:dyDescent="0.2">
      <c r="A28" s="1031" t="s">
        <v>31</v>
      </c>
      <c r="B28" s="1188"/>
    </row>
    <row r="29" spans="1:17" ht="13.5" thickBot="1" x14ac:dyDescent="0.25">
      <c r="A29" s="1034"/>
      <c r="B29" s="1189"/>
    </row>
  </sheetData>
  <mergeCells count="29">
    <mergeCell ref="A28:B29"/>
    <mergeCell ref="B2:Q2"/>
    <mergeCell ref="B3:D3"/>
    <mergeCell ref="F3:I3"/>
    <mergeCell ref="K3:M3"/>
    <mergeCell ref="O3:Q3"/>
    <mergeCell ref="F4:G4"/>
    <mergeCell ref="F5:G5"/>
    <mergeCell ref="F6:G6"/>
    <mergeCell ref="F7:G7"/>
    <mergeCell ref="F16:G16"/>
    <mergeCell ref="F8:G8"/>
    <mergeCell ref="F9:G9"/>
    <mergeCell ref="F10:G10"/>
    <mergeCell ref="F11:G11"/>
    <mergeCell ref="B12:Q12"/>
    <mergeCell ref="B13:Q13"/>
    <mergeCell ref="B14:D14"/>
    <mergeCell ref="F14:I14"/>
    <mergeCell ref="K14:M14"/>
    <mergeCell ref="O14:Q14"/>
    <mergeCell ref="F15:G15"/>
    <mergeCell ref="B23:Q23"/>
    <mergeCell ref="F17:G17"/>
    <mergeCell ref="F18:G18"/>
    <mergeCell ref="F19:G19"/>
    <mergeCell ref="F20:G20"/>
    <mergeCell ref="F21:G21"/>
    <mergeCell ref="F22:G22"/>
  </mergeCells>
  <hyperlinks>
    <hyperlink ref="A28:B29" location="Hoofdmenu!A1" display="Hoofdmenu" xr:uid="{CA6512E2-B736-4E45-A437-CC67B723D258}"/>
  </hyperlinks>
  <pageMargins left="0.39370078740157483" right="0" top="0.35433070866141736" bottom="0" header="0.31496062992125984" footer="0.31496062992125984"/>
  <pageSetup paperSize="9" scale="85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3"/>
  <sheetViews>
    <sheetView topLeftCell="A22" workbookViewId="0">
      <selection activeCell="B41" sqref="B41"/>
    </sheetView>
  </sheetViews>
  <sheetFormatPr defaultRowHeight="15" x14ac:dyDescent="0.2"/>
  <cols>
    <col min="1" max="1" width="6" style="59" customWidth="1"/>
    <col min="2" max="2" width="22.28515625" style="59" customWidth="1"/>
    <col min="3" max="3" width="11.7109375" style="45" customWidth="1"/>
    <col min="4" max="4" width="27.140625" style="53" customWidth="1"/>
    <col min="5" max="5" width="21.7109375" style="78" customWidth="1"/>
    <col min="6" max="6" width="23.28515625" style="78" customWidth="1"/>
    <col min="7" max="7" width="21.7109375" style="419" customWidth="1"/>
    <col min="8" max="8" width="14.42578125" style="424" customWidth="1"/>
    <col min="9" max="9" width="19.140625" style="419" customWidth="1"/>
    <col min="10" max="10" width="20.140625" style="1" customWidth="1"/>
    <col min="11" max="11" width="23.7109375" style="419" customWidth="1"/>
    <col min="12" max="12" width="24.5703125" style="16" customWidth="1"/>
    <col min="13" max="16384" width="9.140625" style="16"/>
  </cols>
  <sheetData>
    <row r="1" spans="1:18" ht="18.75" customHeight="1" x14ac:dyDescent="0.25">
      <c r="A1" s="1193" t="s">
        <v>131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60"/>
      <c r="N1" s="60"/>
      <c r="O1" s="60"/>
      <c r="P1" s="60"/>
      <c r="Q1" s="60"/>
      <c r="R1" s="60"/>
    </row>
    <row r="2" spans="1:18" ht="18.75" customHeight="1" thickBot="1" x14ac:dyDescent="0.3">
      <c r="A2" s="1194"/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61"/>
      <c r="N2" s="61"/>
      <c r="O2" s="61"/>
      <c r="P2" s="61"/>
      <c r="Q2" s="61"/>
      <c r="R2" s="61"/>
    </row>
    <row r="3" spans="1:18" ht="18.75" customHeight="1" thickBot="1" x14ac:dyDescent="0.25">
      <c r="A3" s="1195" t="s">
        <v>36</v>
      </c>
      <c r="B3" s="1196"/>
      <c r="C3" s="1196"/>
      <c r="D3" s="1196"/>
      <c r="E3" s="1196"/>
      <c r="F3" s="1196"/>
      <c r="G3" s="1196"/>
      <c r="H3" s="1196"/>
      <c r="I3" s="1196"/>
      <c r="J3" s="1196"/>
      <c r="K3" s="1196"/>
      <c r="L3" s="1197"/>
      <c r="M3" s="47"/>
      <c r="N3" s="46"/>
      <c r="O3" s="46"/>
      <c r="P3" s="46"/>
      <c r="Q3" s="48"/>
      <c r="R3" s="49"/>
    </row>
    <row r="4" spans="1:18" ht="18.75" customHeight="1" thickBot="1" x14ac:dyDescent="0.25">
      <c r="A4" s="62" t="s">
        <v>28</v>
      </c>
      <c r="B4" s="181" t="s">
        <v>0</v>
      </c>
      <c r="C4" s="62" t="s">
        <v>37</v>
      </c>
      <c r="D4" s="63" t="s">
        <v>35</v>
      </c>
      <c r="E4" s="64" t="s">
        <v>48</v>
      </c>
      <c r="F4" s="417" t="s">
        <v>35</v>
      </c>
      <c r="G4" s="417" t="s">
        <v>46</v>
      </c>
      <c r="H4" s="423" t="s">
        <v>35</v>
      </c>
      <c r="I4" s="485" t="s">
        <v>65</v>
      </c>
      <c r="J4" s="423" t="s">
        <v>115</v>
      </c>
      <c r="K4" s="488" t="s">
        <v>33</v>
      </c>
      <c r="L4" s="66" t="s">
        <v>119</v>
      </c>
      <c r="M4" s="56"/>
      <c r="N4" s="55"/>
      <c r="O4" s="55"/>
      <c r="P4" s="57"/>
      <c r="Q4" s="58"/>
      <c r="R4" s="55"/>
    </row>
    <row r="5" spans="1:18" ht="18.75" customHeight="1" x14ac:dyDescent="0.2">
      <c r="A5" s="65">
        <v>1</v>
      </c>
      <c r="B5" s="81" t="str">
        <f>'Uitslag '!B3</f>
        <v>Gotink Theo</v>
      </c>
      <c r="C5" s="416">
        <f>'Uitslag '!D3</f>
        <v>60</v>
      </c>
      <c r="D5" s="1232" t="s">
        <v>140</v>
      </c>
      <c r="E5" s="420"/>
      <c r="F5" s="1237" t="s">
        <v>146</v>
      </c>
      <c r="G5" s="1198"/>
      <c r="H5" s="1200" t="s">
        <v>149</v>
      </c>
      <c r="I5" s="1203">
        <f t="shared" ref="I5" si="0">$G$7</f>
        <v>0</v>
      </c>
      <c r="J5" s="1224" t="s">
        <v>151</v>
      </c>
      <c r="K5" s="1217"/>
      <c r="L5" s="1190"/>
      <c r="M5" s="56"/>
      <c r="N5" s="55"/>
      <c r="O5" s="55"/>
      <c r="P5" s="57"/>
      <c r="Q5" s="58"/>
      <c r="R5" s="55"/>
    </row>
    <row r="6" spans="1:18" ht="18.75" customHeight="1" thickBot="1" x14ac:dyDescent="0.25">
      <c r="A6" s="65">
        <v>2</v>
      </c>
      <c r="B6" s="90" t="str">
        <f>'Uitslag '!B4</f>
        <v>Piepers Arnold</v>
      </c>
      <c r="C6" s="416">
        <f>'Uitslag '!D4</f>
        <v>51</v>
      </c>
      <c r="D6" s="1233"/>
      <c r="E6" s="421"/>
      <c r="F6" s="1238"/>
      <c r="G6" s="1199"/>
      <c r="H6" s="1201"/>
      <c r="I6" s="1204"/>
      <c r="J6" s="1225"/>
      <c r="K6" s="1218"/>
      <c r="L6" s="1191"/>
      <c r="M6" s="56"/>
      <c r="N6" s="55"/>
      <c r="O6" s="55"/>
      <c r="P6" s="57"/>
      <c r="Q6" s="58"/>
      <c r="R6" s="55"/>
    </row>
    <row r="7" spans="1:18" ht="18.75" customHeight="1" x14ac:dyDescent="0.2">
      <c r="A7" s="65">
        <v>3</v>
      </c>
      <c r="B7" s="90" t="str">
        <f>'Uitslag '!B5</f>
        <v>Voskamp Martin</v>
      </c>
      <c r="C7" s="416">
        <f>'Uitslag '!D5</f>
        <v>49</v>
      </c>
      <c r="D7" s="1232" t="s">
        <v>140</v>
      </c>
      <c r="E7" s="420"/>
      <c r="F7" s="1238"/>
      <c r="G7" s="1198"/>
      <c r="H7" s="1201"/>
      <c r="I7" s="1204"/>
      <c r="J7" s="1225"/>
      <c r="K7" s="1218"/>
      <c r="L7" s="1191"/>
      <c r="M7" s="56"/>
      <c r="N7" s="55"/>
      <c r="O7" s="55"/>
      <c r="P7" s="57"/>
      <c r="Q7" s="58"/>
      <c r="R7" s="55"/>
    </row>
    <row r="8" spans="1:18" ht="18.75" customHeight="1" thickBot="1" x14ac:dyDescent="0.25">
      <c r="A8" s="65">
        <v>4</v>
      </c>
      <c r="B8" s="90" t="str">
        <f>'Uitslag '!B6</f>
        <v>Rosendahl Jos</v>
      </c>
      <c r="C8" s="416">
        <f>'Uitslag '!D6</f>
        <v>100</v>
      </c>
      <c r="D8" s="1233"/>
      <c r="E8" s="421"/>
      <c r="F8" s="1240"/>
      <c r="G8" s="1199"/>
      <c r="H8" s="1201"/>
      <c r="I8" s="1205"/>
      <c r="J8" s="1225"/>
      <c r="K8" s="1218"/>
      <c r="L8" s="1191"/>
      <c r="M8" s="56"/>
      <c r="N8" s="55"/>
      <c r="O8" s="55"/>
      <c r="P8" s="57"/>
      <c r="Q8" s="58"/>
      <c r="R8" s="55"/>
    </row>
    <row r="9" spans="1:18" ht="18.75" customHeight="1" x14ac:dyDescent="0.2">
      <c r="A9" s="65">
        <v>5</v>
      </c>
      <c r="B9" s="90" t="str">
        <f>'Uitslag '!B7</f>
        <v>Kolkman Ciel</v>
      </c>
      <c r="C9" s="416">
        <f>'Uitslag '!D7</f>
        <v>25</v>
      </c>
      <c r="D9" s="1232" t="s">
        <v>140</v>
      </c>
      <c r="E9" s="163"/>
      <c r="F9" s="1234" t="s">
        <v>146</v>
      </c>
      <c r="G9" s="1198"/>
      <c r="H9" s="1201"/>
      <c r="I9" s="1203">
        <f t="shared" ref="I9" si="1">$G$11</f>
        <v>0</v>
      </c>
      <c r="J9" s="1225"/>
      <c r="K9" s="1218"/>
      <c r="L9" s="1191"/>
      <c r="M9" s="56"/>
      <c r="N9" s="55"/>
      <c r="O9" s="55"/>
      <c r="P9" s="57"/>
      <c r="Q9" s="58"/>
      <c r="R9" s="55"/>
    </row>
    <row r="10" spans="1:18" ht="18.75" customHeight="1" thickBot="1" x14ac:dyDescent="0.25">
      <c r="A10" s="65">
        <v>6</v>
      </c>
      <c r="B10" s="90" t="str">
        <f>'Uitslag '!B8</f>
        <v>Entink Henriette klein</v>
      </c>
      <c r="C10" s="416">
        <f>'Uitslag '!D8</f>
        <v>29</v>
      </c>
      <c r="D10" s="1233"/>
      <c r="E10" s="163"/>
      <c r="F10" s="1235"/>
      <c r="G10" s="1230"/>
      <c r="H10" s="1201"/>
      <c r="I10" s="1204"/>
      <c r="J10" s="1225"/>
      <c r="K10" s="1218"/>
      <c r="L10" s="1191"/>
      <c r="M10" s="56"/>
      <c r="N10" s="55"/>
      <c r="O10" s="55"/>
      <c r="P10" s="57"/>
      <c r="Q10" s="58"/>
      <c r="R10" s="55"/>
    </row>
    <row r="11" spans="1:18" ht="18.75" customHeight="1" x14ac:dyDescent="0.2">
      <c r="A11" s="65">
        <v>7</v>
      </c>
      <c r="B11" s="90" t="str">
        <f>'Uitslag '!B9</f>
        <v>Kasteel Harry</v>
      </c>
      <c r="C11" s="416">
        <f>'Uitslag '!D9</f>
        <v>27</v>
      </c>
      <c r="D11" s="1232" t="s">
        <v>140</v>
      </c>
      <c r="E11" s="420"/>
      <c r="F11" s="1235"/>
      <c r="G11" s="1231"/>
      <c r="H11" s="1201"/>
      <c r="I11" s="1204"/>
      <c r="J11" s="1225"/>
      <c r="K11" s="1218"/>
      <c r="L11" s="1191"/>
      <c r="M11" s="56"/>
      <c r="N11" s="55"/>
      <c r="O11" s="55"/>
      <c r="P11" s="57"/>
      <c r="Q11" s="58"/>
      <c r="R11" s="55"/>
    </row>
    <row r="12" spans="1:18" ht="18.75" customHeight="1" thickBot="1" x14ac:dyDescent="0.25">
      <c r="A12" s="65">
        <v>8</v>
      </c>
      <c r="B12" s="90" t="str">
        <f>'Uitslag '!B10</f>
        <v>Konings Hans</v>
      </c>
      <c r="C12" s="416">
        <f>'Uitslag '!D10</f>
        <v>35</v>
      </c>
      <c r="D12" s="1233"/>
      <c r="E12" s="421"/>
      <c r="F12" s="1236"/>
      <c r="G12" s="1199"/>
      <c r="H12" s="1202"/>
      <c r="I12" s="1205"/>
      <c r="J12" s="1226"/>
      <c r="K12" s="1219"/>
      <c r="L12" s="1192"/>
      <c r="M12" s="56"/>
      <c r="N12" s="55"/>
      <c r="O12" s="55"/>
      <c r="P12" s="57"/>
      <c r="Q12" s="58"/>
      <c r="R12" s="55"/>
    </row>
    <row r="13" spans="1:18" ht="18.75" customHeight="1" x14ac:dyDescent="0.2">
      <c r="A13" s="65">
        <v>9</v>
      </c>
      <c r="B13" s="90" t="str">
        <f>'Uitslag '!B11</f>
        <v>Bongers Henry</v>
      </c>
      <c r="C13" s="416">
        <f>'Uitslag '!D11</f>
        <v>120</v>
      </c>
      <c r="D13" s="1232" t="s">
        <v>140</v>
      </c>
      <c r="E13" s="420"/>
      <c r="F13" s="1237" t="s">
        <v>146</v>
      </c>
      <c r="G13" s="1198"/>
      <c r="H13" s="1200" t="s">
        <v>149</v>
      </c>
      <c r="I13" s="1203">
        <f t="shared" ref="I13" si="2">$G$15</f>
        <v>0</v>
      </c>
      <c r="J13" s="1224" t="s">
        <v>151</v>
      </c>
      <c r="K13" s="1217"/>
      <c r="L13" s="1190"/>
      <c r="M13" s="56"/>
      <c r="N13" s="55"/>
      <c r="O13" s="55"/>
      <c r="P13" s="57"/>
      <c r="Q13" s="58"/>
      <c r="R13" s="55"/>
    </row>
    <row r="14" spans="1:18" ht="18.75" customHeight="1" thickBot="1" x14ac:dyDescent="0.25">
      <c r="A14" s="65">
        <v>10</v>
      </c>
      <c r="B14" s="90" t="str">
        <f>'Uitslag '!B12</f>
        <v>Kasteel Theo</v>
      </c>
      <c r="C14" s="416">
        <f>'Uitslag '!D12</f>
        <v>70</v>
      </c>
      <c r="D14" s="1233"/>
      <c r="E14" s="421"/>
      <c r="F14" s="1238"/>
      <c r="G14" s="1199"/>
      <c r="H14" s="1201"/>
      <c r="I14" s="1204"/>
      <c r="J14" s="1225"/>
      <c r="K14" s="1218"/>
      <c r="L14" s="1191"/>
      <c r="M14" s="56"/>
      <c r="N14" s="55"/>
      <c r="O14" s="55"/>
      <c r="P14" s="57"/>
      <c r="Q14" s="58"/>
      <c r="R14" s="55"/>
    </row>
    <row r="15" spans="1:18" ht="18.75" customHeight="1" x14ac:dyDescent="0.2">
      <c r="A15" s="65">
        <v>11</v>
      </c>
      <c r="B15" s="90" t="str">
        <f>'Uitslag '!B13</f>
        <v>Wegdam Martin</v>
      </c>
      <c r="C15" s="416">
        <f>'Uitslag '!D13</f>
        <v>65</v>
      </c>
      <c r="D15" s="1232" t="s">
        <v>140</v>
      </c>
      <c r="E15" s="420"/>
      <c r="F15" s="1238"/>
      <c r="G15" s="1198"/>
      <c r="H15" s="1201"/>
      <c r="I15" s="1204"/>
      <c r="J15" s="1225"/>
      <c r="K15" s="1218"/>
      <c r="L15" s="1191"/>
      <c r="M15" s="56"/>
      <c r="N15" s="55"/>
      <c r="O15" s="55"/>
      <c r="P15" s="57"/>
      <c r="Q15" s="58"/>
      <c r="R15" s="55"/>
    </row>
    <row r="16" spans="1:18" ht="18.75" customHeight="1" thickBot="1" x14ac:dyDescent="0.25">
      <c r="A16" s="65">
        <v>12</v>
      </c>
      <c r="B16" s="90" t="str">
        <f>'Uitslag '!B14</f>
        <v>Bulthuis Frans</v>
      </c>
      <c r="C16" s="416">
        <f>'Uitslag '!D14</f>
        <v>49</v>
      </c>
      <c r="D16" s="1233"/>
      <c r="E16" s="421"/>
      <c r="F16" s="1239"/>
      <c r="G16" s="1199"/>
      <c r="H16" s="1201"/>
      <c r="I16" s="1205"/>
      <c r="J16" s="1225"/>
      <c r="K16" s="1218"/>
      <c r="L16" s="1191"/>
      <c r="M16" s="56"/>
      <c r="N16" s="55"/>
      <c r="O16" s="55"/>
      <c r="P16" s="57"/>
      <c r="Q16" s="58"/>
      <c r="R16" s="55"/>
    </row>
    <row r="17" spans="1:18" ht="18.75" customHeight="1" x14ac:dyDescent="0.2">
      <c r="A17" s="65">
        <v>13</v>
      </c>
      <c r="B17" s="90" t="str">
        <f>'Uitslag '!B15</f>
        <v>Beuting Jan</v>
      </c>
      <c r="C17" s="416">
        <f>'Uitslag '!D15</f>
        <v>47</v>
      </c>
      <c r="D17" s="1232" t="s">
        <v>140</v>
      </c>
      <c r="E17" s="420"/>
      <c r="F17" s="1227" t="s">
        <v>147</v>
      </c>
      <c r="G17" s="1198"/>
      <c r="H17" s="1201"/>
      <c r="I17" s="1203">
        <f t="shared" ref="I17" si="3">$G$19</f>
        <v>0</v>
      </c>
      <c r="J17" s="1225"/>
      <c r="K17" s="1218"/>
      <c r="L17" s="1191"/>
      <c r="M17" s="56"/>
      <c r="N17" s="55"/>
      <c r="O17" s="55"/>
      <c r="P17" s="57"/>
      <c r="Q17" s="58"/>
      <c r="R17" s="55"/>
    </row>
    <row r="18" spans="1:18" ht="18.75" customHeight="1" thickBot="1" x14ac:dyDescent="0.25">
      <c r="A18" s="65">
        <v>14</v>
      </c>
      <c r="B18" s="90" t="str">
        <f>'Uitslag '!B16</f>
        <v>Reinders Andre</v>
      </c>
      <c r="C18" s="416">
        <f>'Uitslag '!D16</f>
        <v>43</v>
      </c>
      <c r="D18" s="1233"/>
      <c r="E18" s="421"/>
      <c r="F18" s="1228"/>
      <c r="G18" s="1230"/>
      <c r="H18" s="1201"/>
      <c r="I18" s="1204"/>
      <c r="J18" s="1225"/>
      <c r="K18" s="1218"/>
      <c r="L18" s="1191"/>
      <c r="M18" s="56"/>
      <c r="N18" s="55"/>
      <c r="O18" s="55"/>
      <c r="P18" s="57"/>
      <c r="Q18" s="58"/>
      <c r="R18" s="55"/>
    </row>
    <row r="19" spans="1:18" ht="18.75" customHeight="1" x14ac:dyDescent="0.2">
      <c r="A19" s="65">
        <v>15</v>
      </c>
      <c r="B19" s="90" t="str">
        <f>'Uitslag '!B17</f>
        <v>Bekker Leo</v>
      </c>
      <c r="C19" s="416">
        <f>'Uitslag '!D17</f>
        <v>33</v>
      </c>
      <c r="D19" s="1232" t="s">
        <v>140</v>
      </c>
      <c r="E19" s="420"/>
      <c r="F19" s="1228"/>
      <c r="G19" s="1231"/>
      <c r="H19" s="1201"/>
      <c r="I19" s="1204"/>
      <c r="J19" s="1225"/>
      <c r="K19" s="1218"/>
      <c r="L19" s="1191"/>
      <c r="M19" s="56"/>
      <c r="N19" s="55"/>
      <c r="O19" s="55"/>
      <c r="P19" s="57"/>
      <c r="Q19" s="58"/>
      <c r="R19" s="55"/>
    </row>
    <row r="20" spans="1:18" ht="18.75" customHeight="1" thickBot="1" x14ac:dyDescent="0.25">
      <c r="A20" s="65">
        <v>16</v>
      </c>
      <c r="B20" s="90" t="str">
        <f>'Uitslag '!B18</f>
        <v>Brake Frans te</v>
      </c>
      <c r="C20" s="416">
        <f>'Uitslag '!D18</f>
        <v>41</v>
      </c>
      <c r="D20" s="1233"/>
      <c r="E20" s="421"/>
      <c r="F20" s="1229"/>
      <c r="G20" s="1199"/>
      <c r="H20" s="1202"/>
      <c r="I20" s="1205"/>
      <c r="J20" s="1226"/>
      <c r="K20" s="1219"/>
      <c r="L20" s="1192"/>
      <c r="M20" s="56"/>
      <c r="N20" s="55"/>
      <c r="O20" s="55"/>
      <c r="P20" s="57"/>
      <c r="Q20" s="58"/>
      <c r="R20" s="55"/>
    </row>
    <row r="21" spans="1:18" ht="18.75" customHeight="1" x14ac:dyDescent="0.2">
      <c r="A21" s="65">
        <v>17</v>
      </c>
      <c r="B21" s="90" t="str">
        <f>'Uitslag '!B19</f>
        <v>Loon Theo van</v>
      </c>
      <c r="C21" s="202">
        <f>'Uitslag '!D19</f>
        <v>35</v>
      </c>
      <c r="D21" s="1213" t="s">
        <v>141</v>
      </c>
      <c r="E21" s="422"/>
      <c r="F21" s="1214" t="s">
        <v>148</v>
      </c>
      <c r="G21" s="1198"/>
      <c r="H21" s="1200" t="s">
        <v>149</v>
      </c>
      <c r="I21" s="1203">
        <f t="shared" ref="I21" si="4">$G$21</f>
        <v>0</v>
      </c>
      <c r="J21" s="1224" t="s">
        <v>151</v>
      </c>
      <c r="K21" s="1217"/>
      <c r="L21" s="1190"/>
      <c r="M21" s="56"/>
      <c r="N21" s="55"/>
      <c r="O21" s="55"/>
      <c r="P21" s="57"/>
      <c r="Q21" s="58"/>
      <c r="R21" s="55"/>
    </row>
    <row r="22" spans="1:18" ht="18.75" customHeight="1" thickBot="1" x14ac:dyDescent="0.25">
      <c r="A22" s="65">
        <v>18</v>
      </c>
      <c r="B22" s="90" t="str">
        <f>'Uitslag '!B20</f>
        <v>Pillen Michel</v>
      </c>
      <c r="C22" s="202">
        <f>'Uitslag '!D20</f>
        <v>35</v>
      </c>
      <c r="D22" s="1212"/>
      <c r="E22" s="421"/>
      <c r="F22" s="1215"/>
      <c r="G22" s="1230"/>
      <c r="H22" s="1201"/>
      <c r="I22" s="1204"/>
      <c r="J22" s="1225"/>
      <c r="K22" s="1218"/>
      <c r="L22" s="1191"/>
      <c r="M22" s="56"/>
      <c r="N22" s="55"/>
      <c r="O22" s="55"/>
      <c r="P22" s="57"/>
      <c r="Q22" s="58"/>
      <c r="R22" s="55"/>
    </row>
    <row r="23" spans="1:18" ht="18.75" customHeight="1" x14ac:dyDescent="0.2">
      <c r="A23" s="65">
        <v>19</v>
      </c>
      <c r="B23" s="90" t="str">
        <f>'Uitslag '!B21</f>
        <v>Waalders Harrie</v>
      </c>
      <c r="C23" s="202">
        <f>'Uitslag '!D21</f>
        <v>47</v>
      </c>
      <c r="D23" s="1206" t="s">
        <v>141</v>
      </c>
      <c r="E23" s="193"/>
      <c r="F23" s="1215"/>
      <c r="G23" s="1231"/>
      <c r="H23" s="1201"/>
      <c r="I23" s="1204"/>
      <c r="J23" s="1225"/>
      <c r="K23" s="1218"/>
      <c r="L23" s="1191"/>
      <c r="M23" s="56"/>
      <c r="N23" s="55"/>
      <c r="O23" s="55"/>
      <c r="P23" s="57"/>
      <c r="Q23" s="58"/>
      <c r="R23" s="55"/>
    </row>
    <row r="24" spans="1:18" ht="18.75" customHeight="1" thickBot="1" x14ac:dyDescent="0.25">
      <c r="A24" s="65">
        <v>20</v>
      </c>
      <c r="B24" s="90" t="str">
        <f>'Uitslag '!B22</f>
        <v>Berendsen Frits</v>
      </c>
      <c r="C24" s="202">
        <f>'Uitslag '!D22</f>
        <v>51</v>
      </c>
      <c r="D24" s="1208"/>
      <c r="E24" s="193"/>
      <c r="F24" s="1216"/>
      <c r="G24" s="1199"/>
      <c r="H24" s="1201"/>
      <c r="I24" s="1205"/>
      <c r="J24" s="1225"/>
      <c r="K24" s="1218"/>
      <c r="L24" s="1191"/>
      <c r="M24" s="56"/>
      <c r="N24" s="55"/>
      <c r="O24" s="55"/>
      <c r="P24" s="57"/>
      <c r="Q24" s="58"/>
      <c r="R24" s="55"/>
    </row>
    <row r="25" spans="1:18" ht="18.75" customHeight="1" x14ac:dyDescent="0.2">
      <c r="A25" s="65">
        <v>21</v>
      </c>
      <c r="B25" s="90" t="str">
        <f>'Uitslag '!B23</f>
        <v>Krabbenborg Martin</v>
      </c>
      <c r="C25" s="202">
        <f>'Uitslag '!D23</f>
        <v>70</v>
      </c>
      <c r="D25" s="1213" t="s">
        <v>141</v>
      </c>
      <c r="E25" s="90"/>
      <c r="F25" s="1214" t="s">
        <v>147</v>
      </c>
      <c r="G25" s="1198"/>
      <c r="H25" s="1201"/>
      <c r="I25" s="1203">
        <f t="shared" ref="I25" si="5">$G$25</f>
        <v>0</v>
      </c>
      <c r="J25" s="1225"/>
      <c r="K25" s="1218"/>
      <c r="L25" s="1191"/>
      <c r="M25" s="56"/>
      <c r="N25" s="55"/>
      <c r="O25" s="55"/>
      <c r="P25" s="57"/>
      <c r="Q25" s="58"/>
      <c r="R25" s="55"/>
    </row>
    <row r="26" spans="1:18" ht="18.75" customHeight="1" thickBot="1" x14ac:dyDescent="0.25">
      <c r="A26" s="65">
        <v>22</v>
      </c>
      <c r="B26" s="90" t="str">
        <f>'Uitslag '!B24</f>
        <v>Rouwhorst Bennie</v>
      </c>
      <c r="C26" s="202">
        <f>'Uitslag '!D24</f>
        <v>55</v>
      </c>
      <c r="D26" s="1212"/>
      <c r="E26" s="163"/>
      <c r="F26" s="1215"/>
      <c r="G26" s="1199"/>
      <c r="H26" s="1201"/>
      <c r="I26" s="1204"/>
      <c r="J26" s="1225"/>
      <c r="K26" s="1218"/>
      <c r="L26" s="1191"/>
      <c r="M26" s="56"/>
      <c r="N26" s="55"/>
      <c r="O26" s="55"/>
      <c r="P26" s="57"/>
      <c r="Q26" s="58"/>
      <c r="R26" s="55"/>
    </row>
    <row r="27" spans="1:18" ht="18.75" customHeight="1" x14ac:dyDescent="0.2">
      <c r="A27" s="65">
        <v>23</v>
      </c>
      <c r="B27" s="90" t="str">
        <f>'Uitslag '!B25</f>
        <v>Dijkgraaf Jan Willem</v>
      </c>
      <c r="C27" s="202">
        <f>'Uitslag '!D25</f>
        <v>43</v>
      </c>
      <c r="D27" s="1206" t="s">
        <v>141</v>
      </c>
      <c r="E27" s="163"/>
      <c r="F27" s="1215"/>
      <c r="G27" s="1198"/>
      <c r="H27" s="1201"/>
      <c r="I27" s="1204"/>
      <c r="J27" s="1225"/>
      <c r="K27" s="1218"/>
      <c r="L27" s="1191"/>
      <c r="M27" s="56"/>
      <c r="N27" s="55"/>
      <c r="O27" s="55"/>
      <c r="P27" s="57"/>
      <c r="Q27" s="58"/>
      <c r="R27" s="55"/>
    </row>
    <row r="28" spans="1:18" ht="18.75" customHeight="1" thickBot="1" x14ac:dyDescent="0.25">
      <c r="A28" s="65">
        <v>24</v>
      </c>
      <c r="B28" s="90" t="str">
        <f>'Uitslag '!B26</f>
        <v>Kox Arie</v>
      </c>
      <c r="C28" s="202">
        <f>'Uitslag '!D26</f>
        <v>47</v>
      </c>
      <c r="D28" s="1208"/>
      <c r="E28" s="163"/>
      <c r="F28" s="1216"/>
      <c r="G28" s="1199"/>
      <c r="H28" s="1202"/>
      <c r="I28" s="1205"/>
      <c r="J28" s="1226"/>
      <c r="K28" s="1219"/>
      <c r="L28" s="1192"/>
      <c r="M28" s="56"/>
      <c r="N28" s="55"/>
      <c r="O28" s="55"/>
      <c r="P28" s="57"/>
      <c r="Q28" s="58"/>
      <c r="R28" s="55"/>
    </row>
    <row r="29" spans="1:18" ht="18.75" customHeight="1" x14ac:dyDescent="0.2">
      <c r="A29" s="65">
        <v>25</v>
      </c>
      <c r="B29" s="90" t="str">
        <f>'Uitslag '!B27</f>
        <v>Arentsen Wim</v>
      </c>
      <c r="C29" s="202">
        <f>'Uitslag '!D27</f>
        <v>41</v>
      </c>
      <c r="D29" s="1206" t="s">
        <v>142</v>
      </c>
      <c r="E29" s="193"/>
      <c r="F29" s="1214" t="s">
        <v>147</v>
      </c>
      <c r="G29" s="1198"/>
      <c r="H29" s="1200" t="s">
        <v>150</v>
      </c>
      <c r="I29" s="1206">
        <f t="shared" ref="I29" si="6">$G$31</f>
        <v>0</v>
      </c>
      <c r="J29" s="1224" t="s">
        <v>151</v>
      </c>
      <c r="K29" s="1217"/>
      <c r="L29" s="1190"/>
      <c r="M29" s="56"/>
      <c r="N29" s="55"/>
      <c r="O29" s="55"/>
      <c r="P29" s="57"/>
      <c r="Q29" s="58"/>
      <c r="R29" s="55"/>
    </row>
    <row r="30" spans="1:18" ht="18.75" customHeight="1" thickBot="1" x14ac:dyDescent="0.25">
      <c r="A30" s="65">
        <v>26</v>
      </c>
      <c r="B30" s="90" t="str">
        <f>'Uitslag '!B28</f>
        <v>Hakken Gerrit</v>
      </c>
      <c r="C30" s="202">
        <f>'Uitslag '!D28</f>
        <v>47</v>
      </c>
      <c r="D30" s="1208"/>
      <c r="E30" s="193"/>
      <c r="F30" s="1215"/>
      <c r="G30" s="1199"/>
      <c r="H30" s="1201"/>
      <c r="I30" s="1207"/>
      <c r="J30" s="1225"/>
      <c r="K30" s="1218"/>
      <c r="L30" s="1191"/>
      <c r="M30" s="56"/>
      <c r="N30" s="55"/>
      <c r="O30" s="55"/>
      <c r="P30" s="57"/>
      <c r="Q30" s="58"/>
      <c r="R30" s="55"/>
    </row>
    <row r="31" spans="1:18" ht="18.75" customHeight="1" x14ac:dyDescent="0.2">
      <c r="A31" s="65">
        <v>27</v>
      </c>
      <c r="B31" s="90" t="str">
        <f>'Uitslag '!B29</f>
        <v>Ras J.</v>
      </c>
      <c r="C31" s="202">
        <f>'Uitslag '!D29</f>
        <v>65</v>
      </c>
      <c r="D31" s="1211" t="s">
        <v>143</v>
      </c>
      <c r="E31" s="422"/>
      <c r="F31" s="1215"/>
      <c r="G31" s="1198"/>
      <c r="H31" s="1201"/>
      <c r="I31" s="1207"/>
      <c r="J31" s="1225"/>
      <c r="K31" s="1218"/>
      <c r="L31" s="1191"/>
      <c r="M31" s="56"/>
      <c r="N31" s="55"/>
      <c r="O31" s="55"/>
      <c r="P31" s="57"/>
      <c r="Q31" s="58"/>
      <c r="R31" s="55"/>
    </row>
    <row r="32" spans="1:18" ht="18.75" customHeight="1" thickBot="1" x14ac:dyDescent="0.25">
      <c r="A32" s="65">
        <v>28</v>
      </c>
      <c r="B32" s="90" t="str">
        <f>'Uitslag '!B30</f>
        <v>Slot  Guus</v>
      </c>
      <c r="C32" s="202">
        <f>'Uitslag '!D30</f>
        <v>90</v>
      </c>
      <c r="D32" s="1212"/>
      <c r="E32" s="421"/>
      <c r="F32" s="1223"/>
      <c r="G32" s="1199"/>
      <c r="H32" s="1201"/>
      <c r="I32" s="1207"/>
      <c r="J32" s="1225"/>
      <c r="K32" s="1218"/>
      <c r="L32" s="1191"/>
      <c r="M32" s="56"/>
      <c r="N32" s="55"/>
      <c r="O32" s="55"/>
      <c r="P32" s="57"/>
      <c r="Q32" s="58"/>
      <c r="R32" s="55"/>
    </row>
    <row r="33" spans="1:19" ht="18.75" customHeight="1" x14ac:dyDescent="0.2">
      <c r="A33" s="65">
        <v>29</v>
      </c>
      <c r="B33" s="90" t="str">
        <f>'Uitslag '!B31</f>
        <v>Schaik v Erik</v>
      </c>
      <c r="C33" s="202">
        <f>'Uitslag '!D31</f>
        <v>100</v>
      </c>
      <c r="D33" s="1206" t="s">
        <v>144</v>
      </c>
      <c r="E33" s="193"/>
      <c r="F33" s="1220" t="s">
        <v>146</v>
      </c>
      <c r="G33" s="1198"/>
      <c r="H33" s="1201"/>
      <c r="I33" s="1207">
        <f t="shared" ref="I33" si="7">$G$35</f>
        <v>0</v>
      </c>
      <c r="J33" s="1225"/>
      <c r="K33" s="1218"/>
      <c r="L33" s="1191"/>
      <c r="M33" s="56"/>
      <c r="N33" s="55"/>
      <c r="O33" s="55"/>
      <c r="P33" s="57"/>
      <c r="Q33" s="58"/>
      <c r="R33" s="55"/>
    </row>
    <row r="34" spans="1:19" ht="18.75" customHeight="1" thickBot="1" x14ac:dyDescent="0.25">
      <c r="A34" s="65">
        <v>30</v>
      </c>
      <c r="B34" s="90" t="str">
        <f>'Uitslag '!B32</f>
        <v>Bongers Tonnie</v>
      </c>
      <c r="C34" s="202">
        <f>'Uitslag '!D32</f>
        <v>130</v>
      </c>
      <c r="D34" s="1208"/>
      <c r="E34" s="193"/>
      <c r="F34" s="1221"/>
      <c r="G34" s="1199"/>
      <c r="H34" s="1201"/>
      <c r="I34" s="1207"/>
      <c r="J34" s="1225"/>
      <c r="K34" s="1218"/>
      <c r="L34" s="1191"/>
      <c r="M34" s="56"/>
      <c r="N34" s="55"/>
      <c r="O34" s="55"/>
      <c r="P34" s="57"/>
      <c r="Q34" s="58"/>
      <c r="R34" s="55"/>
    </row>
    <row r="35" spans="1:19" ht="18.75" customHeight="1" thickBot="1" x14ac:dyDescent="0.25">
      <c r="A35" s="65">
        <v>31</v>
      </c>
      <c r="B35" s="90" t="str">
        <f>'Uitslag '!B33</f>
        <v>Lindert Gerrit te</v>
      </c>
      <c r="C35" s="202">
        <f>'Uitslag '!D33</f>
        <v>45</v>
      </c>
      <c r="D35" s="1211" t="s">
        <v>145</v>
      </c>
      <c r="E35" s="90"/>
      <c r="F35" s="1221"/>
      <c r="G35" s="1198"/>
      <c r="H35" s="1201"/>
      <c r="I35" s="1207"/>
      <c r="J35" s="1225"/>
      <c r="K35" s="1218"/>
      <c r="L35" s="1191"/>
      <c r="M35" s="56"/>
      <c r="N35" s="55"/>
      <c r="O35" s="55"/>
      <c r="P35" s="57"/>
      <c r="Q35" s="58"/>
      <c r="R35" s="55"/>
    </row>
    <row r="36" spans="1:19" ht="18.75" customHeight="1" thickBot="1" x14ac:dyDescent="0.25">
      <c r="A36" s="65">
        <v>32</v>
      </c>
      <c r="B36" s="90" t="str">
        <f>'Uitslag '!B34</f>
        <v>Heutinck Marga</v>
      </c>
      <c r="C36" s="202">
        <f>'Uitslag '!D34</f>
        <v>37</v>
      </c>
      <c r="D36" s="1212"/>
      <c r="E36" s="193"/>
      <c r="F36" s="1222"/>
      <c r="G36" s="1199"/>
      <c r="H36" s="1202"/>
      <c r="I36" s="1208"/>
      <c r="J36" s="1226"/>
      <c r="K36" s="1219"/>
      <c r="L36" s="1192"/>
      <c r="M36" s="74"/>
      <c r="N36" s="74"/>
      <c r="O36" s="74"/>
      <c r="P36" s="74"/>
      <c r="Q36" s="74"/>
      <c r="R36" s="75"/>
    </row>
    <row r="37" spans="1:19" ht="18.75" customHeight="1" x14ac:dyDescent="0.25">
      <c r="A37" s="72"/>
      <c r="D37" s="1210"/>
      <c r="E37" s="1210"/>
      <c r="F37" s="163"/>
      <c r="G37" s="163"/>
      <c r="H37" s="73"/>
      <c r="I37" s="163"/>
      <c r="J37" s="73"/>
      <c r="K37" s="489"/>
      <c r="L37" s="76"/>
      <c r="M37" s="76"/>
      <c r="N37" s="76"/>
      <c r="O37" s="76"/>
      <c r="P37" s="76"/>
      <c r="Q37" s="76"/>
      <c r="R37" s="77"/>
      <c r="S37" s="41"/>
    </row>
    <row r="38" spans="1:19" ht="18.75" customHeight="1" x14ac:dyDescent="0.25">
      <c r="A38" s="76"/>
      <c r="D38" s="1209"/>
      <c r="E38" s="1209"/>
      <c r="H38" s="76"/>
      <c r="I38" s="486"/>
      <c r="J38" s="76"/>
      <c r="K38" s="486"/>
      <c r="L38" s="76"/>
      <c r="M38" s="76"/>
      <c r="N38" s="76"/>
      <c r="O38" s="76"/>
      <c r="P38" s="76"/>
      <c r="Q38" s="76"/>
      <c r="R38" s="76"/>
      <c r="S38" s="80"/>
    </row>
    <row r="39" spans="1:19" ht="18.75" customHeight="1" x14ac:dyDescent="0.25">
      <c r="A39" s="76"/>
      <c r="D39" s="1209"/>
      <c r="E39" s="1209"/>
      <c r="H39" s="76"/>
      <c r="I39" s="486"/>
      <c r="J39" s="76"/>
      <c r="K39" s="486"/>
      <c r="L39" s="13"/>
      <c r="M39" s="12"/>
      <c r="N39" s="2"/>
      <c r="O39" s="2"/>
      <c r="P39" s="50"/>
      <c r="Q39" s="14"/>
      <c r="R39" s="18"/>
    </row>
    <row r="40" spans="1:19" ht="18.75" customHeight="1" thickBot="1" x14ac:dyDescent="0.25">
      <c r="D40" s="1209"/>
      <c r="E40" s="1209"/>
      <c r="G40" s="418"/>
      <c r="H40" s="2"/>
      <c r="J40" s="2"/>
      <c r="K40" s="490"/>
      <c r="L40" s="13"/>
      <c r="M40" s="12"/>
      <c r="N40" s="2"/>
      <c r="O40" s="2"/>
      <c r="P40" s="50"/>
      <c r="Q40" s="14"/>
      <c r="R40" s="18"/>
    </row>
    <row r="41" spans="1:19" ht="27" customHeight="1" thickBot="1" x14ac:dyDescent="0.25">
      <c r="B41" s="363" t="s">
        <v>31</v>
      </c>
      <c r="G41" s="418"/>
      <c r="H41" s="2"/>
      <c r="J41" s="2"/>
      <c r="K41" s="490"/>
      <c r="L41" s="13"/>
      <c r="M41" s="12"/>
      <c r="N41" s="2"/>
      <c r="O41" s="2"/>
      <c r="P41" s="50"/>
      <c r="Q41" s="14"/>
      <c r="R41" s="18"/>
    </row>
    <row r="42" spans="1:19" ht="18.75" customHeight="1" x14ac:dyDescent="0.2">
      <c r="G42" s="418"/>
      <c r="H42" s="2"/>
      <c r="I42" s="487"/>
      <c r="J42" s="51"/>
      <c r="K42" s="490"/>
      <c r="L42" s="13"/>
      <c r="M42" s="12"/>
      <c r="N42" s="2"/>
      <c r="O42" s="2"/>
      <c r="P42" s="50"/>
      <c r="Q42" s="14"/>
      <c r="R42" s="18"/>
    </row>
    <row r="43" spans="1:19" ht="18.75" customHeight="1" x14ac:dyDescent="0.2">
      <c r="G43" s="418"/>
      <c r="H43" s="2"/>
      <c r="I43" s="487"/>
      <c r="J43" s="51"/>
      <c r="K43" s="490"/>
      <c r="L43" s="13"/>
      <c r="M43" s="12"/>
      <c r="N43" s="2"/>
      <c r="O43" s="2"/>
      <c r="P43" s="50"/>
      <c r="Q43" s="14"/>
      <c r="R43" s="18"/>
    </row>
    <row r="44" spans="1:19" ht="18.75" customHeight="1" x14ac:dyDescent="0.2">
      <c r="G44" s="418"/>
      <c r="H44" s="2"/>
      <c r="I44" s="487"/>
      <c r="J44" s="51"/>
      <c r="K44" s="490"/>
      <c r="L44" s="13"/>
      <c r="M44" s="12"/>
      <c r="N44" s="2"/>
      <c r="O44" s="2"/>
      <c r="P44" s="50"/>
      <c r="Q44" s="14"/>
      <c r="R44" s="18"/>
    </row>
    <row r="45" spans="1:19" ht="18.75" customHeight="1" x14ac:dyDescent="0.2">
      <c r="G45" s="418"/>
      <c r="H45" s="2"/>
      <c r="J45" s="2"/>
      <c r="K45" s="490"/>
      <c r="L45" s="13"/>
      <c r="M45" s="12"/>
      <c r="N45" s="2"/>
      <c r="O45" s="2"/>
      <c r="P45" s="50"/>
      <c r="Q45" s="14"/>
      <c r="R45" s="18"/>
    </row>
    <row r="46" spans="1:19" ht="18.75" customHeight="1" x14ac:dyDescent="0.2">
      <c r="G46" s="418"/>
      <c r="H46" s="2"/>
      <c r="J46" s="2"/>
      <c r="K46" s="490"/>
      <c r="L46" s="13"/>
      <c r="M46" s="12"/>
      <c r="N46" s="2"/>
      <c r="O46" s="2"/>
      <c r="P46" s="50"/>
      <c r="Q46" s="14"/>
      <c r="R46" s="18"/>
    </row>
    <row r="47" spans="1:19" ht="18.75" customHeight="1" x14ac:dyDescent="0.2">
      <c r="G47" s="418"/>
      <c r="H47" s="2"/>
      <c r="J47" s="2"/>
      <c r="K47" s="490"/>
      <c r="L47" s="13"/>
      <c r="M47" s="12"/>
      <c r="N47" s="2"/>
      <c r="O47" s="2"/>
      <c r="P47" s="50"/>
      <c r="Q47" s="14"/>
      <c r="R47" s="18"/>
    </row>
    <row r="48" spans="1:19" ht="18.75" customHeight="1" x14ac:dyDescent="0.2">
      <c r="D48" s="54"/>
      <c r="E48" s="79"/>
      <c r="G48" s="418"/>
      <c r="H48" s="2"/>
      <c r="J48" s="2"/>
      <c r="K48" s="490"/>
      <c r="L48" s="13"/>
      <c r="M48" s="12"/>
      <c r="N48" s="2"/>
      <c r="O48" s="2"/>
      <c r="P48" s="50"/>
      <c r="Q48" s="14"/>
      <c r="R48" s="18"/>
    </row>
    <row r="49" spans="4:18" ht="18.75" customHeight="1" x14ac:dyDescent="0.2">
      <c r="G49" s="418"/>
      <c r="H49" s="2"/>
      <c r="J49" s="2"/>
      <c r="K49" s="490"/>
      <c r="L49" s="13"/>
      <c r="M49" s="12"/>
      <c r="N49" s="2"/>
      <c r="O49" s="2"/>
      <c r="P49" s="50"/>
      <c r="Q49" s="14"/>
      <c r="R49" s="18"/>
    </row>
    <row r="50" spans="4:18" ht="18.75" customHeight="1" x14ac:dyDescent="0.2">
      <c r="G50" s="418"/>
      <c r="H50" s="2"/>
      <c r="J50" s="2"/>
      <c r="K50" s="490"/>
      <c r="L50" s="13"/>
      <c r="M50" s="12"/>
      <c r="N50" s="2"/>
      <c r="O50" s="2"/>
      <c r="P50" s="50"/>
      <c r="Q50" s="14"/>
      <c r="R50" s="18"/>
    </row>
    <row r="51" spans="4:18" ht="18.75" customHeight="1" x14ac:dyDescent="0.2">
      <c r="D51" s="54"/>
      <c r="E51" s="79"/>
      <c r="G51" s="418"/>
      <c r="H51" s="2"/>
      <c r="J51" s="2"/>
      <c r="K51" s="490"/>
      <c r="L51" s="13"/>
      <c r="M51" s="12"/>
      <c r="N51" s="2"/>
      <c r="O51" s="2"/>
      <c r="P51" s="50"/>
      <c r="Q51" s="14"/>
      <c r="R51" s="18"/>
    </row>
    <row r="52" spans="4:18" ht="18.75" customHeight="1" x14ac:dyDescent="0.2">
      <c r="G52" s="418"/>
      <c r="H52" s="2"/>
      <c r="J52" s="2"/>
      <c r="K52" s="490"/>
      <c r="L52" s="13"/>
      <c r="M52" s="12"/>
      <c r="N52" s="2"/>
      <c r="O52" s="2"/>
      <c r="P52" s="50"/>
      <c r="Q52" s="14"/>
      <c r="R52" s="18"/>
    </row>
    <row r="53" spans="4:18" ht="18.75" customHeight="1" x14ac:dyDescent="0.2">
      <c r="G53" s="418"/>
      <c r="H53" s="2"/>
      <c r="J53" s="2"/>
      <c r="K53" s="490"/>
      <c r="L53" s="13"/>
      <c r="M53" s="12"/>
      <c r="N53" s="2"/>
      <c r="O53" s="2"/>
      <c r="P53" s="50"/>
      <c r="Q53" s="14"/>
      <c r="R53" s="18"/>
    </row>
    <row r="54" spans="4:18" ht="18.75" customHeight="1" x14ac:dyDescent="0.2">
      <c r="G54" s="418"/>
      <c r="H54" s="2"/>
      <c r="J54" s="2"/>
      <c r="K54" s="490"/>
      <c r="L54" s="13"/>
      <c r="M54" s="12"/>
      <c r="N54" s="2"/>
      <c r="O54" s="2"/>
      <c r="P54" s="50"/>
      <c r="Q54" s="14"/>
      <c r="R54" s="18"/>
    </row>
    <row r="55" spans="4:18" ht="18.75" customHeight="1" x14ac:dyDescent="0.2">
      <c r="G55" s="418"/>
      <c r="H55" s="2"/>
      <c r="I55" s="487"/>
      <c r="J55" s="51"/>
      <c r="K55" s="490"/>
      <c r="L55" s="13"/>
      <c r="M55" s="12"/>
      <c r="N55" s="2"/>
      <c r="O55" s="2"/>
      <c r="P55" s="50"/>
      <c r="Q55" s="14"/>
      <c r="R55" s="18"/>
    </row>
    <row r="56" spans="4:18" ht="18.75" customHeight="1" x14ac:dyDescent="0.2">
      <c r="G56" s="418"/>
      <c r="H56" s="2"/>
      <c r="J56" s="2"/>
      <c r="K56" s="490"/>
      <c r="L56" s="13"/>
      <c r="M56" s="12"/>
      <c r="N56" s="2"/>
      <c r="O56" s="2"/>
      <c r="P56" s="50"/>
      <c r="Q56" s="14"/>
      <c r="R56" s="18"/>
    </row>
    <row r="57" spans="4:18" ht="18.75" customHeight="1" x14ac:dyDescent="0.2">
      <c r="G57" s="418"/>
      <c r="H57" s="2"/>
      <c r="I57" s="487"/>
      <c r="J57" s="51"/>
      <c r="K57" s="490"/>
      <c r="L57" s="13"/>
      <c r="M57" s="12"/>
      <c r="N57" s="2"/>
      <c r="O57" s="2"/>
      <c r="P57" s="50"/>
      <c r="Q57" s="14"/>
      <c r="R57" s="18"/>
    </row>
    <row r="58" spans="4:18" ht="18.75" customHeight="1" x14ac:dyDescent="0.2">
      <c r="G58" s="418"/>
      <c r="H58" s="2"/>
      <c r="J58" s="2"/>
      <c r="K58" s="490"/>
      <c r="L58" s="13"/>
      <c r="M58" s="12"/>
      <c r="N58" s="2"/>
      <c r="O58" s="2"/>
      <c r="P58" s="50"/>
      <c r="Q58" s="14"/>
      <c r="R58" s="18"/>
    </row>
    <row r="59" spans="4:18" ht="18.75" customHeight="1" x14ac:dyDescent="0.2">
      <c r="G59" s="418"/>
      <c r="H59" s="2"/>
      <c r="J59" s="2"/>
      <c r="K59" s="490"/>
      <c r="L59" s="13"/>
      <c r="M59" s="12"/>
      <c r="N59" s="2"/>
      <c r="O59" s="2"/>
      <c r="P59" s="50"/>
      <c r="Q59" s="14"/>
      <c r="R59" s="18"/>
    </row>
    <row r="60" spans="4:18" ht="18.75" customHeight="1" x14ac:dyDescent="0.2">
      <c r="G60" s="418"/>
      <c r="H60" s="2"/>
      <c r="J60" s="2"/>
      <c r="K60" s="490"/>
      <c r="L60" s="13"/>
      <c r="M60" s="12"/>
      <c r="N60" s="2"/>
      <c r="O60" s="2"/>
      <c r="P60" s="50"/>
      <c r="Q60" s="14"/>
      <c r="R60" s="18"/>
    </row>
    <row r="61" spans="4:18" ht="18.75" customHeight="1" x14ac:dyDescent="0.2">
      <c r="G61" s="418"/>
      <c r="H61" s="2"/>
      <c r="J61" s="2"/>
      <c r="K61" s="490"/>
      <c r="L61" s="13"/>
      <c r="M61" s="12"/>
      <c r="N61" s="2"/>
      <c r="O61" s="2"/>
      <c r="P61" s="50"/>
      <c r="Q61" s="14"/>
      <c r="R61" s="18"/>
    </row>
    <row r="62" spans="4:18" ht="18.75" customHeight="1" x14ac:dyDescent="0.2">
      <c r="G62" s="418"/>
      <c r="H62" s="2"/>
      <c r="J62" s="2"/>
      <c r="K62" s="490"/>
      <c r="L62" s="13"/>
      <c r="M62" s="12"/>
      <c r="N62" s="2"/>
      <c r="O62" s="2"/>
      <c r="P62" s="50"/>
      <c r="Q62" s="14"/>
      <c r="R62" s="18"/>
    </row>
    <row r="63" spans="4:18" ht="18.75" customHeight="1" x14ac:dyDescent="0.2">
      <c r="G63" s="418"/>
      <c r="H63" s="2"/>
      <c r="J63" s="2"/>
      <c r="K63" s="490"/>
      <c r="L63" s="13"/>
      <c r="M63" s="12"/>
      <c r="N63" s="2"/>
      <c r="O63" s="2"/>
      <c r="P63" s="50"/>
      <c r="Q63" s="14"/>
      <c r="R63" s="18"/>
    </row>
    <row r="64" spans="4:18" ht="18.75" customHeight="1" x14ac:dyDescent="0.2">
      <c r="G64" s="418"/>
      <c r="H64" s="2"/>
      <c r="J64" s="2"/>
      <c r="K64" s="490"/>
      <c r="L64" s="13"/>
      <c r="M64" s="12"/>
      <c r="N64" s="2"/>
      <c r="O64" s="2"/>
      <c r="P64" s="50"/>
      <c r="Q64" s="14"/>
      <c r="R64" s="18"/>
    </row>
    <row r="65" spans="2:18" ht="18.75" customHeight="1" x14ac:dyDescent="0.2">
      <c r="G65" s="418"/>
      <c r="H65" s="2"/>
      <c r="J65" s="2"/>
      <c r="K65" s="490"/>
      <c r="L65" s="13"/>
      <c r="M65" s="12"/>
      <c r="N65" s="2"/>
      <c r="O65" s="2"/>
      <c r="P65" s="50"/>
      <c r="Q65" s="14"/>
      <c r="R65" s="18"/>
    </row>
    <row r="66" spans="2:18" ht="18.75" customHeight="1" x14ac:dyDescent="0.2">
      <c r="G66" s="418"/>
      <c r="H66" s="2"/>
      <c r="J66" s="2"/>
      <c r="K66" s="490"/>
      <c r="L66" s="13"/>
      <c r="M66" s="12"/>
      <c r="N66" s="2"/>
      <c r="O66" s="2"/>
      <c r="P66" s="50"/>
      <c r="Q66" s="14"/>
      <c r="R66" s="18"/>
    </row>
    <row r="67" spans="2:18" ht="18.75" customHeight="1" x14ac:dyDescent="0.2">
      <c r="G67" s="418"/>
      <c r="H67" s="2"/>
      <c r="J67" s="2"/>
      <c r="K67" s="490"/>
      <c r="L67" s="13"/>
      <c r="M67" s="12"/>
      <c r="N67" s="2"/>
      <c r="O67" s="2"/>
      <c r="P67" s="50"/>
      <c r="Q67" s="14"/>
      <c r="R67" s="18"/>
    </row>
    <row r="68" spans="2:18" ht="18.75" customHeight="1" x14ac:dyDescent="0.2">
      <c r="G68" s="418"/>
      <c r="H68" s="2"/>
      <c r="I68" s="487"/>
      <c r="J68" s="51"/>
      <c r="K68" s="490"/>
      <c r="L68" s="13"/>
      <c r="M68" s="12"/>
      <c r="N68" s="2"/>
      <c r="O68" s="2"/>
      <c r="P68" s="50"/>
      <c r="Q68" s="14"/>
      <c r="R68" s="18"/>
    </row>
    <row r="69" spans="2:18" ht="18.75" customHeight="1" x14ac:dyDescent="0.2">
      <c r="G69" s="418"/>
      <c r="H69" s="2"/>
      <c r="J69" s="2"/>
      <c r="K69" s="490"/>
      <c r="L69" s="13"/>
      <c r="M69" s="12"/>
      <c r="N69" s="2"/>
      <c r="O69" s="2"/>
      <c r="P69" s="50"/>
      <c r="Q69" s="14"/>
      <c r="R69" s="18"/>
    </row>
    <row r="70" spans="2:18" ht="18.75" customHeight="1" x14ac:dyDescent="0.2">
      <c r="G70" s="418"/>
      <c r="H70" s="2"/>
      <c r="J70" s="2"/>
      <c r="K70" s="490"/>
      <c r="L70" s="13"/>
      <c r="M70" s="12"/>
      <c r="N70" s="2"/>
      <c r="O70" s="2"/>
      <c r="P70" s="50"/>
      <c r="Q70" s="14"/>
      <c r="R70" s="18"/>
    </row>
    <row r="71" spans="2:18" ht="18.75" customHeight="1" x14ac:dyDescent="0.2">
      <c r="B71" s="96"/>
      <c r="C71" s="18"/>
      <c r="G71" s="418"/>
      <c r="H71" s="2"/>
      <c r="J71" s="2"/>
      <c r="K71" s="490"/>
      <c r="L71" s="13"/>
      <c r="M71" s="12"/>
      <c r="N71" s="2"/>
      <c r="O71" s="2"/>
      <c r="P71" s="50"/>
      <c r="Q71" s="14"/>
      <c r="R71" s="18"/>
    </row>
    <row r="72" spans="2:18" ht="18.75" customHeight="1" x14ac:dyDescent="0.2">
      <c r="B72" s="96"/>
      <c r="C72" s="18"/>
      <c r="G72" s="418"/>
      <c r="H72" s="2"/>
      <c r="J72" s="2"/>
      <c r="K72" s="490"/>
      <c r="L72" s="13"/>
      <c r="M72" s="12"/>
      <c r="N72" s="2"/>
      <c r="O72" s="2"/>
      <c r="P72" s="50"/>
      <c r="Q72" s="14"/>
      <c r="R72" s="18"/>
    </row>
    <row r="73" spans="2:18" ht="18.75" customHeight="1" x14ac:dyDescent="0.2">
      <c r="B73" s="96"/>
      <c r="C73" s="18"/>
      <c r="G73" s="418"/>
      <c r="H73" s="2"/>
      <c r="J73" s="2"/>
      <c r="K73" s="490"/>
      <c r="L73" s="13"/>
      <c r="M73" s="12"/>
      <c r="N73" s="2"/>
      <c r="O73" s="2"/>
      <c r="P73" s="50"/>
      <c r="Q73" s="14"/>
      <c r="R73" s="18"/>
    </row>
    <row r="74" spans="2:18" ht="18.75" customHeight="1" x14ac:dyDescent="0.2">
      <c r="B74" s="96"/>
      <c r="C74" s="18"/>
      <c r="G74" s="418"/>
      <c r="H74" s="2"/>
      <c r="J74" s="2"/>
      <c r="K74" s="490"/>
      <c r="L74" s="13"/>
      <c r="M74" s="12"/>
      <c r="N74" s="2"/>
      <c r="O74" s="2"/>
      <c r="P74" s="50"/>
      <c r="Q74" s="14"/>
      <c r="R74" s="18"/>
    </row>
    <row r="75" spans="2:18" ht="18.75" customHeight="1" x14ac:dyDescent="0.2">
      <c r="B75" s="96"/>
      <c r="C75" s="18"/>
      <c r="G75" s="418"/>
      <c r="H75" s="2"/>
      <c r="I75" s="487"/>
      <c r="J75" s="51"/>
      <c r="K75" s="490"/>
      <c r="L75" s="13"/>
      <c r="M75" s="12"/>
      <c r="N75" s="2"/>
      <c r="O75" s="2"/>
      <c r="P75" s="50"/>
      <c r="Q75" s="14"/>
      <c r="R75" s="18"/>
    </row>
    <row r="76" spans="2:18" ht="18.75" customHeight="1" x14ac:dyDescent="0.2">
      <c r="B76" s="96"/>
      <c r="C76" s="18"/>
      <c r="G76" s="418"/>
      <c r="H76" s="2"/>
      <c r="J76" s="2"/>
      <c r="K76" s="490"/>
      <c r="L76" s="13"/>
      <c r="M76" s="12"/>
      <c r="N76" s="2"/>
      <c r="O76" s="2"/>
      <c r="P76" s="50"/>
      <c r="Q76" s="14"/>
      <c r="R76" s="18"/>
    </row>
    <row r="77" spans="2:18" ht="18.75" customHeight="1" x14ac:dyDescent="0.2">
      <c r="B77" s="96"/>
      <c r="C77" s="18"/>
      <c r="G77" s="418"/>
      <c r="H77" s="2"/>
      <c r="I77" s="487"/>
      <c r="J77" s="51"/>
      <c r="K77" s="490"/>
      <c r="L77" s="13"/>
      <c r="M77" s="12"/>
      <c r="N77" s="2"/>
      <c r="O77" s="2"/>
      <c r="P77" s="50"/>
      <c r="Q77" s="14"/>
      <c r="R77" s="18"/>
    </row>
    <row r="78" spans="2:18" ht="18.75" customHeight="1" x14ac:dyDescent="0.2">
      <c r="B78" s="96"/>
      <c r="C78" s="18"/>
      <c r="G78" s="418"/>
      <c r="H78" s="2"/>
      <c r="J78" s="2"/>
      <c r="K78" s="490"/>
      <c r="L78" s="13"/>
      <c r="M78" s="12"/>
      <c r="N78" s="2"/>
      <c r="O78" s="2"/>
      <c r="P78" s="50"/>
      <c r="Q78" s="14"/>
      <c r="R78" s="18"/>
    </row>
    <row r="79" spans="2:18" ht="18.75" customHeight="1" x14ac:dyDescent="0.2">
      <c r="B79" s="96"/>
      <c r="C79" s="18"/>
      <c r="G79" s="418"/>
      <c r="H79" s="2"/>
      <c r="J79" s="2"/>
      <c r="K79" s="490"/>
      <c r="L79" s="13"/>
      <c r="M79" s="12"/>
      <c r="N79" s="2"/>
      <c r="O79" s="2"/>
      <c r="P79" s="50"/>
      <c r="Q79" s="14"/>
      <c r="R79" s="18"/>
    </row>
    <row r="80" spans="2:18" ht="18.75" customHeight="1" x14ac:dyDescent="0.2">
      <c r="B80" s="96"/>
      <c r="C80" s="18"/>
      <c r="G80" s="418"/>
      <c r="H80" s="2"/>
      <c r="J80" s="2"/>
      <c r="K80" s="490"/>
      <c r="L80" s="13"/>
      <c r="M80" s="12"/>
      <c r="N80" s="2"/>
      <c r="O80" s="2"/>
      <c r="P80" s="50"/>
      <c r="Q80" s="14"/>
      <c r="R80" s="18"/>
    </row>
    <row r="81" spans="2:18" ht="18.75" customHeight="1" x14ac:dyDescent="0.2">
      <c r="B81" s="96"/>
      <c r="C81" s="18"/>
      <c r="G81" s="418"/>
      <c r="H81" s="2"/>
      <c r="J81" s="2"/>
      <c r="K81" s="490"/>
      <c r="L81" s="13"/>
      <c r="M81" s="12"/>
      <c r="N81" s="2"/>
      <c r="O81" s="2"/>
      <c r="P81" s="50"/>
      <c r="Q81" s="14"/>
      <c r="R81" s="18"/>
    </row>
    <row r="82" spans="2:18" ht="18.75" customHeight="1" x14ac:dyDescent="0.2">
      <c r="G82" s="418"/>
      <c r="H82" s="2"/>
      <c r="I82" s="487"/>
      <c r="J82" s="51"/>
      <c r="K82" s="490"/>
      <c r="L82" s="51"/>
      <c r="M82" s="52"/>
      <c r="N82" s="45"/>
      <c r="O82" s="45"/>
      <c r="P82" s="52"/>
      <c r="Q82" s="45"/>
      <c r="R82" s="2"/>
    </row>
    <row r="83" spans="2:18" ht="18.75" customHeight="1" x14ac:dyDescent="0.2">
      <c r="G83" s="418"/>
      <c r="H83" s="2"/>
      <c r="I83" s="418"/>
      <c r="J83" s="2"/>
      <c r="K83" s="418"/>
    </row>
  </sheetData>
  <mergeCells count="70">
    <mergeCell ref="K5:K12"/>
    <mergeCell ref="F5:F8"/>
    <mergeCell ref="J13:J20"/>
    <mergeCell ref="H13:H20"/>
    <mergeCell ref="J5:J12"/>
    <mergeCell ref="D7:D8"/>
    <mergeCell ref="D5:D6"/>
    <mergeCell ref="F9:F12"/>
    <mergeCell ref="D11:D12"/>
    <mergeCell ref="G19:G20"/>
    <mergeCell ref="F13:F16"/>
    <mergeCell ref="D19:D20"/>
    <mergeCell ref="D17:D18"/>
    <mergeCell ref="D13:D14"/>
    <mergeCell ref="D9:D10"/>
    <mergeCell ref="D15:D16"/>
    <mergeCell ref="G23:G24"/>
    <mergeCell ref="G25:G26"/>
    <mergeCell ref="I5:I8"/>
    <mergeCell ref="I9:I12"/>
    <mergeCell ref="H5:H12"/>
    <mergeCell ref="G5:G6"/>
    <mergeCell ref="G7:G8"/>
    <mergeCell ref="G9:G10"/>
    <mergeCell ref="G11:G12"/>
    <mergeCell ref="G17:G18"/>
    <mergeCell ref="K29:K36"/>
    <mergeCell ref="H21:H28"/>
    <mergeCell ref="F33:F36"/>
    <mergeCell ref="K13:K20"/>
    <mergeCell ref="F29:F32"/>
    <mergeCell ref="J29:J36"/>
    <mergeCell ref="G13:G14"/>
    <mergeCell ref="K21:K28"/>
    <mergeCell ref="F17:F20"/>
    <mergeCell ref="F21:F24"/>
    <mergeCell ref="G31:G32"/>
    <mergeCell ref="G33:G34"/>
    <mergeCell ref="I13:I16"/>
    <mergeCell ref="I17:I20"/>
    <mergeCell ref="J21:J28"/>
    <mergeCell ref="G21:G22"/>
    <mergeCell ref="D21:D22"/>
    <mergeCell ref="D25:D26"/>
    <mergeCell ref="D27:D28"/>
    <mergeCell ref="D23:D24"/>
    <mergeCell ref="F25:F28"/>
    <mergeCell ref="D40:E40"/>
    <mergeCell ref="D33:D34"/>
    <mergeCell ref="D37:E37"/>
    <mergeCell ref="D38:E38"/>
    <mergeCell ref="D31:D32"/>
    <mergeCell ref="D39:E39"/>
    <mergeCell ref="D35:D36"/>
    <mergeCell ref="L5:L12"/>
    <mergeCell ref="L13:L20"/>
    <mergeCell ref="L21:L28"/>
    <mergeCell ref="L29:L36"/>
    <mergeCell ref="A1:L2"/>
    <mergeCell ref="A3:L3"/>
    <mergeCell ref="G35:G36"/>
    <mergeCell ref="G15:G16"/>
    <mergeCell ref="G27:G28"/>
    <mergeCell ref="H29:H36"/>
    <mergeCell ref="I21:I24"/>
    <mergeCell ref="I25:I28"/>
    <mergeCell ref="I29:I32"/>
    <mergeCell ref="I33:I36"/>
    <mergeCell ref="G29:G30"/>
    <mergeCell ref="D29:D30"/>
  </mergeCells>
  <phoneticPr fontId="5" type="noConversion"/>
  <hyperlinks>
    <hyperlink ref="B41" location="Hoofdmenu!A1" display="Hoofdmenu" xr:uid="{00000000-0004-0000-0E00-000000000000}"/>
  </hyperlinks>
  <printOptions horizontalCentered="1" gridLines="1"/>
  <pageMargins left="0" right="0" top="0" bottom="0" header="0.51181102362204722" footer="0.51181102362204722"/>
  <pageSetup paperSize="9" scale="85" orientation="landscape" horizontalDpi="4294967293" r:id="rId1"/>
  <headerFooter alignWithMargins="0">
    <oddHeader>&amp;R&amp;P</oddHeader>
  </headerFooter>
  <webPublishItems count="1">
    <webPublishItem id="23318" divId="Z-M 2009_23318" sourceType="range" sourceRef="A1:R38" destinationFile="G:\Z-M Toernooien\ZM-2009\Finalisten 2009 verbeterd.htm"/>
  </webPublishItem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2F2D-E634-4AD9-ADC2-E6CBE0CD0562}">
  <dimension ref="A1:AA146"/>
  <sheetViews>
    <sheetView topLeftCell="A22" workbookViewId="0">
      <selection activeCell="B35" sqref="B35"/>
    </sheetView>
  </sheetViews>
  <sheetFormatPr defaultRowHeight="12.75" x14ac:dyDescent="0.2"/>
  <cols>
    <col min="1" max="1" width="7" style="3" customWidth="1"/>
    <col min="2" max="2" width="18" style="425" customWidth="1"/>
    <col min="3" max="4" width="11" style="330" customWidth="1"/>
    <col min="5" max="5" width="9.85546875" style="335" customWidth="1"/>
    <col min="6" max="6" width="10.85546875" style="330" customWidth="1"/>
    <col min="7" max="7" width="12.7109375" style="330" customWidth="1"/>
    <col min="8" max="8" width="10.85546875" style="330" customWidth="1"/>
    <col min="9" max="9" width="14.5703125" style="330" customWidth="1"/>
    <col min="11" max="11" width="12.42578125" style="333" customWidth="1"/>
    <col min="12" max="12" width="13" style="330" customWidth="1"/>
    <col min="13" max="13" width="11.5703125" style="333" customWidth="1"/>
    <col min="14" max="14" width="12.85546875" style="330" customWidth="1"/>
  </cols>
  <sheetData>
    <row r="1" spans="1:27" x14ac:dyDescent="0.2">
      <c r="B1" s="1241" t="s">
        <v>118</v>
      </c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3"/>
    </row>
    <row r="2" spans="1:27" ht="31.5" customHeight="1" x14ac:dyDescent="0.2">
      <c r="B2" s="402" t="str">
        <f>'Uitslag '!B2</f>
        <v>NAAM</v>
      </c>
      <c r="C2" s="435" t="str">
        <f>'Uitslag '!C2</f>
        <v>Aanvangs moyenne</v>
      </c>
      <c r="D2" s="15" t="str">
        <f>'Uitslag '!D2</f>
        <v>Te maken Caramboles</v>
      </c>
      <c r="E2" s="39" t="str">
        <f>'Uitslag '!E2</f>
        <v>Partij No</v>
      </c>
      <c r="F2" s="435" t="str">
        <f>'Uitslag '!G2</f>
        <v>Totaal Beurten</v>
      </c>
      <c r="G2" s="435" t="str">
        <f>'Uitslag '!F2</f>
        <v>Gemaakte Caramb.</v>
      </c>
      <c r="H2" s="435" t="str">
        <f>'Uitslag '!H2</f>
        <v>Totaal Moyenne</v>
      </c>
      <c r="I2" s="436" t="str">
        <f>'Uitslag '!I2</f>
        <v>% Caram boles</v>
      </c>
      <c r="J2" s="437" t="str">
        <f>'Uitslag '!J2</f>
        <v>Punten</v>
      </c>
      <c r="K2" s="15" t="str">
        <f>'Uitslag '!K2</f>
        <v>Hoogst score</v>
      </c>
      <c r="L2" s="437" t="str">
        <f>'Uitslag '!L2</f>
        <v>Moyenne- %</v>
      </c>
      <c r="M2" s="435"/>
      <c r="N2" s="15"/>
      <c r="P2" s="460"/>
      <c r="Q2" s="461"/>
      <c r="R2" s="462"/>
      <c r="S2" s="463"/>
      <c r="T2" s="463"/>
      <c r="U2" s="461"/>
      <c r="V2" s="461"/>
      <c r="W2" s="464"/>
      <c r="X2" s="465"/>
      <c r="Y2" s="461"/>
      <c r="Z2" s="461"/>
      <c r="AA2" s="466"/>
    </row>
    <row r="3" spans="1:27" ht="23.25" customHeight="1" x14ac:dyDescent="0.2">
      <c r="A3" s="3">
        <v>1</v>
      </c>
      <c r="B3" s="425" t="str">
        <f>'Uitslag '!B3</f>
        <v>Gotink Theo</v>
      </c>
      <c r="C3" s="39">
        <f>'Uitslag '!C3</f>
        <v>2.2999999999999998</v>
      </c>
      <c r="D3" s="15">
        <f>'Uitslag '!D3</f>
        <v>60</v>
      </c>
      <c r="E3" s="15">
        <f>'Uitslag '!E3</f>
        <v>0</v>
      </c>
      <c r="F3" s="330">
        <f>'Uitslag '!F3</f>
        <v>0</v>
      </c>
      <c r="G3" s="15">
        <f>'Uitslag '!G3</f>
        <v>0</v>
      </c>
      <c r="H3" s="452" t="e">
        <f>'Uitslag '!H3</f>
        <v>#DIV/0!</v>
      </c>
      <c r="I3" s="343">
        <f>'Uitslag '!I3</f>
        <v>0</v>
      </c>
      <c r="J3" s="427">
        <f>'Uitslag '!J3</f>
        <v>0</v>
      </c>
      <c r="K3" s="15">
        <f>'Uitslag '!K3</f>
        <v>0</v>
      </c>
      <c r="L3" s="343" t="e">
        <f>'Uitslag '!L3</f>
        <v>#DIV/0!</v>
      </c>
      <c r="M3" s="452"/>
      <c r="N3" s="26"/>
    </row>
    <row r="4" spans="1:27" ht="23.25" customHeight="1" x14ac:dyDescent="0.2">
      <c r="A4" s="3">
        <v>3</v>
      </c>
      <c r="B4" s="425" t="str">
        <f>'Uitslag '!B4</f>
        <v>Piepers Arnold</v>
      </c>
      <c r="C4" s="39">
        <f>'Uitslag '!C4</f>
        <v>1.85</v>
      </c>
      <c r="D4" s="15">
        <f>'Uitslag '!D4</f>
        <v>51</v>
      </c>
      <c r="E4" s="15">
        <f>'Uitslag '!E4</f>
        <v>0</v>
      </c>
      <c r="F4" s="330">
        <f>'Uitslag '!F4</f>
        <v>0</v>
      </c>
      <c r="G4" s="15">
        <f>'Uitslag '!G4</f>
        <v>0</v>
      </c>
      <c r="H4" s="452" t="e">
        <f>'Uitslag '!H4</f>
        <v>#DIV/0!</v>
      </c>
      <c r="I4" s="343">
        <f>'Uitslag '!I4</f>
        <v>0</v>
      </c>
      <c r="J4" s="427">
        <f>'Uitslag '!J4</f>
        <v>0</v>
      </c>
      <c r="K4" s="15">
        <f>'Uitslag '!K4</f>
        <v>4</v>
      </c>
      <c r="L4" s="343" t="e">
        <f>'Uitslag '!L4</f>
        <v>#DIV/0!</v>
      </c>
      <c r="M4" s="452"/>
      <c r="N4" s="26"/>
    </row>
    <row r="5" spans="1:27" ht="23.25" customHeight="1" x14ac:dyDescent="0.2">
      <c r="A5" s="3">
        <v>4</v>
      </c>
      <c r="B5" s="425" t="str">
        <f>'Uitslag '!B5</f>
        <v>Voskamp Martin</v>
      </c>
      <c r="C5" s="39">
        <f>'Uitslag '!C5</f>
        <v>1.78</v>
      </c>
      <c r="D5" s="15">
        <f>'Uitslag '!D5</f>
        <v>49</v>
      </c>
      <c r="E5" s="15">
        <f>'Uitslag '!E5</f>
        <v>0</v>
      </c>
      <c r="F5" s="330">
        <f>'Uitslag '!F5</f>
        <v>0</v>
      </c>
      <c r="G5" s="15">
        <f>'Uitslag '!G5</f>
        <v>0</v>
      </c>
      <c r="H5" s="452" t="e">
        <f>'Uitslag '!H5</f>
        <v>#DIV/0!</v>
      </c>
      <c r="I5" s="343">
        <f>'Uitslag '!I5</f>
        <v>0</v>
      </c>
      <c r="J5" s="427">
        <f>'Uitslag '!J5</f>
        <v>0</v>
      </c>
      <c r="K5" s="15">
        <f>'Uitslag '!K5</f>
        <v>0</v>
      </c>
      <c r="L5" s="343" t="e">
        <f>'Uitslag '!L5</f>
        <v>#DIV/0!</v>
      </c>
      <c r="M5" s="452"/>
      <c r="N5" s="26"/>
    </row>
    <row r="6" spans="1:27" ht="23.25" customHeight="1" x14ac:dyDescent="0.2">
      <c r="A6" s="3">
        <v>5</v>
      </c>
      <c r="B6" s="425" t="str">
        <f>'Uitslag '!B6</f>
        <v>Rosendahl Jos</v>
      </c>
      <c r="C6" s="39">
        <f>'Uitslag '!C6</f>
        <v>4.25</v>
      </c>
      <c r="D6" s="15">
        <f>'Uitslag '!D6</f>
        <v>100</v>
      </c>
      <c r="E6" s="15">
        <f>'Uitslag '!E6</f>
        <v>0</v>
      </c>
      <c r="F6" s="330">
        <f>'Uitslag '!F6</f>
        <v>0</v>
      </c>
      <c r="G6" s="15">
        <f>'Uitslag '!G6</f>
        <v>0</v>
      </c>
      <c r="H6" s="452" t="e">
        <f>'Uitslag '!H6</f>
        <v>#DIV/0!</v>
      </c>
      <c r="I6" s="343">
        <f>'Uitslag '!I6</f>
        <v>0</v>
      </c>
      <c r="J6" s="427">
        <f>'Uitslag '!J6</f>
        <v>0</v>
      </c>
      <c r="K6" s="15">
        <f>'Uitslag '!K6</f>
        <v>0</v>
      </c>
      <c r="L6" s="343" t="e">
        <f>'Uitslag '!L6</f>
        <v>#DIV/0!</v>
      </c>
      <c r="M6" s="452"/>
      <c r="N6" s="26"/>
    </row>
    <row r="7" spans="1:27" ht="23.25" customHeight="1" x14ac:dyDescent="0.2">
      <c r="A7" s="3">
        <v>6</v>
      </c>
      <c r="B7" s="425" t="str">
        <f>'Uitslag '!B7</f>
        <v>Kolkman Ciel</v>
      </c>
      <c r="C7" s="39">
        <f>'Uitslag '!C7</f>
        <v>0.54</v>
      </c>
      <c r="D7" s="15">
        <f>'Uitslag '!D7</f>
        <v>25</v>
      </c>
      <c r="E7" s="15">
        <f>'Uitslag '!E7</f>
        <v>0</v>
      </c>
      <c r="F7" s="330">
        <f>'Uitslag '!F7</f>
        <v>0</v>
      </c>
      <c r="G7" s="15">
        <f>'Uitslag '!G7</f>
        <v>0</v>
      </c>
      <c r="H7" s="452" t="e">
        <f>'Uitslag '!H7</f>
        <v>#DIV/0!</v>
      </c>
      <c r="I7" s="343">
        <f>'Uitslag '!I7</f>
        <v>0</v>
      </c>
      <c r="J7" s="427">
        <f>'Uitslag '!J7</f>
        <v>0</v>
      </c>
      <c r="K7" s="15">
        <f>'Uitslag '!K7</f>
        <v>0</v>
      </c>
      <c r="L7" s="343" t="e">
        <f>'Uitslag '!L7</f>
        <v>#DIV/0!</v>
      </c>
      <c r="M7" s="452"/>
      <c r="N7" s="26"/>
    </row>
    <row r="8" spans="1:27" ht="23.25" customHeight="1" x14ac:dyDescent="0.2">
      <c r="A8" s="3">
        <v>7</v>
      </c>
      <c r="B8" s="425" t="str">
        <f>'Uitslag '!B8</f>
        <v>Entink Henriette klein</v>
      </c>
      <c r="C8" s="39">
        <f>'Uitslag '!C8</f>
        <v>0.72</v>
      </c>
      <c r="D8" s="15">
        <f>'Uitslag '!D8</f>
        <v>29</v>
      </c>
      <c r="E8" s="15">
        <f>'Uitslag '!E8</f>
        <v>0</v>
      </c>
      <c r="F8" s="330">
        <f>'Uitslag '!F8</f>
        <v>0</v>
      </c>
      <c r="G8" s="15">
        <f>'Uitslag '!G8</f>
        <v>0</v>
      </c>
      <c r="H8" s="452" t="e">
        <f>'Uitslag '!H8</f>
        <v>#DIV/0!</v>
      </c>
      <c r="I8" s="343">
        <f>'Uitslag '!I8</f>
        <v>0</v>
      </c>
      <c r="J8" s="427">
        <f>'Uitslag '!J8</f>
        <v>0</v>
      </c>
      <c r="K8" s="15">
        <f>'Uitslag '!K8</f>
        <v>0</v>
      </c>
      <c r="L8" s="343" t="e">
        <f>'Uitslag '!L8</f>
        <v>#DIV/0!</v>
      </c>
      <c r="M8" s="452"/>
      <c r="N8" s="26"/>
    </row>
    <row r="9" spans="1:27" ht="23.25" customHeight="1" x14ac:dyDescent="0.2">
      <c r="A9" s="3">
        <v>8</v>
      </c>
      <c r="B9" s="425" t="str">
        <f>'Uitslag '!B9</f>
        <v>Kasteel Harry</v>
      </c>
      <c r="C9" s="39">
        <f>'Uitslag '!C9</f>
        <v>0.69</v>
      </c>
      <c r="D9" s="15">
        <f>'Uitslag '!D9</f>
        <v>27</v>
      </c>
      <c r="E9" s="15">
        <f>'Uitslag '!E9</f>
        <v>0</v>
      </c>
      <c r="F9" s="344">
        <f>'Uitslag '!F9</f>
        <v>0</v>
      </c>
      <c r="G9" s="451">
        <f>'Uitslag '!G9</f>
        <v>0</v>
      </c>
      <c r="H9" s="452" t="e">
        <f>'Uitslag '!H9</f>
        <v>#DIV/0!</v>
      </c>
      <c r="I9" s="343">
        <f>'Uitslag '!I9</f>
        <v>0</v>
      </c>
      <c r="J9" s="427">
        <f>'Uitslag '!J9</f>
        <v>0</v>
      </c>
      <c r="K9" s="451">
        <f>'Uitslag '!K9</f>
        <v>0</v>
      </c>
      <c r="L9" s="343" t="e">
        <f>'Uitslag '!L9</f>
        <v>#DIV/0!</v>
      </c>
      <c r="M9" s="452"/>
      <c r="N9" s="26"/>
    </row>
    <row r="10" spans="1:27" ht="23.25" customHeight="1" x14ac:dyDescent="0.2">
      <c r="A10" s="3">
        <v>9</v>
      </c>
      <c r="B10" s="425" t="str">
        <f>'Uitslag '!B10</f>
        <v>Konings Hans</v>
      </c>
      <c r="C10" s="39">
        <f>'Uitslag '!C10</f>
        <v>1.01</v>
      </c>
      <c r="D10" s="15">
        <f>'Uitslag '!D10</f>
        <v>35</v>
      </c>
      <c r="E10" s="15">
        <f>'Uitslag '!E10</f>
        <v>0</v>
      </c>
      <c r="F10" s="330">
        <f>'Uitslag '!F10</f>
        <v>0</v>
      </c>
      <c r="G10" s="15">
        <f>'Uitslag '!G10</f>
        <v>0</v>
      </c>
      <c r="H10" s="452" t="e">
        <f>'Uitslag '!H10</f>
        <v>#DIV/0!</v>
      </c>
      <c r="I10" s="343">
        <f>'Uitslag '!I10</f>
        <v>0</v>
      </c>
      <c r="J10" s="427">
        <f>'Uitslag '!J10</f>
        <v>0</v>
      </c>
      <c r="K10" s="15">
        <f>'Uitslag '!K10</f>
        <v>0</v>
      </c>
      <c r="L10" s="343" t="e">
        <f>'Uitslag '!L10</f>
        <v>#DIV/0!</v>
      </c>
      <c r="M10" s="452"/>
      <c r="N10" s="26"/>
    </row>
    <row r="11" spans="1:27" ht="23.25" customHeight="1" x14ac:dyDescent="0.2">
      <c r="A11" s="3">
        <v>10</v>
      </c>
      <c r="B11" s="425" t="str">
        <f>'Uitslag '!B11</f>
        <v>Bongers Henry</v>
      </c>
      <c r="C11" s="39">
        <f>'Uitslag '!C11</f>
        <v>5.4</v>
      </c>
      <c r="D11" s="15">
        <f>'Uitslag '!D11</f>
        <v>120</v>
      </c>
      <c r="E11" s="15">
        <f>'Uitslag '!E11</f>
        <v>0</v>
      </c>
      <c r="F11" s="344">
        <f>'Uitslag '!F11</f>
        <v>0</v>
      </c>
      <c r="G11" s="451">
        <f>'Uitslag '!G11</f>
        <v>0</v>
      </c>
      <c r="H11" s="452" t="e">
        <f>'Uitslag '!H11</f>
        <v>#DIV/0!</v>
      </c>
      <c r="I11" s="343">
        <f>'Uitslag '!I11</f>
        <v>0</v>
      </c>
      <c r="J11" s="427">
        <f>'Uitslag '!J11</f>
        <v>0</v>
      </c>
      <c r="K11" s="451">
        <f>'Uitslag '!K11</f>
        <v>0</v>
      </c>
      <c r="L11" s="343" t="e">
        <f>'Uitslag '!L11</f>
        <v>#DIV/0!</v>
      </c>
      <c r="M11" s="452"/>
      <c r="N11" s="26"/>
    </row>
    <row r="12" spans="1:27" ht="23.25" customHeight="1" x14ac:dyDescent="0.2">
      <c r="A12" s="3">
        <v>11</v>
      </c>
      <c r="B12" s="425" t="str">
        <f>'Uitslag '!B12</f>
        <v>Kasteel Theo</v>
      </c>
      <c r="C12" s="39">
        <f>'Uitslag '!C12</f>
        <v>2.7189999999999999</v>
      </c>
      <c r="D12" s="15">
        <f>'Uitslag '!D12</f>
        <v>70</v>
      </c>
      <c r="E12" s="15">
        <f>'Uitslag '!E12</f>
        <v>0</v>
      </c>
      <c r="F12" s="330">
        <f>'Uitslag '!F12</f>
        <v>0</v>
      </c>
      <c r="G12" s="15">
        <f>'Uitslag '!G12</f>
        <v>0</v>
      </c>
      <c r="H12" s="452" t="e">
        <f>'Uitslag '!H12</f>
        <v>#DIV/0!</v>
      </c>
      <c r="I12" s="343">
        <f>'Uitslag '!I12</f>
        <v>0</v>
      </c>
      <c r="J12" s="427">
        <f>'Uitslag '!J12</f>
        <v>0</v>
      </c>
      <c r="K12" s="15">
        <f>'Uitslag '!K12</f>
        <v>0</v>
      </c>
      <c r="L12" s="343" t="e">
        <f>'Uitslag '!L12</f>
        <v>#DIV/0!</v>
      </c>
      <c r="M12" s="452"/>
      <c r="N12" s="26"/>
    </row>
    <row r="13" spans="1:27" ht="23.25" customHeight="1" x14ac:dyDescent="0.2">
      <c r="A13" s="3">
        <v>12</v>
      </c>
      <c r="B13" s="425" t="str">
        <f>'Uitslag '!B13</f>
        <v>Wegdam Martin</v>
      </c>
      <c r="C13" s="39">
        <f>'Uitslag '!C13</f>
        <v>2.492</v>
      </c>
      <c r="D13" s="15">
        <f>'Uitslag '!D13</f>
        <v>65</v>
      </c>
      <c r="E13" s="15">
        <f>'Uitslag '!E13</f>
        <v>0</v>
      </c>
      <c r="F13" s="330">
        <f>'Uitslag '!F13</f>
        <v>0</v>
      </c>
      <c r="G13" s="15">
        <f>'Uitslag '!G13</f>
        <v>0</v>
      </c>
      <c r="H13" s="452" t="e">
        <f>'Uitslag '!H13</f>
        <v>#DIV/0!</v>
      </c>
      <c r="I13" s="343">
        <f>'Uitslag '!I13</f>
        <v>0</v>
      </c>
      <c r="J13" s="427">
        <f>'Uitslag '!J13</f>
        <v>0</v>
      </c>
      <c r="K13" s="15">
        <f>'Uitslag '!K13</f>
        <v>0</v>
      </c>
      <c r="L13" s="343" t="e">
        <f>'Uitslag '!L13</f>
        <v>#DIV/0!</v>
      </c>
      <c r="M13" s="452"/>
      <c r="N13" s="26"/>
    </row>
    <row r="14" spans="1:27" ht="23.25" customHeight="1" x14ac:dyDescent="0.2">
      <c r="A14" s="3">
        <v>13</v>
      </c>
      <c r="B14" s="425" t="str">
        <f>'Uitslag '!B14</f>
        <v>Bulthuis Frans</v>
      </c>
      <c r="C14" s="39">
        <f>'Uitslag '!C14</f>
        <v>1.75</v>
      </c>
      <c r="D14" s="15">
        <f>'Uitslag '!D14</f>
        <v>49</v>
      </c>
      <c r="E14" s="15">
        <f>'Uitslag '!E14</f>
        <v>0</v>
      </c>
      <c r="F14" s="330">
        <f>'Uitslag '!F14</f>
        <v>0</v>
      </c>
      <c r="G14" s="15">
        <f>'Uitslag '!G14</f>
        <v>0</v>
      </c>
      <c r="H14" s="452" t="e">
        <f>'Uitslag '!H14</f>
        <v>#DIV/0!</v>
      </c>
      <c r="I14" s="343">
        <f>'Uitslag '!I14</f>
        <v>0</v>
      </c>
      <c r="J14" s="427">
        <f>'Uitslag '!J14</f>
        <v>0</v>
      </c>
      <c r="K14" s="15">
        <f>'Uitslag '!K14</f>
        <v>0</v>
      </c>
      <c r="L14" s="343" t="e">
        <f>'Uitslag '!L14</f>
        <v>#DIV/0!</v>
      </c>
      <c r="M14" s="452"/>
      <c r="N14" s="26"/>
    </row>
    <row r="15" spans="1:27" ht="23.25" customHeight="1" x14ac:dyDescent="0.2">
      <c r="A15" s="3">
        <v>14</v>
      </c>
      <c r="B15" s="425" t="str">
        <f>'Uitslag '!B15</f>
        <v>Beuting Jan</v>
      </c>
      <c r="C15" s="39">
        <f>'Uitslag '!C15</f>
        <v>1.63</v>
      </c>
      <c r="D15" s="15">
        <f>'Uitslag '!D15</f>
        <v>47</v>
      </c>
      <c r="E15" s="15">
        <f>'Uitslag '!E15</f>
        <v>0</v>
      </c>
      <c r="F15" s="344">
        <f>'Uitslag '!F15</f>
        <v>0</v>
      </c>
      <c r="G15" s="451">
        <f>'Uitslag '!G15</f>
        <v>0</v>
      </c>
      <c r="H15" s="452" t="e">
        <f>'Uitslag '!H15</f>
        <v>#DIV/0!</v>
      </c>
      <c r="I15" s="343">
        <f>'Uitslag '!I15</f>
        <v>0</v>
      </c>
      <c r="J15" s="427">
        <f>'Uitslag '!J15</f>
        <v>0</v>
      </c>
      <c r="K15" s="451">
        <f>'Uitslag '!K15</f>
        <v>0</v>
      </c>
      <c r="L15" s="343" t="e">
        <f>'Uitslag '!L15</f>
        <v>#DIV/0!</v>
      </c>
      <c r="M15" s="452"/>
      <c r="N15" s="26"/>
    </row>
    <row r="16" spans="1:27" ht="23.25" customHeight="1" x14ac:dyDescent="0.2">
      <c r="A16" s="3">
        <v>15</v>
      </c>
      <c r="B16" s="425" t="str">
        <f>'Uitslag '!B16</f>
        <v>Reinders Andre</v>
      </c>
      <c r="C16" s="39">
        <f>'Uitslag '!C16</f>
        <v>1.41</v>
      </c>
      <c r="D16" s="15">
        <f>'Uitslag '!D16</f>
        <v>43</v>
      </c>
      <c r="E16" s="15">
        <f>'Uitslag '!E16</f>
        <v>0</v>
      </c>
      <c r="F16" s="330">
        <f>'Uitslag '!F16</f>
        <v>0</v>
      </c>
      <c r="G16" s="15">
        <f>'Uitslag '!G16</f>
        <v>0</v>
      </c>
      <c r="H16" s="452" t="e">
        <f>'Uitslag '!H16</f>
        <v>#DIV/0!</v>
      </c>
      <c r="I16" s="343">
        <f>'Uitslag '!I16</f>
        <v>0</v>
      </c>
      <c r="J16" s="427">
        <f>'Uitslag '!J16</f>
        <v>0</v>
      </c>
      <c r="K16" s="15">
        <f>'Uitslag '!K16</f>
        <v>0</v>
      </c>
      <c r="L16" s="343" t="e">
        <f>'Uitslag '!L16</f>
        <v>#DIV/0!</v>
      </c>
      <c r="M16" s="452"/>
      <c r="N16" s="26"/>
    </row>
    <row r="17" spans="1:14" ht="23.25" customHeight="1" x14ac:dyDescent="0.2">
      <c r="A17" s="3">
        <v>16</v>
      </c>
      <c r="B17" s="425" t="str">
        <f>'Uitslag '!B17</f>
        <v>Bekker Leo</v>
      </c>
      <c r="C17" s="39">
        <f>'Uitslag '!C17</f>
        <v>0.95</v>
      </c>
      <c r="D17" s="15">
        <f>'Uitslag '!D17</f>
        <v>33</v>
      </c>
      <c r="E17" s="15">
        <f>'Uitslag '!E17</f>
        <v>0</v>
      </c>
      <c r="F17" s="330">
        <f>'Uitslag '!F17</f>
        <v>0</v>
      </c>
      <c r="G17" s="15">
        <f>'Uitslag '!G17</f>
        <v>0</v>
      </c>
      <c r="H17" s="452" t="e">
        <f>'Uitslag '!H17</f>
        <v>#DIV/0!</v>
      </c>
      <c r="I17" s="343">
        <f>'Uitslag '!I17</f>
        <v>0</v>
      </c>
      <c r="J17" s="427">
        <f>'Uitslag '!J17</f>
        <v>0</v>
      </c>
      <c r="K17" s="15">
        <f>'Uitslag '!K17</f>
        <v>0</v>
      </c>
      <c r="L17" s="343" t="e">
        <f>'Uitslag '!L17</f>
        <v>#DIV/0!</v>
      </c>
      <c r="M17" s="452"/>
      <c r="N17" s="26"/>
    </row>
    <row r="18" spans="1:14" ht="23.25" customHeight="1" x14ac:dyDescent="0.2">
      <c r="A18" s="3">
        <v>17</v>
      </c>
      <c r="B18" s="425" t="str">
        <f>'Uitslag '!B18</f>
        <v>Brake Frans te</v>
      </c>
      <c r="C18" s="39">
        <f>'Uitslag '!C18</f>
        <v>1.31</v>
      </c>
      <c r="D18" s="15">
        <f>'Uitslag '!D18</f>
        <v>41</v>
      </c>
      <c r="E18" s="15">
        <f>'Uitslag '!E18</f>
        <v>0</v>
      </c>
      <c r="F18" s="330">
        <f>'Uitslag '!F18</f>
        <v>0</v>
      </c>
      <c r="G18" s="15">
        <f>'Uitslag '!G18</f>
        <v>0</v>
      </c>
      <c r="H18" s="452" t="e">
        <f>'Uitslag '!H18</f>
        <v>#DIV/0!</v>
      </c>
      <c r="I18" s="343">
        <f>'Uitslag '!I18</f>
        <v>0</v>
      </c>
      <c r="J18" s="427">
        <f>'Uitslag '!J18</f>
        <v>0</v>
      </c>
      <c r="K18" s="15">
        <f>'Uitslag '!K18</f>
        <v>0</v>
      </c>
      <c r="L18" s="343" t="e">
        <f>'Uitslag '!L18</f>
        <v>#DIV/0!</v>
      </c>
      <c r="M18" s="452"/>
      <c r="N18" s="26"/>
    </row>
    <row r="19" spans="1:14" ht="23.25" customHeight="1" x14ac:dyDescent="0.2">
      <c r="A19" s="3">
        <v>18</v>
      </c>
      <c r="B19" s="425" t="str">
        <f>'Uitslag '!B19</f>
        <v>Loon Theo van</v>
      </c>
      <c r="C19" s="39">
        <f>'Uitslag '!C19</f>
        <v>1</v>
      </c>
      <c r="D19" s="15">
        <f>'Uitslag '!D19</f>
        <v>35</v>
      </c>
      <c r="E19" s="15">
        <f>'Uitslag '!E19</f>
        <v>0</v>
      </c>
      <c r="F19" s="330">
        <f>'Uitslag '!F19</f>
        <v>0</v>
      </c>
      <c r="G19" s="15">
        <f>'Uitslag '!G19</f>
        <v>0</v>
      </c>
      <c r="H19" s="452" t="e">
        <f>'Uitslag '!H19</f>
        <v>#DIV/0!</v>
      </c>
      <c r="I19" s="343">
        <f>'Uitslag '!I19</f>
        <v>0</v>
      </c>
      <c r="J19" s="427">
        <f>'Uitslag '!J19</f>
        <v>0</v>
      </c>
      <c r="K19" s="15">
        <f>'Uitslag '!K19</f>
        <v>0</v>
      </c>
      <c r="L19" s="343" t="e">
        <f>'Uitslag '!L19</f>
        <v>#DIV/0!</v>
      </c>
      <c r="M19" s="452"/>
      <c r="N19" s="26"/>
    </row>
    <row r="20" spans="1:14" ht="23.25" customHeight="1" x14ac:dyDescent="0.2">
      <c r="A20" s="3">
        <v>19</v>
      </c>
      <c r="B20" s="425" t="str">
        <f>'Uitslag '!B20</f>
        <v>Pillen Michel</v>
      </c>
      <c r="C20" s="39">
        <f>'Uitslag '!C20</f>
        <v>1.04</v>
      </c>
      <c r="D20" s="15">
        <f>'Uitslag '!D20</f>
        <v>35</v>
      </c>
      <c r="E20" s="15">
        <f>'Uitslag '!E20</f>
        <v>0</v>
      </c>
      <c r="F20" s="330">
        <f>'Uitslag '!F20</f>
        <v>0</v>
      </c>
      <c r="G20" s="15">
        <f>'Uitslag '!G20</f>
        <v>0</v>
      </c>
      <c r="H20" s="452" t="e">
        <f>'Uitslag '!H20</f>
        <v>#DIV/0!</v>
      </c>
      <c r="I20" s="343">
        <f>'Uitslag '!I20</f>
        <v>0</v>
      </c>
      <c r="J20" s="427">
        <f>'Uitslag '!J20</f>
        <v>0</v>
      </c>
      <c r="K20" s="15">
        <f>'Uitslag '!K20</f>
        <v>0</v>
      </c>
      <c r="L20" s="343" t="e">
        <f>'Uitslag '!L20</f>
        <v>#DIV/0!</v>
      </c>
      <c r="M20" s="452"/>
      <c r="N20" s="26"/>
    </row>
    <row r="21" spans="1:14" ht="23.25" customHeight="1" x14ac:dyDescent="0.2">
      <c r="A21" s="3">
        <v>20</v>
      </c>
      <c r="B21" s="425" t="str">
        <f>'Uitslag '!B21</f>
        <v>Waalders Harrie</v>
      </c>
      <c r="C21" s="39">
        <f>'Uitslag '!C21</f>
        <v>1.64</v>
      </c>
      <c r="D21" s="15">
        <f>'Uitslag '!D21</f>
        <v>47</v>
      </c>
      <c r="E21" s="15">
        <f>'Uitslag '!E21</f>
        <v>0</v>
      </c>
      <c r="F21" s="330">
        <f>'Uitslag '!F21</f>
        <v>0</v>
      </c>
      <c r="G21" s="15">
        <f>'Uitslag '!G21</f>
        <v>0</v>
      </c>
      <c r="H21" s="452" t="e">
        <f>'Uitslag '!H21</f>
        <v>#DIV/0!</v>
      </c>
      <c r="I21" s="343">
        <f>'Uitslag '!I21</f>
        <v>0</v>
      </c>
      <c r="J21" s="427">
        <f>'Uitslag '!J21</f>
        <v>0</v>
      </c>
      <c r="K21" s="15">
        <f>'Uitslag '!K21</f>
        <v>0</v>
      </c>
      <c r="L21" s="343" t="e">
        <f>'Uitslag '!L21</f>
        <v>#DIV/0!</v>
      </c>
      <c r="M21" s="452"/>
      <c r="N21" s="26"/>
    </row>
    <row r="22" spans="1:14" ht="23.25" customHeight="1" x14ac:dyDescent="0.2">
      <c r="A22" s="3">
        <v>21</v>
      </c>
      <c r="B22" s="425" t="str">
        <f>'Uitslag '!B22</f>
        <v>Berendsen Frits</v>
      </c>
      <c r="C22" s="39">
        <f>'Uitslag '!C22</f>
        <v>1.8819999999999999</v>
      </c>
      <c r="D22" s="15">
        <f>'Uitslag '!D22</f>
        <v>51</v>
      </c>
      <c r="E22" s="15">
        <f>'Uitslag '!E22</f>
        <v>0</v>
      </c>
      <c r="F22" s="330">
        <f>'Uitslag '!F22</f>
        <v>0</v>
      </c>
      <c r="G22" s="15">
        <f>'Uitslag '!G22</f>
        <v>0</v>
      </c>
      <c r="H22" s="452" t="e">
        <f>'Uitslag '!H22</f>
        <v>#DIV/0!</v>
      </c>
      <c r="I22" s="343">
        <f>'Uitslag '!I22</f>
        <v>0</v>
      </c>
      <c r="J22" s="427">
        <f>'Uitslag '!J22</f>
        <v>0</v>
      </c>
      <c r="K22" s="15">
        <f>'Uitslag '!K22</f>
        <v>0</v>
      </c>
      <c r="L22" s="343" t="e">
        <f>'Uitslag '!L22</f>
        <v>#DIV/0!</v>
      </c>
      <c r="M22" s="452"/>
      <c r="N22" s="26"/>
    </row>
    <row r="23" spans="1:14" ht="23.25" customHeight="1" x14ac:dyDescent="0.2">
      <c r="A23" s="3">
        <v>22</v>
      </c>
      <c r="B23" s="425" t="str">
        <f>'Uitslag '!B23</f>
        <v>Krabbenborg Martin</v>
      </c>
      <c r="C23" s="39">
        <f>'Uitslag '!C23</f>
        <v>2.61</v>
      </c>
      <c r="D23" s="15">
        <f>'Uitslag '!D23</f>
        <v>70</v>
      </c>
      <c r="E23" s="15">
        <f>'Uitslag '!E23</f>
        <v>0</v>
      </c>
      <c r="F23" s="330">
        <f>'Uitslag '!F23</f>
        <v>0</v>
      </c>
      <c r="G23" s="15">
        <f>'Uitslag '!G23</f>
        <v>0</v>
      </c>
      <c r="H23" s="452" t="e">
        <f>'Uitslag '!H23</f>
        <v>#DIV/0!</v>
      </c>
      <c r="I23" s="343">
        <f>'Uitslag '!I23</f>
        <v>0</v>
      </c>
      <c r="J23" s="427">
        <f>'Uitslag '!J23</f>
        <v>0</v>
      </c>
      <c r="K23" s="15">
        <f>'Uitslag '!K23</f>
        <v>0</v>
      </c>
      <c r="L23" s="343" t="e">
        <f>'Uitslag '!L23</f>
        <v>#DIV/0!</v>
      </c>
      <c r="M23" s="452"/>
      <c r="N23" s="26"/>
    </row>
    <row r="24" spans="1:14" ht="23.25" customHeight="1" x14ac:dyDescent="0.2">
      <c r="A24" s="3">
        <v>23</v>
      </c>
      <c r="B24" s="425" t="str">
        <f>'Uitslag '!B24</f>
        <v>Rouwhorst Bennie</v>
      </c>
      <c r="C24" s="39">
        <f>'Uitslag '!C24</f>
        <v>2.02</v>
      </c>
      <c r="D24" s="15">
        <f>'Uitslag '!D24</f>
        <v>55</v>
      </c>
      <c r="E24" s="15">
        <f>'Uitslag '!E24</f>
        <v>0</v>
      </c>
      <c r="F24" s="330">
        <f>'Uitslag '!F24</f>
        <v>0</v>
      </c>
      <c r="G24" s="15">
        <f>'Uitslag '!G24</f>
        <v>0</v>
      </c>
      <c r="H24" s="452" t="e">
        <f>'Uitslag '!H24</f>
        <v>#DIV/0!</v>
      </c>
      <c r="I24" s="343">
        <f>'Uitslag '!I24</f>
        <v>0</v>
      </c>
      <c r="J24" s="427">
        <f>'Uitslag '!J24</f>
        <v>0</v>
      </c>
      <c r="K24" s="15">
        <f>'Uitslag '!K24</f>
        <v>0</v>
      </c>
      <c r="L24" s="343" t="e">
        <f>'Uitslag '!L24</f>
        <v>#DIV/0!</v>
      </c>
      <c r="M24" s="452"/>
      <c r="N24" s="26"/>
    </row>
    <row r="25" spans="1:14" ht="23.25" customHeight="1" x14ac:dyDescent="0.2">
      <c r="A25" s="3">
        <v>24</v>
      </c>
      <c r="B25" s="425" t="str">
        <f>'Uitslag '!B25</f>
        <v>Dijkgraaf Jan Willem</v>
      </c>
      <c r="C25" s="39">
        <f>'Uitslag '!C25</f>
        <v>1.45</v>
      </c>
      <c r="D25" s="15">
        <f>'Uitslag '!D25</f>
        <v>43</v>
      </c>
      <c r="E25" s="15">
        <f>'Uitslag '!E25</f>
        <v>0</v>
      </c>
      <c r="F25" s="330">
        <f>'Uitslag '!F25</f>
        <v>0</v>
      </c>
      <c r="G25" s="15">
        <f>'Uitslag '!G25</f>
        <v>0</v>
      </c>
      <c r="H25" s="452" t="e">
        <f>'Uitslag '!H25</f>
        <v>#DIV/0!</v>
      </c>
      <c r="I25" s="343">
        <f>'Uitslag '!I25</f>
        <v>0</v>
      </c>
      <c r="J25" s="427">
        <f>'Uitslag '!J25</f>
        <v>0</v>
      </c>
      <c r="K25" s="15">
        <f>'Uitslag '!K25</f>
        <v>0</v>
      </c>
      <c r="L25" s="343" t="e">
        <f>'Uitslag '!L25</f>
        <v>#DIV/0!</v>
      </c>
      <c r="M25" s="452"/>
      <c r="N25" s="26"/>
    </row>
    <row r="26" spans="1:14" ht="23.25" customHeight="1" x14ac:dyDescent="0.2">
      <c r="A26" s="3">
        <v>25</v>
      </c>
      <c r="B26" s="425" t="str">
        <f>'Uitslag '!B26</f>
        <v>Kox Arie</v>
      </c>
      <c r="C26" s="39">
        <f>'Uitslag '!C26</f>
        <v>1.63</v>
      </c>
      <c r="D26" s="15">
        <f>'Uitslag '!D26</f>
        <v>47</v>
      </c>
      <c r="E26" s="15">
        <f>'Uitslag '!E26</f>
        <v>0</v>
      </c>
      <c r="F26" s="330">
        <f>'Uitslag '!F26</f>
        <v>0</v>
      </c>
      <c r="G26" s="15">
        <f>'Uitslag '!G26</f>
        <v>0</v>
      </c>
      <c r="H26" s="452" t="e">
        <f>'Uitslag '!H26</f>
        <v>#DIV/0!</v>
      </c>
      <c r="I26" s="343">
        <f>'Uitslag '!I26</f>
        <v>0</v>
      </c>
      <c r="J26" s="427">
        <f>'Uitslag '!J26</f>
        <v>0</v>
      </c>
      <c r="K26" s="15">
        <f>'Uitslag '!K26</f>
        <v>0</v>
      </c>
      <c r="L26" s="343" t="e">
        <f>'Uitslag '!L26</f>
        <v>#DIV/0!</v>
      </c>
      <c r="M26" s="452"/>
      <c r="N26" s="26"/>
    </row>
    <row r="27" spans="1:14" ht="23.25" customHeight="1" x14ac:dyDescent="0.2">
      <c r="A27" s="3">
        <v>26</v>
      </c>
      <c r="B27" s="425" t="str">
        <f>'Uitslag '!B27</f>
        <v>Arentsen Wim</v>
      </c>
      <c r="C27" s="39">
        <f>'Uitslag '!C27</f>
        <v>1.327</v>
      </c>
      <c r="D27" s="15">
        <f>'Uitslag '!D27</f>
        <v>41</v>
      </c>
      <c r="E27" s="15">
        <f>'Uitslag '!E27</f>
        <v>0</v>
      </c>
      <c r="F27" s="330">
        <f>'Uitslag '!F27</f>
        <v>0</v>
      </c>
      <c r="G27" s="15">
        <f>'Uitslag '!G27</f>
        <v>0</v>
      </c>
      <c r="H27" s="452" t="e">
        <f>'Uitslag '!H27</f>
        <v>#DIV/0!</v>
      </c>
      <c r="I27" s="343">
        <f>'Uitslag '!I27</f>
        <v>0</v>
      </c>
      <c r="J27" s="427">
        <f>'Uitslag '!J27</f>
        <v>0</v>
      </c>
      <c r="K27" s="15">
        <f>'Uitslag '!K27</f>
        <v>0</v>
      </c>
      <c r="L27" s="343" t="e">
        <f>'Uitslag '!L27</f>
        <v>#DIV/0!</v>
      </c>
      <c r="M27" s="452"/>
      <c r="N27" s="26"/>
    </row>
    <row r="28" spans="1:14" ht="23.25" customHeight="1" x14ac:dyDescent="0.2">
      <c r="A28" s="3">
        <v>27</v>
      </c>
      <c r="B28" s="425" t="str">
        <f>'Uitslag '!B28</f>
        <v>Hakken Gerrit</v>
      </c>
      <c r="C28" s="39">
        <f>'Uitslag '!C28</f>
        <v>1.46</v>
      </c>
      <c r="D28" s="15">
        <f>'Uitslag '!D28</f>
        <v>47</v>
      </c>
      <c r="E28" s="15">
        <f>'Uitslag '!E28</f>
        <v>0</v>
      </c>
      <c r="F28" s="330">
        <f>'Uitslag '!F28</f>
        <v>0</v>
      </c>
      <c r="G28" s="15">
        <f>'Uitslag '!G28</f>
        <v>0</v>
      </c>
      <c r="H28" s="452" t="e">
        <f>'Uitslag '!H28</f>
        <v>#DIV/0!</v>
      </c>
      <c r="I28" s="343">
        <f>'Uitslag '!I28</f>
        <v>0</v>
      </c>
      <c r="J28" s="427">
        <f>'Uitslag '!J28</f>
        <v>0</v>
      </c>
      <c r="K28" s="15">
        <f>'Uitslag '!K28</f>
        <v>0</v>
      </c>
      <c r="L28" s="343" t="e">
        <f>'Uitslag '!L28</f>
        <v>#DIV/0!</v>
      </c>
      <c r="M28" s="452"/>
      <c r="N28" s="26"/>
    </row>
    <row r="29" spans="1:14" ht="23.25" customHeight="1" x14ac:dyDescent="0.2">
      <c r="A29" s="3">
        <v>28</v>
      </c>
      <c r="B29" s="425" t="str">
        <f>'Uitslag '!B29</f>
        <v>Ras J.</v>
      </c>
      <c r="C29" s="39">
        <f>'Uitslag '!C29</f>
        <v>2.5</v>
      </c>
      <c r="D29" s="15">
        <f>'Uitslag '!D29</f>
        <v>65</v>
      </c>
      <c r="E29" s="15">
        <f>'Uitslag '!E29</f>
        <v>0</v>
      </c>
      <c r="F29" s="330">
        <f>'Uitslag '!F29</f>
        <v>0</v>
      </c>
      <c r="G29" s="15">
        <f>'Uitslag '!G29</f>
        <v>0</v>
      </c>
      <c r="H29" s="452" t="e">
        <f>'Uitslag '!H29</f>
        <v>#DIV/0!</v>
      </c>
      <c r="I29" s="343">
        <f>'Uitslag '!I29</f>
        <v>0</v>
      </c>
      <c r="J29" s="427">
        <f>'Uitslag '!J29</f>
        <v>0</v>
      </c>
      <c r="K29" s="15">
        <f>'Uitslag '!K29</f>
        <v>0</v>
      </c>
      <c r="L29" s="343" t="e">
        <f>'Uitslag '!L29</f>
        <v>#DIV/0!</v>
      </c>
      <c r="M29" s="452"/>
      <c r="N29" s="26"/>
    </row>
    <row r="30" spans="1:14" ht="23.25" customHeight="1" x14ac:dyDescent="0.2">
      <c r="A30" s="3">
        <v>29</v>
      </c>
      <c r="B30" s="425" t="str">
        <f>'Uitslag '!B30</f>
        <v>Slot  Guus</v>
      </c>
      <c r="C30" s="39">
        <f>'Uitslag '!C30</f>
        <v>3.68</v>
      </c>
      <c r="D30" s="15">
        <f>'Uitslag '!D30</f>
        <v>90</v>
      </c>
      <c r="E30" s="15">
        <f>'Uitslag '!E30</f>
        <v>0</v>
      </c>
      <c r="F30" s="330">
        <f>'Uitslag '!F30</f>
        <v>0</v>
      </c>
      <c r="G30" s="15">
        <f>'Uitslag '!G30</f>
        <v>0</v>
      </c>
      <c r="H30" s="452" t="e">
        <f>'Uitslag '!H30</f>
        <v>#DIV/0!</v>
      </c>
      <c r="I30" s="343">
        <f>'Uitslag '!I30</f>
        <v>0</v>
      </c>
      <c r="J30" s="427">
        <f>'Uitslag '!J30</f>
        <v>0</v>
      </c>
      <c r="K30" s="15">
        <f>'Uitslag '!K30</f>
        <v>0</v>
      </c>
      <c r="L30" s="343" t="e">
        <f>'Uitslag '!L30</f>
        <v>#DIV/0!</v>
      </c>
      <c r="M30" s="452"/>
      <c r="N30" s="26"/>
    </row>
    <row r="31" spans="1:14" ht="23.25" customHeight="1" x14ac:dyDescent="0.2">
      <c r="A31" s="3">
        <v>30</v>
      </c>
      <c r="B31" s="425" t="str">
        <f>'Uitslag '!B31</f>
        <v>Schaik v Erik</v>
      </c>
      <c r="C31" s="39">
        <f>'Uitslag '!C31</f>
        <v>4.1900000000000004</v>
      </c>
      <c r="D31" s="15">
        <f>'Uitslag '!D31</f>
        <v>100</v>
      </c>
      <c r="E31" s="15">
        <f>'Uitslag '!E31</f>
        <v>0</v>
      </c>
      <c r="F31" s="330">
        <f>'Uitslag '!F31</f>
        <v>0</v>
      </c>
      <c r="G31" s="15">
        <f>'Uitslag '!G31</f>
        <v>0</v>
      </c>
      <c r="H31" s="452" t="e">
        <f>'Uitslag '!H31</f>
        <v>#DIV/0!</v>
      </c>
      <c r="I31" s="343">
        <f>'Uitslag '!I31</f>
        <v>0</v>
      </c>
      <c r="J31" s="427">
        <f>'Uitslag '!J31</f>
        <v>0</v>
      </c>
      <c r="K31" s="15">
        <f>'Uitslag '!K31</f>
        <v>0</v>
      </c>
      <c r="L31" s="343" t="e">
        <f>'Uitslag '!L31</f>
        <v>#DIV/0!</v>
      </c>
      <c r="M31" s="452"/>
      <c r="N31" s="26"/>
    </row>
    <row r="32" spans="1:14" ht="21.75" customHeight="1" x14ac:dyDescent="0.2">
      <c r="A32" s="3">
        <v>31</v>
      </c>
      <c r="B32" s="425" t="str">
        <f>'Uitslag '!B32</f>
        <v>Bongers Tonnie</v>
      </c>
      <c r="C32" s="39">
        <f>'Uitslag '!C32</f>
        <v>5.54</v>
      </c>
      <c r="D32" s="15">
        <f>'Uitslag '!D32</f>
        <v>130</v>
      </c>
      <c r="E32" s="15">
        <f>'Uitslag '!E32</f>
        <v>0</v>
      </c>
      <c r="F32" s="330">
        <f>'Uitslag '!F32</f>
        <v>0</v>
      </c>
      <c r="G32" s="15">
        <f>'Uitslag '!G32</f>
        <v>0</v>
      </c>
      <c r="H32" s="452" t="e">
        <f>'Uitslag '!H32</f>
        <v>#DIV/0!</v>
      </c>
      <c r="I32" s="343">
        <f>'Uitslag '!I32</f>
        <v>0</v>
      </c>
      <c r="J32" s="427">
        <f>'Uitslag '!J32</f>
        <v>0</v>
      </c>
      <c r="K32" s="15">
        <f>'Uitslag '!K32</f>
        <v>0</v>
      </c>
      <c r="L32" s="343" t="e">
        <f>'Uitslag '!L32</f>
        <v>#DIV/0!</v>
      </c>
      <c r="M32" s="452"/>
      <c r="N32" s="26"/>
    </row>
    <row r="33" spans="1:14" ht="23.25" customHeight="1" x14ac:dyDescent="0.2">
      <c r="A33" s="3">
        <v>32</v>
      </c>
      <c r="B33" s="425" t="str">
        <f>'Uitslag '!B33</f>
        <v>Lindert Gerrit te</v>
      </c>
      <c r="C33" s="39">
        <f>'Uitslag '!C33</f>
        <v>1.53</v>
      </c>
      <c r="D33" s="15">
        <f>'Uitslag '!D33</f>
        <v>45</v>
      </c>
      <c r="E33" s="15">
        <f>'Uitslag '!E33</f>
        <v>0</v>
      </c>
      <c r="F33" s="330">
        <f>'Uitslag '!F33</f>
        <v>0</v>
      </c>
      <c r="G33" s="15">
        <f>'Uitslag '!G33</f>
        <v>0</v>
      </c>
      <c r="H33" s="452" t="e">
        <f>'Uitslag '!H33</f>
        <v>#DIV/0!</v>
      </c>
      <c r="I33" s="343">
        <f>'Uitslag '!I33</f>
        <v>0</v>
      </c>
      <c r="J33" s="427">
        <f>'Uitslag '!J33</f>
        <v>0</v>
      </c>
      <c r="K33" s="15">
        <f>'Uitslag '!K33</f>
        <v>0</v>
      </c>
      <c r="L33" s="343" t="e">
        <f>'Uitslag '!L33</f>
        <v>#DIV/0!</v>
      </c>
      <c r="M33" s="452"/>
      <c r="N33" s="26"/>
    </row>
    <row r="34" spans="1:14" ht="23.25" customHeight="1" thickBot="1" x14ac:dyDescent="0.25">
      <c r="A34" s="3">
        <v>33</v>
      </c>
      <c r="B34" s="429" t="str">
        <f>'Uitslag '!B34</f>
        <v>Heutinck Marga</v>
      </c>
      <c r="C34" s="39">
        <f>'Uitslag '!C34</f>
        <v>1.115</v>
      </c>
      <c r="D34" s="15">
        <f>'Uitslag '!D34</f>
        <v>37</v>
      </c>
      <c r="E34" s="15">
        <f>'Uitslag '!E34</f>
        <v>0</v>
      </c>
      <c r="F34" s="330">
        <f>'Uitslag '!F34</f>
        <v>0</v>
      </c>
      <c r="G34" s="15">
        <f>'Uitslag '!G34</f>
        <v>0</v>
      </c>
      <c r="H34" s="716" t="e">
        <f>'Uitslag '!H34</f>
        <v>#DIV/0!</v>
      </c>
      <c r="I34" s="343">
        <f>'Uitslag '!I34</f>
        <v>0</v>
      </c>
      <c r="J34" s="427">
        <f>'Uitslag '!J34</f>
        <v>0</v>
      </c>
      <c r="K34" s="15">
        <f>'Uitslag '!K34</f>
        <v>0</v>
      </c>
      <c r="L34" s="343" t="e">
        <f>'Uitslag '!L34</f>
        <v>#DIV/0!</v>
      </c>
      <c r="M34" s="452"/>
      <c r="N34" s="26"/>
    </row>
    <row r="35" spans="1:14" ht="23.25" customHeight="1" thickBot="1" x14ac:dyDescent="0.25">
      <c r="A35" s="372"/>
      <c r="B35" s="467" t="s">
        <v>31</v>
      </c>
      <c r="C35" s="351"/>
      <c r="I35" s="333"/>
      <c r="K35" s="428"/>
    </row>
    <row r="36" spans="1:14" x14ac:dyDescent="0.2">
      <c r="A36" s="330"/>
      <c r="B36" s="430"/>
    </row>
    <row r="39" spans="1:14" ht="21" customHeight="1" x14ac:dyDescent="0.2"/>
    <row r="40" spans="1:14" ht="21" customHeight="1" x14ac:dyDescent="0.2"/>
    <row r="41" spans="1:14" ht="21" customHeight="1" x14ac:dyDescent="0.2"/>
    <row r="42" spans="1:14" ht="21" customHeight="1" x14ac:dyDescent="0.2"/>
    <row r="43" spans="1:14" ht="21" customHeight="1" x14ac:dyDescent="0.2"/>
    <row r="44" spans="1:14" ht="21" customHeight="1" x14ac:dyDescent="0.2"/>
    <row r="45" spans="1:14" ht="21" customHeight="1" x14ac:dyDescent="0.2"/>
    <row r="46" spans="1:14" ht="21" customHeight="1" x14ac:dyDescent="0.2"/>
    <row r="47" spans="1:14" ht="21" customHeight="1" x14ac:dyDescent="0.2"/>
    <row r="48" spans="1:14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spans="2:12" ht="21" customHeight="1" x14ac:dyDescent="0.2"/>
    <row r="66" spans="2:12" ht="21" customHeight="1" x14ac:dyDescent="0.2"/>
    <row r="67" spans="2:12" ht="21" customHeight="1" x14ac:dyDescent="0.2"/>
    <row r="68" spans="2:12" ht="21" customHeight="1" x14ac:dyDescent="0.2"/>
    <row r="69" spans="2:12" ht="21" customHeight="1" x14ac:dyDescent="0.2"/>
    <row r="70" spans="2:12" ht="21" customHeight="1" x14ac:dyDescent="0.2"/>
    <row r="71" spans="2:12" x14ac:dyDescent="0.2">
      <c r="I71" s="333"/>
      <c r="K71" s="428"/>
      <c r="L71" s="426"/>
    </row>
    <row r="72" spans="2:12" x14ac:dyDescent="0.2">
      <c r="B72" s="402"/>
      <c r="I72" s="333"/>
      <c r="K72" s="428"/>
      <c r="L72" s="426"/>
    </row>
    <row r="73" spans="2:12" x14ac:dyDescent="0.2">
      <c r="I73" s="333"/>
      <c r="K73" s="428"/>
      <c r="L73" s="426"/>
    </row>
    <row r="74" spans="2:12" x14ac:dyDescent="0.2">
      <c r="B74" s="402"/>
      <c r="I74" s="333"/>
      <c r="K74" s="428"/>
      <c r="L74" s="426"/>
    </row>
    <row r="75" spans="2:12" x14ac:dyDescent="0.2">
      <c r="I75" s="333"/>
      <c r="K75" s="428"/>
      <c r="L75" s="426"/>
    </row>
    <row r="76" spans="2:12" x14ac:dyDescent="0.2">
      <c r="I76" s="333"/>
      <c r="K76" s="428"/>
      <c r="L76" s="426"/>
    </row>
    <row r="77" spans="2:12" x14ac:dyDescent="0.2">
      <c r="I77" s="333"/>
      <c r="K77" s="428"/>
      <c r="L77" s="426"/>
    </row>
    <row r="78" spans="2:12" x14ac:dyDescent="0.2">
      <c r="I78" s="333"/>
      <c r="K78" s="428"/>
      <c r="L78" s="426"/>
    </row>
    <row r="79" spans="2:12" x14ac:dyDescent="0.2">
      <c r="I79" s="333"/>
      <c r="K79" s="428"/>
      <c r="L79" s="426"/>
    </row>
    <row r="80" spans="2:12" x14ac:dyDescent="0.2">
      <c r="I80" s="333"/>
      <c r="K80" s="428"/>
      <c r="L80" s="426"/>
    </row>
    <row r="81" spans="9:12" x14ac:dyDescent="0.2">
      <c r="I81" s="333"/>
      <c r="K81" s="428"/>
      <c r="L81" s="426"/>
    </row>
    <row r="82" spans="9:12" x14ac:dyDescent="0.2">
      <c r="I82" s="333"/>
      <c r="K82" s="428"/>
      <c r="L82" s="426"/>
    </row>
    <row r="83" spans="9:12" x14ac:dyDescent="0.2">
      <c r="I83" s="333"/>
      <c r="K83" s="428"/>
      <c r="L83" s="426"/>
    </row>
    <row r="84" spans="9:12" x14ac:dyDescent="0.2">
      <c r="I84" s="333"/>
      <c r="K84" s="428"/>
      <c r="L84" s="426"/>
    </row>
    <row r="85" spans="9:12" x14ac:dyDescent="0.2">
      <c r="I85" s="333"/>
      <c r="K85" s="428"/>
      <c r="L85" s="426"/>
    </row>
    <row r="86" spans="9:12" x14ac:dyDescent="0.2">
      <c r="I86" s="333"/>
      <c r="K86" s="428"/>
      <c r="L86" s="426"/>
    </row>
    <row r="87" spans="9:12" x14ac:dyDescent="0.2">
      <c r="I87" s="333"/>
      <c r="K87" s="428"/>
      <c r="L87" s="426"/>
    </row>
    <row r="88" spans="9:12" x14ac:dyDescent="0.2">
      <c r="I88" s="333"/>
      <c r="K88" s="428"/>
      <c r="L88" s="426"/>
    </row>
    <row r="89" spans="9:12" x14ac:dyDescent="0.2">
      <c r="I89" s="333"/>
      <c r="K89" s="428"/>
      <c r="L89" s="426"/>
    </row>
    <row r="90" spans="9:12" x14ac:dyDescent="0.2">
      <c r="I90" s="333"/>
      <c r="K90" s="428"/>
      <c r="L90" s="426"/>
    </row>
    <row r="91" spans="9:12" x14ac:dyDescent="0.2">
      <c r="I91" s="333"/>
      <c r="K91" s="428"/>
      <c r="L91" s="426"/>
    </row>
    <row r="92" spans="9:12" x14ac:dyDescent="0.2">
      <c r="I92" s="333"/>
      <c r="K92" s="428"/>
      <c r="L92" s="426"/>
    </row>
    <row r="93" spans="9:12" x14ac:dyDescent="0.2">
      <c r="I93" s="333"/>
      <c r="K93" s="428"/>
      <c r="L93" s="426"/>
    </row>
    <row r="94" spans="9:12" x14ac:dyDescent="0.2">
      <c r="I94" s="333"/>
      <c r="K94" s="428"/>
      <c r="L94" s="426"/>
    </row>
    <row r="95" spans="9:12" x14ac:dyDescent="0.2">
      <c r="I95" s="333"/>
      <c r="K95" s="428"/>
      <c r="L95" s="426"/>
    </row>
    <row r="96" spans="9:12" x14ac:dyDescent="0.2">
      <c r="I96" s="333"/>
      <c r="K96" s="428"/>
      <c r="L96" s="426"/>
    </row>
    <row r="97" spans="2:14" x14ac:dyDescent="0.2">
      <c r="I97" s="333"/>
      <c r="K97" s="428"/>
      <c r="L97" s="426"/>
    </row>
    <row r="98" spans="2:14" x14ac:dyDescent="0.2">
      <c r="I98" s="333"/>
      <c r="K98" s="428"/>
      <c r="L98" s="426"/>
    </row>
    <row r="99" spans="2:14" x14ac:dyDescent="0.2">
      <c r="I99" s="333"/>
      <c r="K99" s="428"/>
      <c r="L99" s="426"/>
    </row>
    <row r="100" spans="2:14" x14ac:dyDescent="0.2">
      <c r="B100" s="402"/>
      <c r="I100" s="333"/>
      <c r="K100" s="428"/>
      <c r="L100" s="426"/>
    </row>
    <row r="101" spans="2:14" x14ac:dyDescent="0.2">
      <c r="I101" s="333"/>
      <c r="K101" s="428"/>
      <c r="L101" s="426"/>
    </row>
    <row r="102" spans="2:14" x14ac:dyDescent="0.2">
      <c r="B102" s="330"/>
      <c r="D102"/>
      <c r="K102" s="428"/>
      <c r="M102"/>
    </row>
    <row r="103" spans="2:14" x14ac:dyDescent="0.2">
      <c r="B103" s="429"/>
      <c r="C103" s="331"/>
      <c r="D103" s="331"/>
      <c r="E103" s="336"/>
      <c r="F103" s="331"/>
      <c r="G103" s="331"/>
      <c r="H103" s="331"/>
      <c r="I103" s="331"/>
      <c r="K103" s="334"/>
      <c r="L103" s="331"/>
      <c r="M103" s="334"/>
      <c r="N103" s="331"/>
    </row>
    <row r="104" spans="2:14" x14ac:dyDescent="0.2">
      <c r="B104" s="200"/>
      <c r="C104" s="3"/>
      <c r="D104" s="3"/>
      <c r="E104" s="69"/>
      <c r="F104" s="3"/>
      <c r="G104" s="3"/>
      <c r="H104" s="3"/>
      <c r="I104" s="3"/>
      <c r="K104" s="431"/>
      <c r="L104" s="3"/>
      <c r="M104" s="431"/>
      <c r="N104" s="3"/>
    </row>
    <row r="105" spans="2:14" ht="29.25" customHeight="1" x14ac:dyDescent="0.2">
      <c r="B105" s="200"/>
      <c r="C105" s="3"/>
      <c r="D105" s="432"/>
      <c r="E105" s="69"/>
      <c r="F105" s="432"/>
      <c r="G105" s="432"/>
      <c r="H105" s="433"/>
      <c r="I105" s="3"/>
      <c r="K105" s="434"/>
      <c r="L105" s="3"/>
      <c r="M105" s="434"/>
      <c r="N105" s="432"/>
    </row>
    <row r="106" spans="2:14" ht="21.75" customHeight="1" x14ac:dyDescent="0.2">
      <c r="B106" s="200"/>
      <c r="C106" s="3"/>
      <c r="D106" s="3"/>
      <c r="E106" s="69"/>
      <c r="F106" s="3"/>
      <c r="G106" s="3"/>
      <c r="H106" s="3"/>
      <c r="I106" s="431"/>
      <c r="K106" s="69"/>
      <c r="L106" s="3"/>
      <c r="M106" s="3"/>
      <c r="N106" s="3"/>
    </row>
    <row r="107" spans="2:14" ht="21.75" customHeight="1" x14ac:dyDescent="0.2">
      <c r="B107" s="200"/>
      <c r="C107" s="3"/>
      <c r="D107" s="3"/>
      <c r="E107" s="69"/>
      <c r="F107" s="3"/>
      <c r="G107" s="3"/>
      <c r="H107" s="3"/>
      <c r="I107" s="3"/>
      <c r="K107" s="431"/>
      <c r="L107" s="3"/>
      <c r="M107" s="431"/>
      <c r="N107" s="3"/>
    </row>
    <row r="108" spans="2:14" ht="21.75" customHeight="1" x14ac:dyDescent="0.2">
      <c r="B108" s="200"/>
      <c r="C108" s="3"/>
      <c r="D108" s="3"/>
      <c r="E108" s="69"/>
      <c r="F108" s="3"/>
      <c r="G108" s="3"/>
      <c r="H108" s="3"/>
      <c r="I108" s="3"/>
      <c r="K108" s="431"/>
      <c r="L108" s="3"/>
      <c r="M108" s="431"/>
      <c r="N108" s="3"/>
    </row>
    <row r="109" spans="2:14" ht="21.75" customHeight="1" x14ac:dyDescent="0.2">
      <c r="B109" s="200"/>
      <c r="C109" s="3"/>
      <c r="D109" s="3"/>
      <c r="E109" s="69"/>
      <c r="F109" s="3"/>
      <c r="G109" s="3"/>
      <c r="H109" s="3"/>
      <c r="I109" s="3"/>
      <c r="K109" s="431"/>
      <c r="L109" s="3"/>
      <c r="M109" s="431"/>
      <c r="N109" s="3"/>
    </row>
    <row r="110" spans="2:14" ht="21.75" customHeight="1" x14ac:dyDescent="0.2">
      <c r="B110" s="200"/>
      <c r="C110" s="3"/>
      <c r="D110" s="3"/>
      <c r="E110" s="69"/>
      <c r="F110" s="3"/>
      <c r="G110" s="3"/>
      <c r="H110" s="3"/>
      <c r="I110" s="3"/>
      <c r="K110" s="431"/>
      <c r="L110" s="3"/>
      <c r="M110" s="431"/>
      <c r="N110" s="3"/>
    </row>
    <row r="111" spans="2:14" ht="21.75" customHeight="1" x14ac:dyDescent="0.2">
      <c r="B111" s="200"/>
      <c r="C111" s="3"/>
      <c r="D111" s="3"/>
      <c r="E111" s="69"/>
      <c r="F111" s="3"/>
      <c r="G111" s="3"/>
      <c r="H111" s="3"/>
      <c r="I111" s="3"/>
      <c r="K111" s="431"/>
      <c r="L111" s="3"/>
      <c r="M111" s="431"/>
      <c r="N111" s="3"/>
    </row>
    <row r="112" spans="2:14" ht="21.75" customHeight="1" x14ac:dyDescent="0.2">
      <c r="B112" s="200"/>
      <c r="C112" s="3"/>
      <c r="D112" s="3"/>
      <c r="E112" s="69"/>
      <c r="F112" s="3"/>
      <c r="G112" s="3"/>
      <c r="H112" s="3"/>
      <c r="I112" s="3"/>
      <c r="K112" s="431"/>
      <c r="L112" s="3"/>
      <c r="M112" s="431"/>
      <c r="N112" s="3"/>
    </row>
    <row r="113" spans="2:14" ht="21.75" customHeight="1" x14ac:dyDescent="0.2">
      <c r="B113" s="200"/>
      <c r="C113" s="3"/>
      <c r="D113" s="3"/>
      <c r="E113" s="69"/>
      <c r="F113" s="3"/>
      <c r="G113" s="3"/>
      <c r="H113" s="3"/>
      <c r="I113" s="3"/>
      <c r="K113" s="431"/>
      <c r="L113" s="3"/>
      <c r="M113" s="431"/>
      <c r="N113" s="3"/>
    </row>
    <row r="114" spans="2:14" ht="21.75" customHeight="1" x14ac:dyDescent="0.2">
      <c r="B114" s="200"/>
      <c r="C114" s="3"/>
      <c r="D114" s="3"/>
      <c r="E114" s="69"/>
      <c r="F114" s="3"/>
      <c r="G114" s="3"/>
      <c r="H114" s="3"/>
      <c r="I114" s="3"/>
      <c r="K114" s="431"/>
      <c r="L114" s="3"/>
      <c r="M114" s="431"/>
      <c r="N114" s="3"/>
    </row>
    <row r="115" spans="2:14" ht="21.75" customHeight="1" x14ac:dyDescent="0.2">
      <c r="B115" s="200"/>
      <c r="C115" s="3"/>
      <c r="D115" s="3"/>
      <c r="E115" s="69"/>
      <c r="F115" s="3"/>
      <c r="G115" s="3"/>
      <c r="H115" s="3"/>
      <c r="I115" s="3"/>
      <c r="K115" s="431"/>
      <c r="L115" s="3"/>
      <c r="M115" s="431"/>
      <c r="N115" s="3"/>
    </row>
    <row r="116" spans="2:14" ht="21.75" customHeight="1" x14ac:dyDescent="0.2">
      <c r="B116" s="200"/>
      <c r="C116" s="3"/>
      <c r="D116" s="3"/>
      <c r="E116" s="69"/>
      <c r="F116" s="3"/>
      <c r="G116" s="3"/>
      <c r="H116" s="3"/>
      <c r="I116" s="3"/>
      <c r="K116" s="431"/>
      <c r="L116" s="3"/>
      <c r="M116" s="431"/>
      <c r="N116" s="3"/>
    </row>
    <row r="117" spans="2:14" ht="21.75" customHeight="1" x14ac:dyDescent="0.2">
      <c r="B117" s="200"/>
      <c r="C117" s="3"/>
      <c r="D117" s="3"/>
      <c r="E117" s="69"/>
      <c r="F117" s="3"/>
      <c r="G117" s="3"/>
      <c r="H117" s="3"/>
      <c r="I117" s="3"/>
      <c r="K117" s="431"/>
      <c r="L117" s="3"/>
      <c r="M117" s="431"/>
      <c r="N117" s="3"/>
    </row>
    <row r="118" spans="2:14" ht="21.75" customHeight="1" x14ac:dyDescent="0.2">
      <c r="B118" s="200"/>
      <c r="C118" s="3"/>
      <c r="D118" s="3"/>
      <c r="E118" s="69"/>
      <c r="F118" s="3"/>
      <c r="G118" s="3"/>
      <c r="H118" s="3"/>
      <c r="I118" s="3"/>
      <c r="K118" s="431"/>
      <c r="L118" s="3"/>
      <c r="M118" s="431"/>
      <c r="N118" s="3"/>
    </row>
    <row r="119" spans="2:14" ht="21.75" customHeight="1" x14ac:dyDescent="0.2">
      <c r="B119" s="200"/>
      <c r="C119" s="3"/>
      <c r="D119" s="3"/>
      <c r="E119" s="69"/>
      <c r="F119" s="3"/>
      <c r="G119" s="3"/>
      <c r="H119" s="3"/>
      <c r="I119" s="3"/>
      <c r="K119" s="431"/>
      <c r="L119" s="3"/>
      <c r="M119" s="431"/>
      <c r="N119" s="3"/>
    </row>
    <row r="120" spans="2:14" ht="21.75" customHeight="1" x14ac:dyDescent="0.2">
      <c r="B120" s="200"/>
      <c r="C120" s="3"/>
      <c r="D120" s="3"/>
      <c r="E120" s="69"/>
      <c r="F120" s="3"/>
      <c r="G120" s="3"/>
      <c r="H120" s="3"/>
      <c r="I120" s="3"/>
      <c r="K120" s="431"/>
      <c r="L120" s="3"/>
      <c r="M120" s="431"/>
      <c r="N120" s="3"/>
    </row>
    <row r="121" spans="2:14" ht="21.75" customHeight="1" x14ac:dyDescent="0.2">
      <c r="B121" s="200"/>
      <c r="C121" s="3"/>
      <c r="D121" s="3"/>
      <c r="E121" s="69"/>
      <c r="F121" s="3"/>
      <c r="G121" s="3"/>
      <c r="H121" s="3"/>
      <c r="I121" s="3"/>
      <c r="K121" s="431"/>
      <c r="L121" s="3"/>
      <c r="M121" s="431"/>
      <c r="N121" s="3"/>
    </row>
    <row r="122" spans="2:14" ht="21.75" customHeight="1" x14ac:dyDescent="0.2">
      <c r="B122" s="200"/>
      <c r="C122" s="3"/>
      <c r="D122" s="3"/>
      <c r="E122" s="69"/>
      <c r="F122" s="3"/>
      <c r="G122" s="3"/>
      <c r="H122" s="3"/>
      <c r="I122" s="3"/>
      <c r="K122" s="431"/>
      <c r="L122" s="3"/>
      <c r="M122" s="431"/>
      <c r="N122" s="3"/>
    </row>
    <row r="123" spans="2:14" ht="21.75" customHeight="1" x14ac:dyDescent="0.2">
      <c r="B123" s="200"/>
      <c r="C123" s="3"/>
      <c r="D123" s="3"/>
      <c r="E123" s="69"/>
      <c r="F123" s="3"/>
      <c r="G123" s="3"/>
      <c r="H123" s="3"/>
      <c r="I123" s="3"/>
      <c r="K123" s="431"/>
      <c r="L123" s="3"/>
      <c r="M123" s="431"/>
      <c r="N123" s="3"/>
    </row>
    <row r="124" spans="2:14" ht="21.75" customHeight="1" x14ac:dyDescent="0.2">
      <c r="B124" s="200"/>
      <c r="C124" s="3"/>
      <c r="D124" s="3"/>
      <c r="E124" s="69"/>
      <c r="F124" s="3"/>
      <c r="G124" s="3"/>
      <c r="H124" s="3"/>
      <c r="I124" s="3"/>
      <c r="K124" s="431"/>
      <c r="L124" s="3"/>
      <c r="M124" s="431"/>
      <c r="N124" s="3"/>
    </row>
    <row r="125" spans="2:14" ht="21.75" customHeight="1" x14ac:dyDescent="0.2">
      <c r="B125" s="200"/>
      <c r="C125" s="3"/>
      <c r="D125" s="3"/>
      <c r="E125" s="69"/>
      <c r="F125" s="3"/>
      <c r="G125" s="3"/>
      <c r="H125" s="3"/>
      <c r="I125" s="3"/>
      <c r="K125" s="431"/>
      <c r="L125" s="3"/>
      <c r="M125" s="431"/>
      <c r="N125" s="3"/>
    </row>
    <row r="126" spans="2:14" ht="21.75" customHeight="1" x14ac:dyDescent="0.2">
      <c r="B126" s="200"/>
      <c r="C126" s="3"/>
      <c r="D126" s="3"/>
      <c r="E126" s="69"/>
      <c r="F126" s="3"/>
      <c r="G126" s="3"/>
      <c r="H126" s="3"/>
      <c r="I126" s="3"/>
      <c r="K126" s="431"/>
      <c r="L126" s="3"/>
      <c r="M126" s="431"/>
      <c r="N126" s="3"/>
    </row>
    <row r="127" spans="2:14" ht="21.75" customHeight="1" x14ac:dyDescent="0.2">
      <c r="B127" s="200"/>
      <c r="C127" s="3"/>
      <c r="D127" s="3"/>
      <c r="E127" s="69"/>
      <c r="F127" s="3"/>
      <c r="G127" s="3"/>
      <c r="H127" s="3"/>
      <c r="I127" s="3"/>
      <c r="K127" s="431"/>
      <c r="L127" s="3"/>
      <c r="M127" s="431"/>
      <c r="N127" s="3"/>
    </row>
    <row r="128" spans="2:14" ht="21.75" customHeight="1" x14ac:dyDescent="0.2">
      <c r="B128" s="200"/>
      <c r="C128" s="3"/>
      <c r="D128" s="3"/>
      <c r="E128" s="69"/>
      <c r="F128" s="3"/>
      <c r="G128" s="3"/>
      <c r="H128" s="3"/>
      <c r="I128" s="3"/>
      <c r="K128" s="431"/>
      <c r="L128" s="3"/>
      <c r="M128" s="431"/>
      <c r="N128" s="3"/>
    </row>
    <row r="129" spans="2:14" ht="21.75" customHeight="1" x14ac:dyDescent="0.2">
      <c r="B129" s="200"/>
      <c r="C129" s="3"/>
      <c r="D129" s="3"/>
      <c r="E129" s="69"/>
      <c r="F129" s="3"/>
      <c r="G129" s="3"/>
      <c r="H129" s="3"/>
      <c r="I129" s="3"/>
      <c r="K129" s="431"/>
      <c r="L129" s="3"/>
      <c r="M129" s="431"/>
      <c r="N129" s="3"/>
    </row>
    <row r="130" spans="2:14" ht="21.75" customHeight="1" x14ac:dyDescent="0.2">
      <c r="B130" s="200"/>
      <c r="C130" s="3"/>
      <c r="D130" s="3"/>
      <c r="E130" s="69"/>
      <c r="F130" s="3"/>
      <c r="G130" s="3"/>
      <c r="H130" s="3"/>
      <c r="I130" s="3"/>
      <c r="K130" s="431"/>
      <c r="L130" s="3"/>
      <c r="M130" s="431"/>
      <c r="N130" s="3"/>
    </row>
    <row r="131" spans="2:14" ht="21.75" customHeight="1" x14ac:dyDescent="0.2">
      <c r="B131" s="200"/>
      <c r="C131" s="3"/>
      <c r="D131" s="3"/>
      <c r="E131" s="69"/>
      <c r="F131" s="3"/>
      <c r="G131" s="3"/>
      <c r="H131" s="3"/>
      <c r="I131" s="3"/>
      <c r="K131" s="431"/>
      <c r="L131" s="3"/>
      <c r="M131" s="431"/>
      <c r="N131" s="3"/>
    </row>
    <row r="132" spans="2:14" ht="21.75" customHeight="1" x14ac:dyDescent="0.2">
      <c r="B132" s="200"/>
      <c r="C132" s="3"/>
      <c r="D132" s="3"/>
      <c r="E132" s="69"/>
      <c r="F132" s="3"/>
      <c r="G132" s="3"/>
      <c r="H132" s="3"/>
      <c r="I132" s="3"/>
      <c r="K132" s="431"/>
      <c r="L132" s="3"/>
      <c r="M132" s="431"/>
      <c r="N132" s="3"/>
    </row>
    <row r="133" spans="2:14" ht="21.75" customHeight="1" x14ac:dyDescent="0.2">
      <c r="B133" s="200"/>
      <c r="C133" s="3"/>
      <c r="D133" s="3"/>
      <c r="E133" s="69"/>
      <c r="F133" s="3"/>
      <c r="G133" s="3"/>
      <c r="H133" s="3"/>
      <c r="I133" s="3"/>
      <c r="K133" s="431"/>
      <c r="L133" s="3"/>
      <c r="M133" s="431"/>
      <c r="N133" s="3"/>
    </row>
    <row r="134" spans="2:14" ht="21.75" customHeight="1" x14ac:dyDescent="0.2">
      <c r="B134" s="200"/>
      <c r="C134" s="3"/>
      <c r="D134" s="3"/>
      <c r="E134" s="69"/>
      <c r="F134" s="3"/>
      <c r="G134" s="3"/>
      <c r="H134" s="3"/>
      <c r="I134" s="3"/>
      <c r="K134" s="431"/>
      <c r="L134" s="3"/>
      <c r="M134" s="431"/>
      <c r="N134" s="3"/>
    </row>
    <row r="135" spans="2:14" ht="21.75" customHeight="1" x14ac:dyDescent="0.2">
      <c r="B135" s="200"/>
      <c r="C135" s="3"/>
      <c r="D135" s="3"/>
      <c r="E135" s="69"/>
      <c r="F135" s="3"/>
      <c r="G135" s="3"/>
      <c r="H135" s="3"/>
      <c r="I135" s="3"/>
      <c r="K135" s="431"/>
      <c r="L135" s="3"/>
      <c r="M135" s="431"/>
      <c r="N135" s="3"/>
    </row>
    <row r="136" spans="2:14" ht="21.75" customHeight="1" x14ac:dyDescent="0.2">
      <c r="B136" s="200"/>
      <c r="C136" s="3"/>
      <c r="D136" s="3"/>
      <c r="E136" s="69"/>
      <c r="F136" s="3"/>
      <c r="G136" s="3"/>
      <c r="H136" s="3"/>
      <c r="I136" s="3"/>
      <c r="K136" s="431"/>
      <c r="L136" s="3"/>
      <c r="M136" s="431"/>
      <c r="N136" s="3"/>
    </row>
    <row r="137" spans="2:14" ht="21.75" customHeight="1" x14ac:dyDescent="0.2">
      <c r="B137" s="200"/>
      <c r="C137" s="3"/>
      <c r="D137" s="3"/>
      <c r="E137" s="69"/>
      <c r="F137" s="3"/>
      <c r="G137" s="3"/>
      <c r="H137" s="3"/>
      <c r="I137" s="3"/>
      <c r="K137" s="431"/>
      <c r="L137" s="3"/>
      <c r="M137" s="431"/>
      <c r="N137" s="3"/>
    </row>
    <row r="138" spans="2:14" ht="21.75" customHeight="1" x14ac:dyDescent="0.2">
      <c r="B138" s="200"/>
      <c r="C138" s="3"/>
      <c r="D138" s="3"/>
      <c r="E138" s="69"/>
      <c r="F138" s="3"/>
      <c r="G138" s="3"/>
      <c r="H138" s="3"/>
      <c r="I138" s="3"/>
      <c r="K138" s="431"/>
      <c r="L138" s="3"/>
      <c r="M138" s="431"/>
      <c r="N138" s="3"/>
    </row>
    <row r="139" spans="2:14" x14ac:dyDescent="0.2">
      <c r="B139" s="200"/>
      <c r="C139" s="3"/>
      <c r="D139" s="3"/>
      <c r="E139" s="69"/>
      <c r="F139" s="3"/>
      <c r="G139" s="3"/>
      <c r="H139" s="3"/>
      <c r="I139" s="3"/>
      <c r="K139" s="431"/>
      <c r="L139" s="3"/>
      <c r="M139" s="431"/>
      <c r="N139" s="3"/>
    </row>
    <row r="140" spans="2:14" x14ac:dyDescent="0.2">
      <c r="B140" s="200"/>
      <c r="C140" s="3"/>
      <c r="D140" s="3"/>
      <c r="E140" s="69"/>
      <c r="F140" s="3"/>
      <c r="G140" s="3"/>
      <c r="H140" s="3"/>
      <c r="I140" s="3"/>
      <c r="K140" s="431"/>
      <c r="L140" s="3"/>
      <c r="M140" s="431"/>
      <c r="N140" s="3"/>
    </row>
    <row r="141" spans="2:14" x14ac:dyDescent="0.2">
      <c r="B141" s="200"/>
      <c r="C141" s="3"/>
      <c r="D141" s="3"/>
      <c r="E141" s="69"/>
      <c r="F141" s="3"/>
      <c r="G141" s="3"/>
      <c r="H141" s="3"/>
      <c r="I141" s="3"/>
      <c r="K141" s="431"/>
      <c r="L141" s="3"/>
      <c r="M141" s="431"/>
      <c r="N141" s="3"/>
    </row>
    <row r="142" spans="2:14" x14ac:dyDescent="0.2">
      <c r="B142" s="200"/>
      <c r="C142" s="3"/>
      <c r="D142" s="3"/>
      <c r="E142" s="69"/>
      <c r="F142" s="3"/>
      <c r="G142" s="3"/>
      <c r="H142" s="3"/>
      <c r="I142" s="3"/>
      <c r="K142" s="431"/>
      <c r="L142" s="3"/>
      <c r="M142" s="431"/>
      <c r="N142" s="3"/>
    </row>
    <row r="143" spans="2:14" x14ac:dyDescent="0.2">
      <c r="B143" s="200"/>
      <c r="C143" s="3"/>
      <c r="D143" s="3"/>
      <c r="E143" s="69"/>
      <c r="F143" s="3"/>
      <c r="G143" s="3"/>
      <c r="H143" s="3"/>
      <c r="I143" s="3"/>
      <c r="K143" s="431"/>
      <c r="L143" s="3"/>
      <c r="M143" s="431"/>
      <c r="N143" s="3"/>
    </row>
    <row r="144" spans="2:14" x14ac:dyDescent="0.2">
      <c r="B144" s="200"/>
      <c r="C144" s="3"/>
      <c r="D144" s="3"/>
      <c r="E144" s="69"/>
      <c r="F144" s="3"/>
      <c r="G144" s="3"/>
      <c r="H144" s="3"/>
      <c r="I144" s="3"/>
      <c r="K144" s="431"/>
      <c r="L144" s="3"/>
      <c r="M144" s="431"/>
      <c r="N144" s="3"/>
    </row>
    <row r="145" spans="2:14" x14ac:dyDescent="0.2">
      <c r="B145" s="200"/>
      <c r="C145" s="3"/>
      <c r="D145" s="3"/>
      <c r="E145" s="69"/>
      <c r="F145" s="3"/>
      <c r="G145" s="3"/>
      <c r="H145" s="3"/>
      <c r="I145" s="3"/>
      <c r="K145" s="431"/>
      <c r="L145" s="3"/>
      <c r="M145" s="431"/>
      <c r="N145" s="3"/>
    </row>
    <row r="146" spans="2:14" x14ac:dyDescent="0.2">
      <c r="B146" s="430"/>
      <c r="C146" s="332"/>
      <c r="D146" s="332"/>
      <c r="E146" s="345"/>
      <c r="F146" s="332"/>
      <c r="G146" s="332"/>
      <c r="H146" s="332"/>
      <c r="I146" s="332"/>
      <c r="K146" s="337"/>
      <c r="L146" s="332"/>
      <c r="M146" s="337"/>
      <c r="N146" s="332"/>
    </row>
  </sheetData>
  <sortState xmlns:xlrd2="http://schemas.microsoft.com/office/spreadsheetml/2017/richdata2" ref="C39:M101">
    <sortCondition ref="E39:E101"/>
  </sortState>
  <mergeCells count="1">
    <mergeCell ref="B1:N1"/>
  </mergeCells>
  <hyperlinks>
    <hyperlink ref="B35" location="Hoofdmenu!A1" display="Hoofdmenu" xr:uid="{911341D9-83CA-4E94-8C55-5881AF9E19AF}"/>
  </hyperlinks>
  <pageMargins left="0.78740157480314965" right="0" top="0.35433070866141736" bottom="0.15748031496062992" header="0.31496062992125984" footer="0.31496062992125984"/>
  <pageSetup paperSize="9" scale="7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0"/>
  <sheetViews>
    <sheetView topLeftCell="A70" workbookViewId="0">
      <selection activeCell="A100" sqref="A100"/>
    </sheetView>
  </sheetViews>
  <sheetFormatPr defaultRowHeight="12.75" x14ac:dyDescent="0.2"/>
  <cols>
    <col min="1" max="1" width="20.85546875" style="206" customWidth="1"/>
    <col min="2" max="2" width="9.140625" style="206"/>
    <col min="3" max="3" width="21" style="206" customWidth="1"/>
    <col min="4" max="8" width="9.140625" style="206"/>
    <col min="9" max="9" width="10.7109375" style="206" customWidth="1"/>
    <col min="10" max="12" width="9.140625" style="206"/>
    <col min="13" max="13" width="0" style="206" hidden="1" customWidth="1"/>
    <col min="14" max="16384" width="9.140625" style="206"/>
  </cols>
  <sheetData>
    <row r="1" spans="1:13" ht="33" customHeight="1" thickBot="1" x14ac:dyDescent="0.25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3" ht="42.75" x14ac:dyDescent="0.2">
      <c r="A2" s="207" t="s">
        <v>0</v>
      </c>
      <c r="B2" s="208" t="s">
        <v>26</v>
      </c>
      <c r="C2" s="209" t="s">
        <v>27</v>
      </c>
      <c r="D2" s="210" t="s">
        <v>10</v>
      </c>
      <c r="E2" s="211" t="s">
        <v>5</v>
      </c>
      <c r="F2" s="212" t="s">
        <v>17</v>
      </c>
      <c r="G2" s="212" t="s">
        <v>18</v>
      </c>
      <c r="H2" s="213" t="s">
        <v>19</v>
      </c>
      <c r="I2" s="214" t="s">
        <v>6</v>
      </c>
      <c r="J2" s="212" t="s">
        <v>9</v>
      </c>
      <c r="K2" s="212" t="s">
        <v>7</v>
      </c>
      <c r="L2" s="215" t="s">
        <v>8</v>
      </c>
      <c r="M2" s="216" t="s">
        <v>16</v>
      </c>
    </row>
    <row r="3" spans="1:13" x14ac:dyDescent="0.2">
      <c r="A3" s="217" t="str">
        <f>'Finalisten Schema'!B5</f>
        <v>Gotink Theo</v>
      </c>
      <c r="B3" s="218">
        <v>1</v>
      </c>
      <c r="C3" s="219"/>
      <c r="D3" s="220">
        <v>1.5</v>
      </c>
      <c r="E3" s="221">
        <v>49</v>
      </c>
      <c r="F3" s="222"/>
      <c r="G3" s="222"/>
      <c r="H3" s="223" t="str">
        <f t="shared" ref="H3:H50" si="0">IF(ISBLANK(F3),"",SUM(F3/G3))</f>
        <v/>
      </c>
      <c r="I3" s="224" t="str">
        <f t="shared" ref="I3:I21" si="1">IF(ISBLANK(F3),"",SUM(F3/E3))</f>
        <v/>
      </c>
      <c r="J3" s="218" t="str">
        <f>IF(ISBLANK(F3),"",VLOOKUP(I3,Tabellen!$F$6:$G$16,2))</f>
        <v/>
      </c>
      <c r="K3" s="222"/>
      <c r="L3" s="225" t="str">
        <f t="shared" ref="L3:L16" si="2">IF(ISBLANK(F3),"",SUM(H3/D3))</f>
        <v/>
      </c>
      <c r="M3" s="226"/>
    </row>
    <row r="4" spans="1:13" x14ac:dyDescent="0.2">
      <c r="B4" s="228"/>
      <c r="C4" s="229"/>
      <c r="D4" s="220">
        <v>1.5</v>
      </c>
      <c r="E4" s="228">
        <v>49</v>
      </c>
      <c r="F4" s="230"/>
      <c r="G4" s="230"/>
      <c r="H4" s="231" t="str">
        <f t="shared" si="0"/>
        <v/>
      </c>
      <c r="I4" s="232" t="str">
        <f t="shared" si="1"/>
        <v/>
      </c>
      <c r="J4" s="228" t="str">
        <f>IF(ISBLANK(F4),"",VLOOKUP(I4,Tabellen!$F$6:$G$16,2))</f>
        <v/>
      </c>
      <c r="K4" s="230"/>
      <c r="L4" s="233" t="str">
        <f t="shared" si="2"/>
        <v/>
      </c>
      <c r="M4" s="234"/>
    </row>
    <row r="5" spans="1:13" ht="15" customHeight="1" x14ac:dyDescent="0.2">
      <c r="B5" s="271"/>
      <c r="C5" s="272"/>
      <c r="D5" s="483">
        <v>1.5</v>
      </c>
      <c r="E5" s="271">
        <v>49</v>
      </c>
      <c r="F5" s="274"/>
      <c r="G5" s="274"/>
      <c r="H5" s="231" t="str">
        <f t="shared" si="0"/>
        <v/>
      </c>
      <c r="I5" s="232" t="str">
        <f t="shared" si="1"/>
        <v/>
      </c>
      <c r="J5" s="228" t="str">
        <f>IF(ISBLANK(F5),"",VLOOKUP(I5,Tabellen!$F$6:$G$16,2))</f>
        <v/>
      </c>
      <c r="K5" s="274"/>
      <c r="L5" s="233" t="str">
        <f t="shared" si="2"/>
        <v/>
      </c>
      <c r="M5" s="278"/>
    </row>
    <row r="6" spans="1:13" ht="15" customHeight="1" x14ac:dyDescent="0.2">
      <c r="B6" s="271"/>
      <c r="C6" s="272"/>
      <c r="D6" s="483">
        <v>1.5</v>
      </c>
      <c r="E6" s="271">
        <v>49</v>
      </c>
      <c r="F6" s="274"/>
      <c r="G6" s="274"/>
      <c r="H6" s="231" t="str">
        <f t="shared" si="0"/>
        <v/>
      </c>
      <c r="I6" s="232" t="str">
        <f t="shared" si="1"/>
        <v/>
      </c>
      <c r="J6" s="228" t="str">
        <f>IF(ISBLANK(F6),"",VLOOKUP(I6,Tabellen!$F$6:$G$16,2))</f>
        <v/>
      </c>
      <c r="K6" s="274"/>
      <c r="L6" s="233" t="str">
        <f t="shared" si="2"/>
        <v/>
      </c>
      <c r="M6" s="278"/>
    </row>
    <row r="7" spans="1:13" ht="15" customHeight="1" thickBot="1" x14ac:dyDescent="0.25">
      <c r="B7" s="271"/>
      <c r="C7" s="272"/>
      <c r="D7" s="483">
        <v>1.5</v>
      </c>
      <c r="E7" s="271">
        <v>49</v>
      </c>
      <c r="F7" s="274"/>
      <c r="G7" s="274"/>
      <c r="H7" s="231" t="str">
        <f t="shared" si="0"/>
        <v/>
      </c>
      <c r="I7" s="232" t="str">
        <f t="shared" si="1"/>
        <v/>
      </c>
      <c r="J7" s="228" t="str">
        <f>IF(ISBLANK(F7),"",VLOOKUP(I7,Tabellen!$F$6:$G$16,2))</f>
        <v/>
      </c>
      <c r="K7" s="274"/>
      <c r="L7" s="233" t="str">
        <f t="shared" si="2"/>
        <v/>
      </c>
      <c r="M7" s="278"/>
    </row>
    <row r="8" spans="1:13" ht="13.5" thickBot="1" x14ac:dyDescent="0.25">
      <c r="A8" s="235" t="s">
        <v>11</v>
      </c>
      <c r="B8" s="236">
        <f>SUM(B3:B7)</f>
        <v>1</v>
      </c>
      <c r="C8" s="237"/>
      <c r="D8" s="238">
        <v>1.5</v>
      </c>
      <c r="E8" s="280">
        <f>SUM(E3:E7)</f>
        <v>245</v>
      </c>
      <c r="F8" s="280">
        <f>SUM(F3:F7)</f>
        <v>0</v>
      </c>
      <c r="G8" s="280">
        <f>SUM(G3:G7)</f>
        <v>0</v>
      </c>
      <c r="H8" s="241" t="e">
        <f t="shared" si="0"/>
        <v>#DIV/0!</v>
      </c>
      <c r="I8" s="242">
        <f t="shared" si="1"/>
        <v>0</v>
      </c>
      <c r="J8" s="236">
        <f>SUM(J3:J7)</f>
        <v>0</v>
      </c>
      <c r="K8" s="243">
        <f>MAX(K3:K7)</f>
        <v>0</v>
      </c>
      <c r="L8" s="244" t="e">
        <f t="shared" si="2"/>
        <v>#DIV/0!</v>
      </c>
      <c r="M8" s="245" t="e">
        <f>IF(ISBLANK(H8),"",VLOOKUP(H8,Tabellen!$B$6:$C$43,2))</f>
        <v>#DIV/0!</v>
      </c>
    </row>
    <row r="9" spans="1:13" x14ac:dyDescent="0.2">
      <c r="A9" s="246" t="str">
        <f>'Finalisten Schema'!B7</f>
        <v>Voskamp Martin</v>
      </c>
      <c r="B9" s="248"/>
      <c r="C9" s="249"/>
      <c r="D9" s="250">
        <v>1.1499999999999999</v>
      </c>
      <c r="E9" s="251">
        <v>37</v>
      </c>
      <c r="F9" s="252"/>
      <c r="G9" s="252"/>
      <c r="H9" s="253" t="str">
        <f t="shared" si="0"/>
        <v/>
      </c>
      <c r="I9" s="254" t="str">
        <f t="shared" si="1"/>
        <v/>
      </c>
      <c r="J9" s="248" t="str">
        <f>IF(ISBLANK(F9),"",VLOOKUP(I9,Tabellen!$F$6:$G$16,2))</f>
        <v/>
      </c>
      <c r="K9" s="252"/>
      <c r="L9" s="255" t="str">
        <f t="shared" si="2"/>
        <v/>
      </c>
      <c r="M9" s="256"/>
    </row>
    <row r="10" spans="1:13" x14ac:dyDescent="0.2">
      <c r="B10" s="228"/>
      <c r="C10" s="229"/>
      <c r="D10" s="250">
        <v>1.1499999999999999</v>
      </c>
      <c r="E10" s="251">
        <v>37</v>
      </c>
      <c r="F10" s="230"/>
      <c r="G10" s="230"/>
      <c r="H10" s="231" t="str">
        <f t="shared" si="0"/>
        <v/>
      </c>
      <c r="I10" s="232" t="str">
        <f t="shared" si="1"/>
        <v/>
      </c>
      <c r="J10" s="228" t="str">
        <f>IF(ISBLANK(F10),"",VLOOKUP(I10,Tabellen!$F$6:$G$16,2))</f>
        <v/>
      </c>
      <c r="K10" s="230"/>
      <c r="L10" s="233" t="str">
        <f t="shared" si="2"/>
        <v/>
      </c>
      <c r="M10" s="234"/>
    </row>
    <row r="11" spans="1:13" x14ac:dyDescent="0.2">
      <c r="B11" s="271"/>
      <c r="C11" s="272"/>
      <c r="D11" s="482">
        <v>1.1499999999999999</v>
      </c>
      <c r="E11" s="279">
        <v>37</v>
      </c>
      <c r="F11" s="274"/>
      <c r="G11" s="274"/>
      <c r="H11" s="275" t="str">
        <f t="shared" si="0"/>
        <v/>
      </c>
      <c r="I11" s="276" t="str">
        <f t="shared" si="1"/>
        <v/>
      </c>
      <c r="J11" s="228" t="str">
        <f>IF(ISBLANK(F11),"",VLOOKUP(I11,Tabellen!$F$6:$G$16,2))</f>
        <v/>
      </c>
      <c r="K11" s="274"/>
      <c r="L11" s="277" t="str">
        <f t="shared" si="2"/>
        <v/>
      </c>
      <c r="M11" s="278"/>
    </row>
    <row r="12" spans="1:13" x14ac:dyDescent="0.2">
      <c r="B12" s="271"/>
      <c r="C12" s="272"/>
      <c r="D12" s="482">
        <v>1.1499999999999999</v>
      </c>
      <c r="E12" s="279">
        <v>37</v>
      </c>
      <c r="F12" s="274"/>
      <c r="G12" s="274"/>
      <c r="H12" s="275" t="str">
        <f t="shared" si="0"/>
        <v/>
      </c>
      <c r="I12" s="276" t="str">
        <f t="shared" si="1"/>
        <v/>
      </c>
      <c r="J12" s="228" t="str">
        <f>IF(ISBLANK(F12),"",VLOOKUP(I12,Tabellen!$F$6:$G$16,2))</f>
        <v/>
      </c>
      <c r="K12" s="274"/>
      <c r="L12" s="277" t="str">
        <f t="shared" si="2"/>
        <v/>
      </c>
      <c r="M12" s="278"/>
    </row>
    <row r="13" spans="1:13" ht="13.5" thickBot="1" x14ac:dyDescent="0.25">
      <c r="B13" s="271"/>
      <c r="C13" s="272"/>
      <c r="D13" s="482">
        <v>1.1499999999999999</v>
      </c>
      <c r="E13" s="279">
        <v>37</v>
      </c>
      <c r="F13" s="274"/>
      <c r="G13" s="274"/>
      <c r="H13" s="275" t="str">
        <f t="shared" si="0"/>
        <v/>
      </c>
      <c r="I13" s="276" t="str">
        <f t="shared" si="1"/>
        <v/>
      </c>
      <c r="J13" s="228" t="str">
        <f>IF(ISBLANK(F13),"",VLOOKUP(I13,Tabellen!$F$6:$G$16,2))</f>
        <v/>
      </c>
      <c r="K13" s="274"/>
      <c r="L13" s="277" t="str">
        <f t="shared" si="2"/>
        <v/>
      </c>
      <c r="M13" s="278"/>
    </row>
    <row r="14" spans="1:13" ht="13.5" thickBot="1" x14ac:dyDescent="0.25">
      <c r="A14" s="235" t="s">
        <v>11</v>
      </c>
      <c r="B14" s="236">
        <f>SUM(B9:B13)</f>
        <v>0</v>
      </c>
      <c r="C14" s="237"/>
      <c r="D14" s="257">
        <v>1.1499999999999999</v>
      </c>
      <c r="E14" s="239">
        <f>SUM(E9:E13)</f>
        <v>185</v>
      </c>
      <c r="F14" s="240">
        <f>SUM(F9:F13)</f>
        <v>0</v>
      </c>
      <c r="G14" s="240">
        <f>SUM(G9:G13)</f>
        <v>0</v>
      </c>
      <c r="H14" s="241" t="e">
        <f t="shared" si="0"/>
        <v>#DIV/0!</v>
      </c>
      <c r="I14" s="242">
        <f t="shared" si="1"/>
        <v>0</v>
      </c>
      <c r="J14" s="236">
        <f>SUM(J9:J13)</f>
        <v>0</v>
      </c>
      <c r="K14" s="243">
        <f>MAX(K9:K13)</f>
        <v>0</v>
      </c>
      <c r="L14" s="244" t="e">
        <f t="shared" si="2"/>
        <v>#DIV/0!</v>
      </c>
      <c r="M14" s="245" t="e">
        <f>IF(ISBLANK(H14),"",VLOOKUP(H14,Tabellen!$B$6:$C$43,2))</f>
        <v>#DIV/0!</v>
      </c>
    </row>
    <row r="15" spans="1:13" x14ac:dyDescent="0.2">
      <c r="A15" s="247" t="str">
        <f>'Finalisten Schema'!B9</f>
        <v>Kolkman Ciel</v>
      </c>
      <c r="B15" s="248"/>
      <c r="C15" s="249"/>
      <c r="D15" s="258">
        <v>1.35</v>
      </c>
      <c r="E15" s="251">
        <v>43</v>
      </c>
      <c r="F15" s="252"/>
      <c r="G15" s="252"/>
      <c r="H15" s="253" t="str">
        <f t="shared" si="0"/>
        <v/>
      </c>
      <c r="I15" s="254" t="str">
        <f t="shared" si="1"/>
        <v/>
      </c>
      <c r="J15" s="248" t="str">
        <f>IF(ISBLANK(F15),"",VLOOKUP(I15,Tabellen!$F$6:$G$16,2))</f>
        <v/>
      </c>
      <c r="K15" s="252"/>
      <c r="L15" s="255" t="str">
        <f t="shared" si="2"/>
        <v/>
      </c>
      <c r="M15" s="256"/>
    </row>
    <row r="16" spans="1:13" ht="13.5" thickBot="1" x14ac:dyDescent="0.25">
      <c r="A16" s="259" t="s">
        <v>11</v>
      </c>
      <c r="B16" s="260">
        <f>SUM(B15:B15)</f>
        <v>0</v>
      </c>
      <c r="C16" s="261"/>
      <c r="D16" s="262">
        <v>1.35</v>
      </c>
      <c r="E16" s="263">
        <f>SUM(E15:E15)</f>
        <v>43</v>
      </c>
      <c r="F16" s="264">
        <f>SUM(F15:F15)</f>
        <v>0</v>
      </c>
      <c r="G16" s="264">
        <f>SUM(G15:G15)</f>
        <v>0</v>
      </c>
      <c r="H16" s="265" t="e">
        <f t="shared" si="0"/>
        <v>#DIV/0!</v>
      </c>
      <c r="I16" s="266">
        <f>IF(ISBLANK(F16),"",SUM(F16/E16))</f>
        <v>0</v>
      </c>
      <c r="J16" s="260">
        <f>SUM(J15:J15)</f>
        <v>0</v>
      </c>
      <c r="K16" s="267">
        <f>MAX(K15:K15)</f>
        <v>0</v>
      </c>
      <c r="L16" s="268" t="e">
        <f t="shared" si="2"/>
        <v>#DIV/0!</v>
      </c>
      <c r="M16" s="269" t="e">
        <f>IF(ISBLANK(H16),"",VLOOKUP(H16,Tabellen!$B$6:$C$43,2))</f>
        <v>#DIV/0!</v>
      </c>
    </row>
    <row r="17" spans="1:13" x14ac:dyDescent="0.2">
      <c r="A17" s="247" t="str">
        <f>'Finalisten Schema'!B11</f>
        <v>Kasteel Harry</v>
      </c>
      <c r="B17" s="248">
        <v>1</v>
      </c>
      <c r="C17" s="249"/>
      <c r="D17" s="258">
        <v>1.35</v>
      </c>
      <c r="E17" s="251">
        <v>43</v>
      </c>
      <c r="F17" s="252"/>
      <c r="G17" s="252"/>
      <c r="H17" s="253" t="str">
        <f t="shared" si="0"/>
        <v/>
      </c>
      <c r="I17" s="254" t="str">
        <f t="shared" si="1"/>
        <v/>
      </c>
      <c r="J17" s="248" t="str">
        <f>IF(ISBLANK(F17),"",VLOOKUP(I17,Tabellen!$F$6:$G$16,2))</f>
        <v/>
      </c>
      <c r="K17" s="252"/>
      <c r="L17" s="255" t="str">
        <f t="shared" ref="L17:L22" si="3">IF(ISBLANK(F17),"",SUM(H17/D17))</f>
        <v/>
      </c>
      <c r="M17" s="256"/>
    </row>
    <row r="18" spans="1:13" x14ac:dyDescent="0.2">
      <c r="B18" s="228"/>
      <c r="C18" s="229"/>
      <c r="D18" s="270">
        <v>1.35</v>
      </c>
      <c r="E18" s="251">
        <v>43</v>
      </c>
      <c r="F18" s="230"/>
      <c r="G18" s="230"/>
      <c r="H18" s="231" t="str">
        <f t="shared" si="0"/>
        <v/>
      </c>
      <c r="I18" s="232" t="str">
        <f t="shared" si="1"/>
        <v/>
      </c>
      <c r="J18" s="228" t="str">
        <f>IF(ISBLANK(F18),"",VLOOKUP(I18,Tabellen!$F$6:$G$16,2))</f>
        <v/>
      </c>
      <c r="K18" s="230"/>
      <c r="L18" s="233" t="str">
        <f t="shared" si="3"/>
        <v/>
      </c>
      <c r="M18" s="234"/>
    </row>
    <row r="19" spans="1:13" x14ac:dyDescent="0.2">
      <c r="B19" s="271"/>
      <c r="C19" s="272"/>
      <c r="D19" s="273">
        <v>1.35</v>
      </c>
      <c r="E19" s="279">
        <v>43</v>
      </c>
      <c r="F19" s="274"/>
      <c r="G19" s="274"/>
      <c r="H19" s="275" t="str">
        <f t="shared" si="0"/>
        <v/>
      </c>
      <c r="I19" s="276" t="str">
        <f t="shared" si="1"/>
        <v/>
      </c>
      <c r="J19" s="228" t="str">
        <f>IF(ISBLANK(F19),"",VLOOKUP(I19,Tabellen!$F$6:$G$16,2))</f>
        <v/>
      </c>
      <c r="K19" s="274"/>
      <c r="L19" s="277" t="str">
        <f t="shared" si="3"/>
        <v/>
      </c>
      <c r="M19" s="278"/>
    </row>
    <row r="20" spans="1:13" x14ac:dyDescent="0.2">
      <c r="B20" s="271"/>
      <c r="C20" s="272"/>
      <c r="D20" s="273">
        <v>1.35</v>
      </c>
      <c r="E20" s="279">
        <v>43</v>
      </c>
      <c r="F20" s="274"/>
      <c r="G20" s="274"/>
      <c r="H20" s="275" t="str">
        <f t="shared" si="0"/>
        <v/>
      </c>
      <c r="I20" s="276" t="str">
        <f t="shared" si="1"/>
        <v/>
      </c>
      <c r="J20" s="228" t="str">
        <f>IF(ISBLANK(F20),"",VLOOKUP(I20,Tabellen!$F$6:$G$16,2))</f>
        <v/>
      </c>
      <c r="K20" s="274"/>
      <c r="L20" s="277" t="str">
        <f t="shared" si="3"/>
        <v/>
      </c>
      <c r="M20" s="278"/>
    </row>
    <row r="21" spans="1:13" ht="13.5" thickBot="1" x14ac:dyDescent="0.25">
      <c r="B21" s="271"/>
      <c r="C21" s="272"/>
      <c r="D21" s="273">
        <v>1.35</v>
      </c>
      <c r="E21" s="279">
        <v>43</v>
      </c>
      <c r="F21" s="274"/>
      <c r="G21" s="274"/>
      <c r="H21" s="275" t="str">
        <f t="shared" si="0"/>
        <v/>
      </c>
      <c r="I21" s="276" t="str">
        <f t="shared" si="1"/>
        <v/>
      </c>
      <c r="J21" s="228" t="str">
        <f>IF(ISBLANK(F21),"",VLOOKUP(I21,Tabellen!$F$6:$G$16,2))</f>
        <v/>
      </c>
      <c r="K21" s="274"/>
      <c r="L21" s="277" t="str">
        <f t="shared" si="3"/>
        <v/>
      </c>
      <c r="M21" s="278"/>
    </row>
    <row r="22" spans="1:13" ht="13.5" thickBot="1" x14ac:dyDescent="0.25">
      <c r="A22" s="235" t="s">
        <v>11</v>
      </c>
      <c r="B22" s="236">
        <f>SUM(B17:B21)</f>
        <v>1</v>
      </c>
      <c r="C22" s="237"/>
      <c r="D22" s="238">
        <v>1.35</v>
      </c>
      <c r="E22" s="280">
        <f>SUM(E17:E21)</f>
        <v>215</v>
      </c>
      <c r="F22" s="239">
        <f>SUM(F17:F21)</f>
        <v>0</v>
      </c>
      <c r="G22" s="239">
        <f>SUM(G17:G21)</f>
        <v>0</v>
      </c>
      <c r="H22" s="241" t="e">
        <f t="shared" si="0"/>
        <v>#DIV/0!</v>
      </c>
      <c r="I22" s="242">
        <f>IF(ISBLANK(F22),"",SUM(F22/E22))</f>
        <v>0</v>
      </c>
      <c r="J22" s="236">
        <f>SUM(J17:J21)</f>
        <v>0</v>
      </c>
      <c r="K22" s="243">
        <f>MAX(K17:K21)</f>
        <v>0</v>
      </c>
      <c r="L22" s="244" t="e">
        <f t="shared" si="3"/>
        <v>#DIV/0!</v>
      </c>
      <c r="M22" s="245" t="e">
        <f>IF(ISBLANK(H22),"",VLOOKUP(H22,Tabellen!$B$6:$C$43,2))</f>
        <v>#DIV/0!</v>
      </c>
    </row>
    <row r="23" spans="1:13" x14ac:dyDescent="0.2">
      <c r="A23" s="246" t="str">
        <f>'Finalisten Schema'!B13</f>
        <v>Bongers Henry</v>
      </c>
      <c r="B23" s="248"/>
      <c r="C23" s="249"/>
      <c r="D23" s="250">
        <v>2.75</v>
      </c>
      <c r="E23" s="251">
        <v>80</v>
      </c>
      <c r="F23" s="252"/>
      <c r="G23" s="252"/>
      <c r="H23" s="253" t="str">
        <f t="shared" si="0"/>
        <v/>
      </c>
      <c r="I23" s="254" t="str">
        <f t="shared" ref="I23:I33" si="4">IF(ISBLANK(F23),"",SUM(F23/E23))</f>
        <v/>
      </c>
      <c r="J23" s="248" t="str">
        <f>IF(ISBLANK(F23),"",VLOOKUP(I23,Tabellen!$F$6:$G$16,2))</f>
        <v/>
      </c>
      <c r="K23" s="252"/>
      <c r="L23" s="255" t="str">
        <f t="shared" ref="L23:L31" si="5">IF(ISBLANK(F23),"",SUM(H23/D23))</f>
        <v/>
      </c>
      <c r="M23" s="256"/>
    </row>
    <row r="24" spans="1:13" ht="13.5" thickBot="1" x14ac:dyDescent="0.25">
      <c r="A24" s="293"/>
      <c r="B24" s="218"/>
      <c r="C24" s="219"/>
      <c r="D24" s="218">
        <v>2.75</v>
      </c>
      <c r="E24" s="221">
        <v>80</v>
      </c>
      <c r="F24" s="222"/>
      <c r="G24" s="222"/>
      <c r="H24" s="223" t="str">
        <f t="shared" si="0"/>
        <v/>
      </c>
      <c r="I24" s="224" t="str">
        <f t="shared" si="4"/>
        <v/>
      </c>
      <c r="J24" s="218" t="str">
        <f>IF(ISBLANK(F24),"",VLOOKUP(I24,Tabellen!$F$6:$G$16,2))</f>
        <v/>
      </c>
      <c r="K24" s="222"/>
      <c r="L24" s="225" t="str">
        <f t="shared" si="5"/>
        <v/>
      </c>
      <c r="M24" s="234"/>
    </row>
    <row r="25" spans="1:13" ht="13.5" thickBot="1" x14ac:dyDescent="0.25">
      <c r="A25" s="440" t="s">
        <v>11</v>
      </c>
      <c r="B25" s="441">
        <f>SUM(B23:B24)</f>
        <v>0</v>
      </c>
      <c r="C25" s="442"/>
      <c r="D25" s="443">
        <v>1.35</v>
      </c>
      <c r="E25" s="444">
        <f>SUM(E23:E24)</f>
        <v>160</v>
      </c>
      <c r="F25" s="445">
        <f>SUM(F23:F24)</f>
        <v>0</v>
      </c>
      <c r="G25" s="445">
        <f>SUM(G23:G24)</f>
        <v>0</v>
      </c>
      <c r="H25" s="446" t="e">
        <f t="shared" si="0"/>
        <v>#DIV/0!</v>
      </c>
      <c r="I25" s="447">
        <f t="shared" si="4"/>
        <v>0</v>
      </c>
      <c r="J25" s="441">
        <f>SUM(J23:J24)</f>
        <v>0</v>
      </c>
      <c r="K25" s="448">
        <f>MAX(K23:K24)</f>
        <v>0</v>
      </c>
      <c r="L25" s="449" t="e">
        <f t="shared" si="5"/>
        <v>#DIV/0!</v>
      </c>
      <c r="M25" s="245" t="e">
        <f>IF(ISBLANK(H25),"",VLOOKUP(H25,Tabellen!$B$6:$C$43,2))</f>
        <v>#DIV/0!</v>
      </c>
    </row>
    <row r="26" spans="1:13" x14ac:dyDescent="0.2">
      <c r="A26" s="247" t="str">
        <f>'Finalisten Schema'!B15</f>
        <v>Wegdam Martin</v>
      </c>
      <c r="B26" s="248"/>
      <c r="C26" s="249"/>
      <c r="D26" s="258">
        <v>3.5</v>
      </c>
      <c r="E26" s="251">
        <f>VLOOKUP(D26,Tabellen!$B$6:$C$43,2)</f>
        <v>90</v>
      </c>
      <c r="F26" s="252"/>
      <c r="G26" s="252"/>
      <c r="H26" s="253" t="str">
        <f t="shared" si="0"/>
        <v/>
      </c>
      <c r="I26" s="254" t="str">
        <f t="shared" si="4"/>
        <v/>
      </c>
      <c r="J26" s="248" t="str">
        <f>IF(ISBLANK(F26),"",VLOOKUP(I26,Tabellen!$F$6:$G$16,2))</f>
        <v/>
      </c>
      <c r="K26" s="252"/>
      <c r="L26" s="255" t="str">
        <f t="shared" si="5"/>
        <v/>
      </c>
      <c r="M26" s="256"/>
    </row>
    <row r="27" spans="1:13" ht="13.5" thickBot="1" x14ac:dyDescent="0.25">
      <c r="B27" s="228"/>
      <c r="C27" s="229"/>
      <c r="D27" s="281">
        <v>3.5</v>
      </c>
      <c r="E27" s="251">
        <v>100</v>
      </c>
      <c r="F27" s="230"/>
      <c r="G27" s="230"/>
      <c r="H27" s="231" t="str">
        <f t="shared" si="0"/>
        <v/>
      </c>
      <c r="I27" s="232" t="str">
        <f t="shared" si="4"/>
        <v/>
      </c>
      <c r="J27" s="228" t="str">
        <f>IF(ISBLANK(F27),"",VLOOKUP(I27,Tabellen!$F$6:$G$16,2))</f>
        <v/>
      </c>
      <c r="K27" s="230"/>
      <c r="L27" s="233" t="str">
        <f t="shared" si="5"/>
        <v/>
      </c>
      <c r="M27" s="234"/>
    </row>
    <row r="28" spans="1:13" ht="13.5" thickBot="1" x14ac:dyDescent="0.25">
      <c r="A28" s="282" t="s">
        <v>11</v>
      </c>
      <c r="B28" s="283">
        <f>SUM(B26:B27)</f>
        <v>0</v>
      </c>
      <c r="C28" s="284"/>
      <c r="D28" s="285">
        <v>3.5</v>
      </c>
      <c r="E28" s="286">
        <f>SUM(E26:E27)</f>
        <v>190</v>
      </c>
      <c r="F28" s="287">
        <f>SUM(F26:F27)</f>
        <v>0</v>
      </c>
      <c r="G28" s="287">
        <f>SUM(G26:G27)</f>
        <v>0</v>
      </c>
      <c r="H28" s="288" t="e">
        <f t="shared" si="0"/>
        <v>#DIV/0!</v>
      </c>
      <c r="I28" s="289">
        <f t="shared" si="4"/>
        <v>0</v>
      </c>
      <c r="J28" s="283">
        <f>SUM(J26:J27)</f>
        <v>0</v>
      </c>
      <c r="K28" s="290">
        <f>MAX(K26:K27)</f>
        <v>0</v>
      </c>
      <c r="L28" s="291" t="e">
        <f t="shared" si="5"/>
        <v>#DIV/0!</v>
      </c>
      <c r="M28" s="245" t="e">
        <f>IF(ISBLANK(H28),"",VLOOKUP(H28,Tabellen!$B$6:$C$43,2))</f>
        <v>#DIV/0!</v>
      </c>
    </row>
    <row r="29" spans="1:13" x14ac:dyDescent="0.2">
      <c r="A29" s="217" t="str">
        <f>'Finalisten Schema'!B17</f>
        <v>Beuting Jan</v>
      </c>
      <c r="B29" s="218">
        <v>1</v>
      </c>
      <c r="C29" s="219"/>
      <c r="D29" s="292">
        <v>1.55</v>
      </c>
      <c r="E29" s="221">
        <v>49</v>
      </c>
      <c r="F29" s="222"/>
      <c r="G29" s="222"/>
      <c r="H29" s="223" t="str">
        <f t="shared" si="0"/>
        <v/>
      </c>
      <c r="I29" s="224" t="str">
        <f t="shared" si="4"/>
        <v/>
      </c>
      <c r="J29" s="218" t="str">
        <f>IF(ISBLANK(F29),"",VLOOKUP(I29,Tabellen!$F$6:$G$16,2))</f>
        <v/>
      </c>
      <c r="K29" s="222"/>
      <c r="L29" s="225" t="str">
        <f t="shared" si="5"/>
        <v/>
      </c>
      <c r="M29" s="256"/>
    </row>
    <row r="30" spans="1:13" ht="13.5" thickBot="1" x14ac:dyDescent="0.25">
      <c r="A30" s="293"/>
      <c r="B30" s="218">
        <v>1</v>
      </c>
      <c r="C30" s="219"/>
      <c r="D30" s="292">
        <v>1.55</v>
      </c>
      <c r="E30" s="221">
        <v>49</v>
      </c>
      <c r="F30" s="222"/>
      <c r="G30" s="222"/>
      <c r="H30" s="223" t="str">
        <f t="shared" si="0"/>
        <v/>
      </c>
      <c r="I30" s="224" t="str">
        <f t="shared" si="4"/>
        <v/>
      </c>
      <c r="J30" s="218" t="str">
        <f>IF(ISBLANK(F30),"",VLOOKUP(I30,Tabellen!$F$6:$G$16,2))</f>
        <v/>
      </c>
      <c r="K30" s="222"/>
      <c r="L30" s="225" t="str">
        <f t="shared" si="5"/>
        <v/>
      </c>
      <c r="M30" s="234"/>
    </row>
    <row r="31" spans="1:13" ht="13.5" thickBot="1" x14ac:dyDescent="0.25">
      <c r="A31" s="217" t="s">
        <v>11</v>
      </c>
      <c r="B31" s="294">
        <f>SUM(B29:B30)</f>
        <v>2</v>
      </c>
      <c r="C31" s="219"/>
      <c r="D31" s="295">
        <v>1.55</v>
      </c>
      <c r="E31" s="296">
        <f>SUM(E29:E30)</f>
        <v>98</v>
      </c>
      <c r="F31" s="297">
        <f>SUM(F29:F30)</f>
        <v>0</v>
      </c>
      <c r="G31" s="297">
        <f>SUM(G29:G30)</f>
        <v>0</v>
      </c>
      <c r="H31" s="298" t="e">
        <f t="shared" si="0"/>
        <v>#DIV/0!</v>
      </c>
      <c r="I31" s="224">
        <f>IF(ISBLANK(F31),"",SUM(F31/E31))</f>
        <v>0</v>
      </c>
      <c r="J31" s="294">
        <f>SUM(J29:J30)</f>
        <v>0</v>
      </c>
      <c r="K31" s="299">
        <f>MAX(K29:K30)</f>
        <v>0</v>
      </c>
      <c r="L31" s="300" t="e">
        <f t="shared" si="5"/>
        <v>#DIV/0!</v>
      </c>
      <c r="M31" s="245" t="e">
        <f>IF(ISBLANK(H31),"",VLOOKUP(H31,Tabellen!$B$6:$C$43,2))</f>
        <v>#DIV/0!</v>
      </c>
    </row>
    <row r="32" spans="1:13" x14ac:dyDescent="0.2">
      <c r="A32" s="247" t="str">
        <f>'Finalisten Schema'!B19</f>
        <v>Bekker Leo</v>
      </c>
      <c r="B32" s="248">
        <v>1</v>
      </c>
      <c r="C32" s="249"/>
      <c r="D32" s="258">
        <v>1.25</v>
      </c>
      <c r="E32" s="251">
        <v>41</v>
      </c>
      <c r="F32" s="252"/>
      <c r="G32" s="252"/>
      <c r="H32" s="253" t="str">
        <f t="shared" si="0"/>
        <v/>
      </c>
      <c r="I32" s="254" t="str">
        <f t="shared" si="4"/>
        <v/>
      </c>
      <c r="J32" s="248" t="str">
        <f>IF(ISBLANK(F32),"",VLOOKUP(I32,Tabellen!$F$6:$G$16,2))</f>
        <v/>
      </c>
      <c r="K32" s="252"/>
      <c r="L32" s="255" t="str">
        <f>IF(ISBLANK(F32),"",SUM(H32/D32))</f>
        <v/>
      </c>
      <c r="M32" s="256"/>
    </row>
    <row r="33" spans="1:13" ht="13.5" thickBot="1" x14ac:dyDescent="0.25">
      <c r="B33" s="228">
        <v>1</v>
      </c>
      <c r="C33" s="229"/>
      <c r="D33" s="270">
        <v>1.25</v>
      </c>
      <c r="E33" s="251">
        <v>41</v>
      </c>
      <c r="F33" s="230"/>
      <c r="G33" s="230"/>
      <c r="H33" s="231" t="str">
        <f t="shared" si="0"/>
        <v/>
      </c>
      <c r="I33" s="232" t="str">
        <f t="shared" si="4"/>
        <v/>
      </c>
      <c r="J33" s="228" t="str">
        <f>IF(ISBLANK(F33),"",VLOOKUP(I33,Tabellen!$F$6:$G$16,2))</f>
        <v/>
      </c>
      <c r="K33" s="230"/>
      <c r="L33" s="233" t="str">
        <f>IF(ISBLANK(F33),"",SUM(H33/D33))</f>
        <v/>
      </c>
      <c r="M33" s="234"/>
    </row>
    <row r="34" spans="1:13" ht="13.5" thickBot="1" x14ac:dyDescent="0.25">
      <c r="A34" s="235" t="s">
        <v>11</v>
      </c>
      <c r="B34" s="236">
        <f>SUM(B32:B33)</f>
        <v>2</v>
      </c>
      <c r="C34" s="237"/>
      <c r="D34" s="238">
        <v>1.25</v>
      </c>
      <c r="E34" s="239">
        <f>SUM(E32:E33)</f>
        <v>82</v>
      </c>
      <c r="F34" s="239">
        <f>SUM(F32:F33)</f>
        <v>0</v>
      </c>
      <c r="G34" s="239">
        <f>SUM(G32:G33)</f>
        <v>0</v>
      </c>
      <c r="H34" s="241" t="e">
        <f t="shared" si="0"/>
        <v>#DIV/0!</v>
      </c>
      <c r="I34" s="242">
        <f>IF(ISBLANK(F34),"",SUM(F34/E34))</f>
        <v>0</v>
      </c>
      <c r="J34" s="236">
        <f>SUM(J32:J33)</f>
        <v>0</v>
      </c>
      <c r="K34" s="243">
        <f>MAX(K32:K33)</f>
        <v>0</v>
      </c>
      <c r="L34" s="244" t="e">
        <f>IF(ISBLANK(F34),"",SUM(H34/D34))</f>
        <v>#DIV/0!</v>
      </c>
      <c r="M34" s="245" t="e">
        <f>IF(ISBLANK(H34),"",VLOOKUP(H34,Tabellen!$B$6:$C$43,2))</f>
        <v>#DIV/0!</v>
      </c>
    </row>
    <row r="35" spans="1:13" x14ac:dyDescent="0.2">
      <c r="A35" s="247" t="str">
        <f>'Finalisten Schema'!B21</f>
        <v>Loon Theo van</v>
      </c>
      <c r="B35" s="248">
        <v>1</v>
      </c>
      <c r="C35" s="249"/>
      <c r="D35" s="250">
        <v>1.45</v>
      </c>
      <c r="E35" s="251">
        <v>41</v>
      </c>
      <c r="F35" s="252"/>
      <c r="G35" s="252"/>
      <c r="H35" s="253" t="str">
        <f t="shared" si="0"/>
        <v/>
      </c>
      <c r="I35" s="254" t="str">
        <f t="shared" ref="I35:I46" si="6">IF(ISBLANK(F35),"",SUM(F35/E35))</f>
        <v/>
      </c>
      <c r="J35" s="248" t="str">
        <f>IF(ISBLANK(F35),"",VLOOKUP(I35,Tabellen!$F$6:$G$16,2))</f>
        <v/>
      </c>
      <c r="K35" s="252"/>
      <c r="L35" s="255" t="str">
        <f t="shared" ref="L35:L44" si="7">IF(ISBLANK(F35),"",SUM(H35/D35))</f>
        <v/>
      </c>
      <c r="M35" s="256"/>
    </row>
    <row r="36" spans="1:13" x14ac:dyDescent="0.2">
      <c r="B36" s="228">
        <v>1</v>
      </c>
      <c r="C36" s="229"/>
      <c r="D36" s="250">
        <v>1.45</v>
      </c>
      <c r="E36" s="251">
        <v>41</v>
      </c>
      <c r="F36" s="230"/>
      <c r="G36" s="230"/>
      <c r="H36" s="231" t="str">
        <f t="shared" si="0"/>
        <v/>
      </c>
      <c r="I36" s="232" t="str">
        <f t="shared" si="6"/>
        <v/>
      </c>
      <c r="J36" s="228" t="str">
        <f>IF(ISBLANK(F36),"",VLOOKUP(I36,Tabellen!$F$6:$G$16,2))</f>
        <v/>
      </c>
      <c r="K36" s="230"/>
      <c r="L36" s="233" t="str">
        <f t="shared" si="7"/>
        <v/>
      </c>
      <c r="M36" s="234"/>
    </row>
    <row r="37" spans="1:13" x14ac:dyDescent="0.2">
      <c r="B37" s="271">
        <v>1</v>
      </c>
      <c r="C37" s="272"/>
      <c r="D37" s="482">
        <v>1.45</v>
      </c>
      <c r="E37" s="279">
        <v>41</v>
      </c>
      <c r="F37" s="274"/>
      <c r="G37" s="274"/>
      <c r="H37" s="275" t="str">
        <f t="shared" si="0"/>
        <v/>
      </c>
      <c r="I37" s="276" t="str">
        <f t="shared" si="6"/>
        <v/>
      </c>
      <c r="J37" s="228" t="str">
        <f>IF(ISBLANK(F37),"",VLOOKUP(I37,Tabellen!$F$6:$G$16,2))</f>
        <v/>
      </c>
      <c r="K37" s="274"/>
      <c r="L37" s="277" t="str">
        <f t="shared" si="7"/>
        <v/>
      </c>
      <c r="M37" s="278"/>
    </row>
    <row r="38" spans="1:13" x14ac:dyDescent="0.2">
      <c r="B38" s="271">
        <v>1</v>
      </c>
      <c r="C38" s="272"/>
      <c r="D38" s="482">
        <v>1.45</v>
      </c>
      <c r="E38" s="279">
        <v>41</v>
      </c>
      <c r="F38" s="274"/>
      <c r="G38" s="274"/>
      <c r="H38" s="275" t="str">
        <f t="shared" si="0"/>
        <v/>
      </c>
      <c r="I38" s="276" t="str">
        <f t="shared" si="6"/>
        <v/>
      </c>
      <c r="J38" s="228" t="str">
        <f>IF(ISBLANK(F38),"",VLOOKUP(I38,Tabellen!$F$6:$G$16,2))</f>
        <v/>
      </c>
      <c r="K38" s="274"/>
      <c r="L38" s="277" t="str">
        <f t="shared" si="7"/>
        <v/>
      </c>
      <c r="M38" s="278"/>
    </row>
    <row r="39" spans="1:13" ht="13.5" thickBot="1" x14ac:dyDescent="0.25">
      <c r="B39" s="271">
        <v>1</v>
      </c>
      <c r="C39" s="272"/>
      <c r="D39" s="482">
        <v>1.45</v>
      </c>
      <c r="E39" s="279">
        <v>41</v>
      </c>
      <c r="F39" s="274"/>
      <c r="G39" s="274"/>
      <c r="H39" s="275" t="str">
        <f t="shared" si="0"/>
        <v/>
      </c>
      <c r="I39" s="276" t="str">
        <f t="shared" si="6"/>
        <v/>
      </c>
      <c r="J39" s="228" t="str">
        <f>IF(ISBLANK(F39),"",VLOOKUP(I39,Tabellen!$F$6:$G$16,2))</f>
        <v/>
      </c>
      <c r="K39" s="274"/>
      <c r="L39" s="277" t="str">
        <f t="shared" si="7"/>
        <v/>
      </c>
      <c r="M39" s="278"/>
    </row>
    <row r="40" spans="1:13" ht="13.5" thickBot="1" x14ac:dyDescent="0.25">
      <c r="A40" s="235" t="s">
        <v>11</v>
      </c>
      <c r="B40" s="236">
        <f>SUM(B35:B39)</f>
        <v>5</v>
      </c>
      <c r="C40" s="237"/>
      <c r="D40" s="257">
        <v>1.45</v>
      </c>
      <c r="E40" s="280">
        <f>SUM(E35:E39)</f>
        <v>205</v>
      </c>
      <c r="F40" s="240">
        <f>SUM(F35:F39)</f>
        <v>0</v>
      </c>
      <c r="G40" s="240">
        <f>SUM(G35:G39)</f>
        <v>0</v>
      </c>
      <c r="H40" s="241" t="e">
        <f t="shared" si="0"/>
        <v>#DIV/0!</v>
      </c>
      <c r="I40" s="242">
        <f t="shared" si="6"/>
        <v>0</v>
      </c>
      <c r="J40" s="236">
        <f>SUM(J35:J39)</f>
        <v>0</v>
      </c>
      <c r="K40" s="243">
        <f>MAX(K35:K39)</f>
        <v>0</v>
      </c>
      <c r="L40" s="244" t="e">
        <f t="shared" si="7"/>
        <v>#DIV/0!</v>
      </c>
      <c r="M40" s="245" t="e">
        <f>IF(ISBLANK(H40),"",VLOOKUP(H40,Tabellen!$B$6:$C$43,2))</f>
        <v>#DIV/0!</v>
      </c>
    </row>
    <row r="41" spans="1:13" ht="13.5" thickBot="1" x14ac:dyDescent="0.25">
      <c r="A41" s="247" t="str">
        <f>'Finalisten Schema'!B23</f>
        <v>Waalders Harrie</v>
      </c>
      <c r="B41" s="248">
        <v>1</v>
      </c>
      <c r="C41" s="249"/>
      <c r="D41" s="258">
        <v>2.9</v>
      </c>
      <c r="E41" s="251">
        <f>VLOOKUP(D41,Tabellen!$B$6:$C$43,2)</f>
        <v>75</v>
      </c>
      <c r="F41" s="252"/>
      <c r="G41" s="252"/>
      <c r="H41" s="301" t="str">
        <f t="shared" si="0"/>
        <v/>
      </c>
      <c r="I41" s="254" t="str">
        <f t="shared" si="6"/>
        <v/>
      </c>
      <c r="J41" s="248" t="str">
        <f>IF(ISBLANK(F41),"",VLOOKUP(I41,Tabellen!$F$6:$G$16,2))</f>
        <v/>
      </c>
      <c r="K41" s="252"/>
      <c r="L41" s="255" t="str">
        <f t="shared" si="7"/>
        <v/>
      </c>
      <c r="M41" s="256"/>
    </row>
    <row r="42" spans="1:13" ht="13.5" thickBot="1" x14ac:dyDescent="0.25">
      <c r="A42" s="235" t="s">
        <v>11</v>
      </c>
      <c r="B42" s="236">
        <f>SUM(B41:B41)</f>
        <v>1</v>
      </c>
      <c r="C42" s="237"/>
      <c r="D42" s="238">
        <v>2.9</v>
      </c>
      <c r="E42" s="239">
        <f>SUM(E41:E41)</f>
        <v>75</v>
      </c>
      <c r="F42" s="240">
        <f>SUM(F41:F41)</f>
        <v>0</v>
      </c>
      <c r="G42" s="240">
        <f>SUM(G41:G41)</f>
        <v>0</v>
      </c>
      <c r="H42" s="241" t="e">
        <f t="shared" si="0"/>
        <v>#DIV/0!</v>
      </c>
      <c r="I42" s="242">
        <f t="shared" si="6"/>
        <v>0</v>
      </c>
      <c r="J42" s="236">
        <f>SUM(J41:J41)</f>
        <v>0</v>
      </c>
      <c r="K42" s="243">
        <f>MAX(K41:K41)</f>
        <v>0</v>
      </c>
      <c r="L42" s="244" t="e">
        <f t="shared" si="7"/>
        <v>#DIV/0!</v>
      </c>
      <c r="M42" s="245" t="e">
        <f>IF(ISBLANK(H42),"",VLOOKUP(H42,Tabellen!$B$6:$C$43,2))</f>
        <v>#DIV/0!</v>
      </c>
    </row>
    <row r="43" spans="1:13" ht="17.25" customHeight="1" thickBot="1" x14ac:dyDescent="0.25">
      <c r="A43" s="247" t="str">
        <f>'Finalisten Schema'!B25</f>
        <v>Krabbenborg Martin</v>
      </c>
      <c r="B43" s="248">
        <v>1</v>
      </c>
      <c r="C43" s="249"/>
      <c r="D43" s="258">
        <v>2</v>
      </c>
      <c r="E43" s="251">
        <f>VLOOKUP(D43,Tabellen!$B$6:$C$43,2)</f>
        <v>55</v>
      </c>
      <c r="F43" s="252"/>
      <c r="G43" s="252"/>
      <c r="H43" s="253" t="str">
        <f t="shared" si="0"/>
        <v/>
      </c>
      <c r="I43" s="254" t="str">
        <f t="shared" si="6"/>
        <v/>
      </c>
      <c r="J43" s="248" t="str">
        <f>IF(ISBLANK(F43),"",VLOOKUP(I43,Tabellen!$F$6:$G$16,2))</f>
        <v/>
      </c>
      <c r="K43" s="252"/>
      <c r="L43" s="255" t="str">
        <f t="shared" si="7"/>
        <v/>
      </c>
      <c r="M43" s="256"/>
    </row>
    <row r="44" spans="1:13" ht="13.5" thickBot="1" x14ac:dyDescent="0.25">
      <c r="A44" s="235" t="s">
        <v>11</v>
      </c>
      <c r="B44" s="236">
        <f>SUM(B43)</f>
        <v>1</v>
      </c>
      <c r="C44" s="237"/>
      <c r="D44" s="238">
        <v>2</v>
      </c>
      <c r="E44" s="239">
        <f>SUM(E43:E43)</f>
        <v>55</v>
      </c>
      <c r="F44" s="240">
        <f>SUM(F43:F43)</f>
        <v>0</v>
      </c>
      <c r="G44" s="240">
        <f>SUM(G43:G43)</f>
        <v>0</v>
      </c>
      <c r="H44" s="241" t="e">
        <f t="shared" si="0"/>
        <v>#DIV/0!</v>
      </c>
      <c r="I44" s="242">
        <f>IF(ISBLANK(F44),"",SUM(F44/E44))</f>
        <v>0</v>
      </c>
      <c r="J44" s="236">
        <f>SUM(J43:J43)</f>
        <v>0</v>
      </c>
      <c r="K44" s="243">
        <f>MAX(K43:K43)</f>
        <v>0</v>
      </c>
      <c r="L44" s="244" t="e">
        <f t="shared" si="7"/>
        <v>#DIV/0!</v>
      </c>
      <c r="M44" s="245" t="e">
        <f>IF(ISBLANK(H44),"",VLOOKUP(H44,Tabellen!$B$6:$C$43,2))</f>
        <v>#DIV/0!</v>
      </c>
    </row>
    <row r="45" spans="1:13" x14ac:dyDescent="0.2">
      <c r="A45" s="247" t="str">
        <f>'Finalisten Schema'!B27</f>
        <v>Dijkgraaf Jan Willem</v>
      </c>
      <c r="B45" s="248">
        <v>1</v>
      </c>
      <c r="C45" s="249"/>
      <c r="D45" s="258">
        <v>2</v>
      </c>
      <c r="E45" s="251">
        <f>VLOOKUP(D45,Tabellen!$B$6:$C$43,2)</f>
        <v>55</v>
      </c>
      <c r="F45" s="252"/>
      <c r="G45" s="252"/>
      <c r="H45" s="253" t="str">
        <f t="shared" si="0"/>
        <v/>
      </c>
      <c r="I45" s="254" t="str">
        <f t="shared" si="6"/>
        <v/>
      </c>
      <c r="J45" s="248" t="str">
        <f>IF(ISBLANK(F45),"",VLOOKUP(I45,Tabellen!$F$6:$G$16,2))</f>
        <v/>
      </c>
      <c r="K45" s="252"/>
      <c r="L45" s="255" t="str">
        <f>IF(ISBLANK(F45),"",SUM(H45/D45))</f>
        <v/>
      </c>
      <c r="M45" s="256"/>
    </row>
    <row r="46" spans="1:13" ht="13.5" thickBot="1" x14ac:dyDescent="0.25">
      <c r="B46" s="228">
        <v>1</v>
      </c>
      <c r="C46" s="229"/>
      <c r="D46" s="270">
        <v>2</v>
      </c>
      <c r="E46" s="228">
        <v>65</v>
      </c>
      <c r="F46" s="230"/>
      <c r="G46" s="230"/>
      <c r="H46" s="231" t="str">
        <f t="shared" si="0"/>
        <v/>
      </c>
      <c r="I46" s="232" t="str">
        <f t="shared" si="6"/>
        <v/>
      </c>
      <c r="J46" s="228" t="str">
        <f>IF(ISBLANK(F46),"",VLOOKUP(I46,Tabellen!$F$6:$G$16,2))</f>
        <v/>
      </c>
      <c r="K46" s="230"/>
      <c r="L46" s="233" t="str">
        <f>IF(ISBLANK(F46),"",SUM(H46/D46))</f>
        <v/>
      </c>
      <c r="M46" s="234"/>
    </row>
    <row r="47" spans="1:13" ht="13.5" thickBot="1" x14ac:dyDescent="0.25">
      <c r="A47" s="235" t="s">
        <v>11</v>
      </c>
      <c r="B47" s="236">
        <f>SUM(B45:B46)</f>
        <v>2</v>
      </c>
      <c r="C47" s="237"/>
      <c r="D47" s="257">
        <v>2</v>
      </c>
      <c r="E47" s="239">
        <f>SUM(E45:E46)</f>
        <v>120</v>
      </c>
      <c r="F47" s="239">
        <f>SUM(F45:F46)</f>
        <v>0</v>
      </c>
      <c r="G47" s="239">
        <f>SUM(G45:G46)</f>
        <v>0</v>
      </c>
      <c r="H47" s="241" t="e">
        <f t="shared" si="0"/>
        <v>#DIV/0!</v>
      </c>
      <c r="I47" s="242">
        <f>IF(ISBLANK(F47),"",SUM(F47/E47))</f>
        <v>0</v>
      </c>
      <c r="J47" s="236">
        <f>SUM(J45:J46)</f>
        <v>0</v>
      </c>
      <c r="K47" s="243">
        <f>MAX(K45:K46)</f>
        <v>0</v>
      </c>
      <c r="L47" s="244" t="e">
        <f>IF(ISBLANK(F47),"",SUM(H47/D47))</f>
        <v>#DIV/0!</v>
      </c>
      <c r="M47" s="245" t="e">
        <f>IF(ISBLANK(H47),"",VLOOKUP(H47,Tabellen!$B$6:$C$43,2))</f>
        <v>#DIV/0!</v>
      </c>
    </row>
    <row r="48" spans="1:13" x14ac:dyDescent="0.2">
      <c r="A48" s="247" t="str">
        <f>'Finalisten Schema'!B29</f>
        <v>Arentsen Wim</v>
      </c>
      <c r="B48" s="248">
        <v>1</v>
      </c>
      <c r="C48" s="249"/>
      <c r="D48" s="250">
        <v>1.25</v>
      </c>
      <c r="E48" s="251">
        <v>41</v>
      </c>
      <c r="F48" s="252"/>
      <c r="G48" s="252"/>
      <c r="H48" s="253" t="str">
        <f t="shared" si="0"/>
        <v/>
      </c>
      <c r="I48" s="254" t="str">
        <f t="shared" ref="I48:I57" si="8">IF(ISBLANK(F48),"",SUM(F48/E48))</f>
        <v/>
      </c>
      <c r="J48" s="248" t="str">
        <f>IF(ISBLANK(F48),"",VLOOKUP(I48,Tabellen!$F$6:$G$16,2))</f>
        <v/>
      </c>
      <c r="K48" s="252"/>
      <c r="L48" s="255" t="str">
        <f t="shared" ref="L48:L56" si="9">IF(ISBLANK(F48),"",SUM(H48/D48))</f>
        <v/>
      </c>
      <c r="M48" s="256"/>
    </row>
    <row r="49" spans="1:13" x14ac:dyDescent="0.2">
      <c r="A49" s="480"/>
      <c r="B49" s="248">
        <v>1</v>
      </c>
      <c r="C49" s="249"/>
      <c r="D49" s="250">
        <v>1.25</v>
      </c>
      <c r="E49" s="251">
        <v>41</v>
      </c>
      <c r="F49" s="252"/>
      <c r="G49" s="252"/>
      <c r="H49" s="253" t="str">
        <f t="shared" si="0"/>
        <v/>
      </c>
      <c r="I49" s="254" t="str">
        <f t="shared" si="8"/>
        <v/>
      </c>
      <c r="J49" s="248" t="str">
        <f>IF(ISBLANK(F49),"",VLOOKUP(I49,Tabellen!$F$6:$G$16,2))</f>
        <v/>
      </c>
      <c r="K49" s="252"/>
      <c r="L49" s="255" t="str">
        <f t="shared" si="9"/>
        <v/>
      </c>
      <c r="M49" s="256"/>
    </row>
    <row r="50" spans="1:13" x14ac:dyDescent="0.2">
      <c r="B50" s="218">
        <v>1</v>
      </c>
      <c r="C50" s="219"/>
      <c r="D50" s="302">
        <v>1.25</v>
      </c>
      <c r="E50" s="218">
        <v>41</v>
      </c>
      <c r="F50" s="222"/>
      <c r="G50" s="222"/>
      <c r="H50" s="223" t="str">
        <f t="shared" si="0"/>
        <v/>
      </c>
      <c r="I50" s="224" t="str">
        <f t="shared" si="8"/>
        <v/>
      </c>
      <c r="J50" s="218" t="str">
        <f>IF(ISBLANK(F50),"",VLOOKUP(I50,Tabellen!$F$6:$G$16,2))</f>
        <v/>
      </c>
      <c r="K50" s="222"/>
      <c r="L50" s="225" t="str">
        <f t="shared" si="9"/>
        <v/>
      </c>
      <c r="M50" s="226"/>
    </row>
    <row r="51" spans="1:13" ht="13.5" thickBot="1" x14ac:dyDescent="0.25">
      <c r="A51" s="259" t="s">
        <v>11</v>
      </c>
      <c r="B51" s="260">
        <f>SUM(B48:B50)</f>
        <v>3</v>
      </c>
      <c r="C51" s="261"/>
      <c r="D51" s="303">
        <v>1.75</v>
      </c>
      <c r="E51" s="263">
        <f>SUM(E48:E50)</f>
        <v>123</v>
      </c>
      <c r="F51" s="264">
        <f>SUM(F48:F50)</f>
        <v>0</v>
      </c>
      <c r="G51" s="264">
        <f>SUM(G48:G50)</f>
        <v>0</v>
      </c>
      <c r="H51" s="265" t="e">
        <f t="shared" ref="H51:H61" si="10">IF(ISBLANK(F51),"",SUM(F51/G51))</f>
        <v>#DIV/0!</v>
      </c>
      <c r="I51" s="266">
        <f t="shared" si="8"/>
        <v>0</v>
      </c>
      <c r="J51" s="260">
        <f>SUM(J48:J50)</f>
        <v>0</v>
      </c>
      <c r="K51" s="267">
        <f>MAX(K48:K50)</f>
        <v>0</v>
      </c>
      <c r="L51" s="268" t="e">
        <f t="shared" si="9"/>
        <v>#DIV/0!</v>
      </c>
      <c r="M51" s="269" t="e">
        <f>IF(ISBLANK(H51),"",VLOOKUP(H51,Tabellen!$B$6:$C$43,2))</f>
        <v>#DIV/0!</v>
      </c>
    </row>
    <row r="52" spans="1:13" ht="13.5" thickBot="1" x14ac:dyDescent="0.25">
      <c r="A52" s="235" t="str">
        <f>'Finalisten Schema'!B31</f>
        <v>Ras J.</v>
      </c>
      <c r="B52" s="304">
        <v>1</v>
      </c>
      <c r="C52" s="237"/>
      <c r="D52" s="313">
        <v>2</v>
      </c>
      <c r="E52" s="305">
        <f>VLOOKUP(D52,Tabellen!$B$6:$C$43,2)</f>
        <v>55</v>
      </c>
      <c r="F52" s="306"/>
      <c r="G52" s="306"/>
      <c r="H52" s="307" t="str">
        <f t="shared" si="10"/>
        <v/>
      </c>
      <c r="I52" s="242" t="str">
        <f t="shared" si="8"/>
        <v/>
      </c>
      <c r="J52" s="304" t="str">
        <f>IF(ISBLANK(F52),"",VLOOKUP(I52,Tabellen!$F$6:$G$16,2))</f>
        <v/>
      </c>
      <c r="K52" s="306"/>
      <c r="L52" s="308" t="str">
        <f t="shared" si="9"/>
        <v/>
      </c>
      <c r="M52" s="245"/>
    </row>
    <row r="53" spans="1:13" x14ac:dyDescent="0.2">
      <c r="A53" s="217" t="s">
        <v>11</v>
      </c>
      <c r="B53" s="294">
        <f>SUM(B52:B52)</f>
        <v>1</v>
      </c>
      <c r="C53" s="219"/>
      <c r="D53" s="309">
        <v>2</v>
      </c>
      <c r="E53" s="310">
        <f>SUM(E52:E52)</f>
        <v>55</v>
      </c>
      <c r="F53" s="297">
        <f>SUM(F52:F52)</f>
        <v>0</v>
      </c>
      <c r="G53" s="297">
        <f>SUM(G52:G52)</f>
        <v>0</v>
      </c>
      <c r="H53" s="298" t="e">
        <f t="shared" si="10"/>
        <v>#DIV/0!</v>
      </c>
      <c r="I53" s="224">
        <f t="shared" si="8"/>
        <v>0</v>
      </c>
      <c r="J53" s="294">
        <f>SUM(J52:J52)</f>
        <v>0</v>
      </c>
      <c r="K53" s="299">
        <f>MAX(K52:K52)</f>
        <v>0</v>
      </c>
      <c r="L53" s="300" t="e">
        <f t="shared" si="9"/>
        <v>#DIV/0!</v>
      </c>
      <c r="M53" s="226" t="e">
        <f>IF(ISBLANK(H53),"",VLOOKUP(H53,Tabellen!$B$6:$C$43,2))</f>
        <v>#DIV/0!</v>
      </c>
    </row>
    <row r="54" spans="1:13" x14ac:dyDescent="0.2">
      <c r="A54" s="217" t="str">
        <f>'Finalisten Schema'!B33</f>
        <v>Schaik v Erik</v>
      </c>
      <c r="B54" s="218">
        <v>1</v>
      </c>
      <c r="C54" s="219"/>
      <c r="D54" s="311">
        <v>1.35</v>
      </c>
      <c r="E54" s="221">
        <v>43</v>
      </c>
      <c r="F54" s="222"/>
      <c r="G54" s="222"/>
      <c r="H54" s="223" t="str">
        <f t="shared" si="10"/>
        <v/>
      </c>
      <c r="I54" s="224" t="str">
        <f t="shared" si="8"/>
        <v/>
      </c>
      <c r="J54" s="218" t="str">
        <f>IF(ISBLANK(F54),"",VLOOKUP(I54,Tabellen!$F$6:$G$16,2))</f>
        <v/>
      </c>
      <c r="K54" s="222"/>
      <c r="L54" s="225" t="str">
        <f t="shared" si="9"/>
        <v/>
      </c>
      <c r="M54" s="226"/>
    </row>
    <row r="55" spans="1:13" ht="13.5" thickBot="1" x14ac:dyDescent="0.25">
      <c r="B55" s="228">
        <v>1</v>
      </c>
      <c r="C55" s="229"/>
      <c r="D55" s="311">
        <v>1.35</v>
      </c>
      <c r="E55" s="228">
        <v>43</v>
      </c>
      <c r="F55" s="230"/>
      <c r="G55" s="230"/>
      <c r="H55" s="231" t="str">
        <f t="shared" si="10"/>
        <v/>
      </c>
      <c r="I55" s="232" t="str">
        <f t="shared" si="8"/>
        <v/>
      </c>
      <c r="J55" s="228" t="str">
        <f>IF(ISBLANK(F55),"",VLOOKUP(I55,Tabellen!$F$6:$G$16,2))</f>
        <v/>
      </c>
      <c r="K55" s="230"/>
      <c r="L55" s="233" t="str">
        <f t="shared" si="9"/>
        <v/>
      </c>
      <c r="M55" s="234"/>
    </row>
    <row r="56" spans="1:13" ht="13.5" thickBot="1" x14ac:dyDescent="0.25">
      <c r="A56" s="235" t="s">
        <v>11</v>
      </c>
      <c r="B56" s="236">
        <f>SUM(B54:B55)</f>
        <v>2</v>
      </c>
      <c r="C56" s="237"/>
      <c r="D56" s="238">
        <v>1.35</v>
      </c>
      <c r="E56" s="239">
        <f>SUM(E54:E55)</f>
        <v>86</v>
      </c>
      <c r="F56" s="240">
        <f>SUM(F54:F55)</f>
        <v>0</v>
      </c>
      <c r="G56" s="240">
        <f>SUM(G54:G55)</f>
        <v>0</v>
      </c>
      <c r="H56" s="241" t="e">
        <f t="shared" si="10"/>
        <v>#DIV/0!</v>
      </c>
      <c r="I56" s="242">
        <f>IF(ISBLANK(F56),"",SUM(F56/E56))</f>
        <v>0</v>
      </c>
      <c r="J56" s="236">
        <f>SUM(J54:J55)</f>
        <v>0</v>
      </c>
      <c r="K56" s="243">
        <f>MAX(K54:K55)</f>
        <v>0</v>
      </c>
      <c r="L56" s="244" t="e">
        <f t="shared" si="9"/>
        <v>#DIV/0!</v>
      </c>
      <c r="M56" s="245" t="e">
        <f>IF(ISBLANK(H56),"",VLOOKUP(H56,Tabellen!$B$6:$C$43,2))</f>
        <v>#DIV/0!</v>
      </c>
    </row>
    <row r="57" spans="1:13" ht="13.5" thickBot="1" x14ac:dyDescent="0.25">
      <c r="A57" s="247" t="str">
        <f>'Finalisten Schema'!B35</f>
        <v>Lindert Gerrit te</v>
      </c>
      <c r="B57" s="248">
        <v>1</v>
      </c>
      <c r="C57" s="249"/>
      <c r="D57" s="258">
        <v>1.5</v>
      </c>
      <c r="E57" s="251">
        <v>49</v>
      </c>
      <c r="F57" s="252"/>
      <c r="G57" s="252"/>
      <c r="H57" s="253" t="str">
        <f t="shared" si="10"/>
        <v/>
      </c>
      <c r="I57" s="254" t="str">
        <f t="shared" si="8"/>
        <v/>
      </c>
      <c r="J57" s="248" t="str">
        <f>IF(ISBLANK(F57),"",VLOOKUP(I57,Tabellen!$F$6:$G$16,2))</f>
        <v/>
      </c>
      <c r="K57" s="252"/>
      <c r="L57" s="255" t="str">
        <f t="shared" ref="L57:L60" si="11">IF(ISBLANK(F57),"",SUM(H57/D57))</f>
        <v/>
      </c>
      <c r="M57" s="256"/>
    </row>
    <row r="58" spans="1:13" ht="13.5" thickBot="1" x14ac:dyDescent="0.25">
      <c r="A58" s="235" t="s">
        <v>11</v>
      </c>
      <c r="B58" s="236">
        <f>SUM(B57:B57)</f>
        <v>1</v>
      </c>
      <c r="C58" s="237"/>
      <c r="D58" s="238">
        <v>2</v>
      </c>
      <c r="E58" s="239">
        <f>SUM(E57:E57)</f>
        <v>49</v>
      </c>
      <c r="F58" s="239">
        <f>SUM(F57:F57)</f>
        <v>0</v>
      </c>
      <c r="G58" s="239">
        <f>SUM(G57:G57)</f>
        <v>0</v>
      </c>
      <c r="H58" s="241" t="e">
        <f t="shared" si="10"/>
        <v>#DIV/0!</v>
      </c>
      <c r="I58" s="242">
        <f>IF(ISBLANK(F58),"",SUM(F58/E58))</f>
        <v>0</v>
      </c>
      <c r="J58" s="236">
        <f>SUM(J57:J57)</f>
        <v>0</v>
      </c>
      <c r="K58" s="243">
        <f>MAX(K57:K57)</f>
        <v>0</v>
      </c>
      <c r="L58" s="244" t="e">
        <f t="shared" si="11"/>
        <v>#DIV/0!</v>
      </c>
      <c r="M58" s="245" t="e">
        <f>IF(ISBLANK(H58),"",VLOOKUP(H58,Tabellen!$B$6:$C$43,2))</f>
        <v>#DIV/0!</v>
      </c>
    </row>
    <row r="59" spans="1:13" ht="13.5" thickBot="1" x14ac:dyDescent="0.25">
      <c r="A59" s="227" t="str">
        <f>'Finalisten Schema'!B6</f>
        <v>Piepers Arnold</v>
      </c>
      <c r="B59" s="248">
        <v>1</v>
      </c>
      <c r="C59" s="249"/>
      <c r="D59" s="258">
        <v>1.45</v>
      </c>
      <c r="E59" s="251">
        <f>VLOOKUP(D59,Tabellen!$B$6:$C$43,2)</f>
        <v>43</v>
      </c>
      <c r="F59" s="252"/>
      <c r="G59" s="252"/>
      <c r="H59" s="253" t="str">
        <f t="shared" si="10"/>
        <v/>
      </c>
      <c r="I59" s="254" t="str">
        <f>IF(ISBLANK(F59),"",SUM(F59/E59))</f>
        <v/>
      </c>
      <c r="J59" s="248" t="str">
        <f>IF(ISBLANK(F59),"",VLOOKUP(I59,Tabellen!$F$6:$G$16,2))</f>
        <v/>
      </c>
      <c r="K59" s="252"/>
      <c r="L59" s="255" t="str">
        <f t="shared" si="11"/>
        <v/>
      </c>
      <c r="M59" s="256"/>
    </row>
    <row r="60" spans="1:13" ht="13.5" thickBot="1" x14ac:dyDescent="0.25">
      <c r="A60" s="235" t="s">
        <v>11</v>
      </c>
      <c r="B60" s="236">
        <f>SUM(B59:B59)</f>
        <v>1</v>
      </c>
      <c r="C60" s="237"/>
      <c r="D60" s="257">
        <v>1.45</v>
      </c>
      <c r="E60" s="280">
        <f>SUM(E59:E59)</f>
        <v>43</v>
      </c>
      <c r="F60" s="239">
        <f>SUM(F59:F59)</f>
        <v>0</v>
      </c>
      <c r="G60" s="239">
        <f>SUM(G59:G59)</f>
        <v>0</v>
      </c>
      <c r="H60" s="241" t="e">
        <f t="shared" si="10"/>
        <v>#DIV/0!</v>
      </c>
      <c r="I60" s="242">
        <f>IF(ISBLANK(F60),"",SUM(F60/E60))</f>
        <v>0</v>
      </c>
      <c r="J60" s="236">
        <f>SUM(J59:J59)</f>
        <v>0</v>
      </c>
      <c r="K60" s="243">
        <f>MAX(K59:K59)</f>
        <v>0</v>
      </c>
      <c r="L60" s="244" t="e">
        <f t="shared" si="11"/>
        <v>#DIV/0!</v>
      </c>
      <c r="M60" s="245" t="e">
        <f>IF(ISBLANK(H60),"",VLOOKUP(H60,Tabellen!$B$6:$C$43,2))</f>
        <v>#DIV/0!</v>
      </c>
    </row>
    <row r="61" spans="1:13" ht="13.5" thickBot="1" x14ac:dyDescent="0.25">
      <c r="A61" s="246" t="str">
        <f>'Finalisten Schema'!B8</f>
        <v>Rosendahl Jos</v>
      </c>
      <c r="B61" s="248">
        <v>1</v>
      </c>
      <c r="C61" s="249"/>
      <c r="D61" s="258">
        <v>3.25</v>
      </c>
      <c r="E61" s="251">
        <f>VLOOKUP(D61,Tabellen!$B$6:$C$43,2)</f>
        <v>80</v>
      </c>
      <c r="F61" s="252"/>
      <c r="G61" s="252"/>
      <c r="H61" s="253" t="str">
        <f t="shared" si="10"/>
        <v/>
      </c>
      <c r="I61" s="254" t="str">
        <f t="shared" ref="I61:I66" si="12">IF(ISBLANK(F61),"",SUM(F61/E61))</f>
        <v/>
      </c>
      <c r="J61" s="248" t="str">
        <f>IF(ISBLANK(F61),"",VLOOKUP(I61,Tabellen!$F$6:$G$16,2))</f>
        <v/>
      </c>
      <c r="K61" s="252"/>
      <c r="L61" s="255" t="str">
        <f t="shared" ref="L61:L67" si="13">IF(ISBLANK(F61),"",SUM(H61/D61))</f>
        <v/>
      </c>
      <c r="M61" s="256"/>
    </row>
    <row r="62" spans="1:13" ht="13.5" thickBot="1" x14ac:dyDescent="0.25">
      <c r="A62" s="235" t="s">
        <v>11</v>
      </c>
      <c r="B62" s="236">
        <f>SUM(B61:B61)</f>
        <v>1</v>
      </c>
      <c r="C62" s="237"/>
      <c r="D62" s="238">
        <v>3.25</v>
      </c>
      <c r="E62" s="239">
        <f>SUM(E61:E61)</f>
        <v>80</v>
      </c>
      <c r="F62" s="240">
        <f>SUM(F61:F61)</f>
        <v>0</v>
      </c>
      <c r="G62" s="240">
        <f>SUM(G61:G61)</f>
        <v>0</v>
      </c>
      <c r="H62" s="241" t="e">
        <f t="shared" ref="H62:H71" si="14">IF(ISBLANK(F62),"",SUM(F62/G62))</f>
        <v>#DIV/0!</v>
      </c>
      <c r="I62" s="242">
        <f t="shared" si="12"/>
        <v>0</v>
      </c>
      <c r="J62" s="236">
        <f>SUM(J61:J61)</f>
        <v>0</v>
      </c>
      <c r="K62" s="243">
        <f>MAX(K61:K61)</f>
        <v>0</v>
      </c>
      <c r="L62" s="244" t="e">
        <f t="shared" si="13"/>
        <v>#DIV/0!</v>
      </c>
      <c r="M62" s="245" t="e">
        <f>IF(ISBLANK(H62),"",VLOOKUP(H62,Tabellen!$B$6:$C$43,2))</f>
        <v>#DIV/0!</v>
      </c>
    </row>
    <row r="63" spans="1:13" x14ac:dyDescent="0.2">
      <c r="A63" s="217" t="str">
        <f>'Finalisten Schema'!B10</f>
        <v>Entink Henriette klein</v>
      </c>
      <c r="B63" s="248">
        <v>1</v>
      </c>
      <c r="C63" s="249"/>
      <c r="D63" s="250">
        <v>1.45</v>
      </c>
      <c r="E63" s="251">
        <f>VLOOKUP(D63,Tabellen!$B$6:$C$43,2)</f>
        <v>43</v>
      </c>
      <c r="F63" s="252"/>
      <c r="G63" s="252"/>
      <c r="H63" s="253" t="str">
        <f t="shared" si="14"/>
        <v/>
      </c>
      <c r="I63" s="254" t="str">
        <f t="shared" si="12"/>
        <v/>
      </c>
      <c r="J63" s="248" t="str">
        <f>IF(ISBLANK(F63),"",VLOOKUP(I63,Tabellen!$F$6:$G$16,2))</f>
        <v/>
      </c>
      <c r="K63" s="252"/>
      <c r="L63" s="255" t="str">
        <f t="shared" si="13"/>
        <v/>
      </c>
      <c r="M63" s="256"/>
    </row>
    <row r="64" spans="1:13" ht="13.5" thickBot="1" x14ac:dyDescent="0.25">
      <c r="A64" s="227"/>
      <c r="B64" s="228">
        <v>1</v>
      </c>
      <c r="C64" s="229"/>
      <c r="D64" s="281">
        <v>1.45</v>
      </c>
      <c r="E64" s="228">
        <v>47</v>
      </c>
      <c r="F64" s="230"/>
      <c r="G64" s="230"/>
      <c r="H64" s="231" t="str">
        <f t="shared" si="14"/>
        <v/>
      </c>
      <c r="I64" s="232" t="str">
        <f t="shared" si="12"/>
        <v/>
      </c>
      <c r="J64" s="228" t="str">
        <f>IF(ISBLANK(F64),"",VLOOKUP(I64,Tabellen!$F$6:$G$16,2))</f>
        <v/>
      </c>
      <c r="K64" s="230"/>
      <c r="L64" s="233" t="str">
        <f t="shared" si="13"/>
        <v/>
      </c>
      <c r="M64" s="234"/>
    </row>
    <row r="65" spans="1:13" ht="13.5" thickBot="1" x14ac:dyDescent="0.25">
      <c r="A65" s="235" t="s">
        <v>11</v>
      </c>
      <c r="B65" s="236">
        <f>SUM(B63:B64)</f>
        <v>2</v>
      </c>
      <c r="C65" s="237"/>
      <c r="D65" s="257">
        <v>1.1499999999999999</v>
      </c>
      <c r="E65" s="239">
        <f>SUM(E63:E64)</f>
        <v>90</v>
      </c>
      <c r="F65" s="240">
        <f>SUM(F63:F64)</f>
        <v>0</v>
      </c>
      <c r="G65" s="240">
        <f>SUM(G63:G64)</f>
        <v>0</v>
      </c>
      <c r="H65" s="241" t="e">
        <f t="shared" si="14"/>
        <v>#DIV/0!</v>
      </c>
      <c r="I65" s="242">
        <f t="shared" si="12"/>
        <v>0</v>
      </c>
      <c r="J65" s="236">
        <f>SUM(J63:J64)</f>
        <v>0</v>
      </c>
      <c r="K65" s="243">
        <f>MAX(K63:K64)</f>
        <v>0</v>
      </c>
      <c r="L65" s="244" t="e">
        <f t="shared" si="13"/>
        <v>#DIV/0!</v>
      </c>
      <c r="M65" s="245" t="e">
        <f>IF(ISBLANK(H65),"",VLOOKUP(H65,Tabellen!$B$6:$C$43,2))</f>
        <v>#DIV/0!</v>
      </c>
    </row>
    <row r="66" spans="1:13" ht="13.5" thickBot="1" x14ac:dyDescent="0.25">
      <c r="A66" s="312" t="str">
        <f>'Finalisten Schema'!B12</f>
        <v>Konings Hans</v>
      </c>
      <c r="B66" s="248">
        <v>1</v>
      </c>
      <c r="C66" s="249"/>
      <c r="D66" s="258">
        <v>6</v>
      </c>
      <c r="E66" s="251">
        <f>VLOOKUP(D66,Tabellen!$B$6:$C$43,2)</f>
        <v>140</v>
      </c>
      <c r="F66" s="252"/>
      <c r="G66" s="252"/>
      <c r="H66" s="253" t="str">
        <f t="shared" si="14"/>
        <v/>
      </c>
      <c r="I66" s="254" t="str">
        <f t="shared" si="12"/>
        <v/>
      </c>
      <c r="J66" s="248" t="str">
        <f>IF(ISBLANK(F66),"",VLOOKUP(I66,Tabellen!$F$6:$G$16,2))</f>
        <v/>
      </c>
      <c r="K66" s="252"/>
      <c r="L66" s="255" t="str">
        <f t="shared" si="13"/>
        <v/>
      </c>
      <c r="M66" s="256"/>
    </row>
    <row r="67" spans="1:13" ht="13.5" thickBot="1" x14ac:dyDescent="0.25">
      <c r="A67" s="235" t="s">
        <v>11</v>
      </c>
      <c r="B67" s="236">
        <f>SUM(B66:B66)</f>
        <v>1</v>
      </c>
      <c r="C67" s="237"/>
      <c r="D67" s="238">
        <v>6</v>
      </c>
      <c r="E67" s="239">
        <f>SUM(E66:E66)</f>
        <v>140</v>
      </c>
      <c r="F67" s="240">
        <f>SUM(F66:F66)</f>
        <v>0</v>
      </c>
      <c r="G67" s="240">
        <f>SUM(G66:G66)</f>
        <v>0</v>
      </c>
      <c r="H67" s="241" t="e">
        <f t="shared" si="14"/>
        <v>#DIV/0!</v>
      </c>
      <c r="I67" s="242">
        <f>IF(ISBLANK(F67),"",SUM(F67/E67))</f>
        <v>0</v>
      </c>
      <c r="J67" s="236">
        <f>SUM(J66:J66)</f>
        <v>0</v>
      </c>
      <c r="K67" s="243">
        <f>MAX(K66:K66)</f>
        <v>0</v>
      </c>
      <c r="L67" s="244" t="e">
        <f t="shared" si="13"/>
        <v>#DIV/0!</v>
      </c>
      <c r="M67" s="245" t="e">
        <f>IF(ISBLANK(H67),"",VLOOKUP(H67,Tabellen!$B$6:$C$43,2))</f>
        <v>#DIV/0!</v>
      </c>
    </row>
    <row r="68" spans="1:13" ht="13.5" thickBot="1" x14ac:dyDescent="0.25">
      <c r="A68" s="246" t="str">
        <f>'Finalisten Schema'!B14</f>
        <v>Kasteel Theo</v>
      </c>
      <c r="B68" s="248">
        <v>1</v>
      </c>
      <c r="C68" s="249"/>
      <c r="D68" s="258">
        <v>1.454</v>
      </c>
      <c r="E68" s="251">
        <f>VLOOKUP(D68,Tabellen!$B$6:$C$43,2)</f>
        <v>43</v>
      </c>
      <c r="F68" s="252"/>
      <c r="G68" s="252"/>
      <c r="H68" s="253" t="str">
        <f t="shared" si="14"/>
        <v/>
      </c>
      <c r="I68" s="254" t="str">
        <f>IF(ISBLANK(F68),"",SUM(F68/E68))</f>
        <v/>
      </c>
      <c r="J68" s="248" t="str">
        <f>IF(ISBLANK(F68),"",VLOOKUP(I68,Tabellen!$F$6:$G$16,2))</f>
        <v/>
      </c>
      <c r="K68" s="252"/>
      <c r="L68" s="255" t="str">
        <f>IF(ISBLANK(F68),"",SUM(H68/D68))</f>
        <v/>
      </c>
      <c r="M68" s="256"/>
    </row>
    <row r="69" spans="1:13" ht="13.5" thickBot="1" x14ac:dyDescent="0.25">
      <c r="A69" s="235" t="s">
        <v>11</v>
      </c>
      <c r="B69" s="236">
        <f>SUM(B68:B68)</f>
        <v>1</v>
      </c>
      <c r="C69" s="237"/>
      <c r="D69" s="238">
        <v>1.45</v>
      </c>
      <c r="E69" s="239">
        <f>SUM(E68:E68)</f>
        <v>43</v>
      </c>
      <c r="F69" s="239">
        <f>SUM(F68:F68)</f>
        <v>0</v>
      </c>
      <c r="G69" s="239">
        <f>SUM(G68:G68)</f>
        <v>0</v>
      </c>
      <c r="H69" s="241" t="e">
        <f t="shared" si="14"/>
        <v>#DIV/0!</v>
      </c>
      <c r="I69" s="242">
        <f>IF(ISBLANK(F69),"",SUM(F69/E69))</f>
        <v>0</v>
      </c>
      <c r="J69" s="236">
        <f>SUM(J68:J68)</f>
        <v>0</v>
      </c>
      <c r="K69" s="243">
        <f>MAX(K68:K68)</f>
        <v>0</v>
      </c>
      <c r="L69" s="244" t="e">
        <f>IF(ISBLANK(F69),"",SUM(H69/D69))</f>
        <v>#DIV/0!</v>
      </c>
      <c r="M69" s="245" t="e">
        <f>IF(ISBLANK(H69),"",VLOOKUP(H69,Tabellen!$B$6:$C$43,2))</f>
        <v>#DIV/0!</v>
      </c>
    </row>
    <row r="70" spans="1:13" x14ac:dyDescent="0.2">
      <c r="A70" s="227" t="str">
        <f>'Finalisten Schema'!B16</f>
        <v>Bulthuis Frans</v>
      </c>
      <c r="B70" s="248">
        <v>1</v>
      </c>
      <c r="C70" s="249"/>
      <c r="D70" s="258">
        <v>1.45</v>
      </c>
      <c r="E70" s="251">
        <f>VLOOKUP(D70,Tabellen!$B$6:$C$43,2)</f>
        <v>43</v>
      </c>
      <c r="F70" s="252"/>
      <c r="G70" s="252"/>
      <c r="H70" s="253" t="str">
        <f t="shared" si="14"/>
        <v/>
      </c>
      <c r="I70" s="254" t="str">
        <f t="shared" ref="I70:I77" si="15">IF(ISBLANK(F70),"",SUM(F70/E70))</f>
        <v/>
      </c>
      <c r="J70" s="248" t="str">
        <f>IF(ISBLANK(F70),"",VLOOKUP(I70,Tabellen!$F$6:$G$16,2))</f>
        <v/>
      </c>
      <c r="K70" s="252"/>
      <c r="L70" s="255" t="str">
        <f t="shared" ref="L70:L78" si="16">IF(ISBLANK(F70),"",SUM(H70/D70))</f>
        <v/>
      </c>
      <c r="M70" s="256"/>
    </row>
    <row r="71" spans="1:13" ht="13.5" thickBot="1" x14ac:dyDescent="0.25">
      <c r="A71" s="227"/>
      <c r="B71" s="228">
        <v>1</v>
      </c>
      <c r="C71" s="229"/>
      <c r="D71" s="258">
        <v>1.45</v>
      </c>
      <c r="E71" s="251">
        <v>47</v>
      </c>
      <c r="F71" s="230"/>
      <c r="G71" s="230"/>
      <c r="H71" s="231" t="str">
        <f t="shared" si="14"/>
        <v/>
      </c>
      <c r="I71" s="232" t="str">
        <f t="shared" si="15"/>
        <v/>
      </c>
      <c r="J71" s="228" t="str">
        <f>IF(ISBLANK(F71),"",VLOOKUP(I71,Tabellen!$F$6:$G$16,2))</f>
        <v/>
      </c>
      <c r="K71" s="230"/>
      <c r="L71" s="233" t="str">
        <f t="shared" si="16"/>
        <v/>
      </c>
      <c r="M71" s="234"/>
    </row>
    <row r="72" spans="1:13" ht="13.5" thickBot="1" x14ac:dyDescent="0.25">
      <c r="A72" s="235" t="s">
        <v>11</v>
      </c>
      <c r="B72" s="236">
        <f>SUM(B70:B71)</f>
        <v>2</v>
      </c>
      <c r="C72" s="237"/>
      <c r="D72" s="238">
        <v>3.75</v>
      </c>
      <c r="E72" s="239">
        <f>SUM(E70:E71)</f>
        <v>90</v>
      </c>
      <c r="F72" s="240">
        <f>SUM(F70:F71)</f>
        <v>0</v>
      </c>
      <c r="G72" s="240">
        <f>SUM(G70:G71)</f>
        <v>0</v>
      </c>
      <c r="H72" s="241" t="e">
        <f t="shared" ref="H72:H88" si="17">IF(ISBLANK(F72),"",SUM(F72/G72))</f>
        <v>#DIV/0!</v>
      </c>
      <c r="I72" s="242">
        <f t="shared" si="15"/>
        <v>0</v>
      </c>
      <c r="J72" s="236">
        <f>SUM(J70:J71)</f>
        <v>0</v>
      </c>
      <c r="K72" s="243">
        <f>MAX(K70:K71)</f>
        <v>0</v>
      </c>
      <c r="L72" s="244" t="e">
        <f t="shared" si="16"/>
        <v>#DIV/0!</v>
      </c>
      <c r="M72" s="245" t="e">
        <f>IF(ISBLANK(H72),"",VLOOKUP(H72,Tabellen!$B$6:$C$43,2))</f>
        <v>#DIV/0!</v>
      </c>
    </row>
    <row r="73" spans="1:13" x14ac:dyDescent="0.2">
      <c r="A73" s="227" t="str">
        <f>'Finalisten Schema'!B18</f>
        <v>Reinders Andre</v>
      </c>
      <c r="B73" s="248">
        <v>1</v>
      </c>
      <c r="C73" s="249"/>
      <c r="D73" s="258">
        <v>1.5</v>
      </c>
      <c r="E73" s="251">
        <v>49</v>
      </c>
      <c r="F73" s="252"/>
      <c r="G73" s="252"/>
      <c r="H73" s="253" t="str">
        <f t="shared" si="17"/>
        <v/>
      </c>
      <c r="I73" s="254" t="str">
        <f t="shared" si="15"/>
        <v/>
      </c>
      <c r="J73" s="248" t="str">
        <f>IF(ISBLANK(F73),"",VLOOKUP(I73,Tabellen!$F$6:$G$16,2))</f>
        <v/>
      </c>
      <c r="K73" s="252"/>
      <c r="L73" s="255" t="str">
        <f t="shared" si="16"/>
        <v/>
      </c>
      <c r="M73" s="256"/>
    </row>
    <row r="74" spans="1:13" x14ac:dyDescent="0.2">
      <c r="A74" s="227"/>
      <c r="B74" s="228">
        <v>1</v>
      </c>
      <c r="C74" s="229"/>
      <c r="D74" s="258">
        <v>1.5</v>
      </c>
      <c r="E74" s="251">
        <v>49</v>
      </c>
      <c r="F74" s="230"/>
      <c r="G74" s="230"/>
      <c r="H74" s="231" t="str">
        <f t="shared" si="17"/>
        <v/>
      </c>
      <c r="I74" s="232" t="str">
        <f t="shared" si="15"/>
        <v/>
      </c>
      <c r="J74" s="228" t="str">
        <f>IF(ISBLANK(F74),"",VLOOKUP(I74,Tabellen!$F$6:$G$16,2))</f>
        <v/>
      </c>
      <c r="K74" s="230"/>
      <c r="L74" s="233" t="str">
        <f t="shared" si="16"/>
        <v/>
      </c>
      <c r="M74" s="234"/>
    </row>
    <row r="75" spans="1:13" ht="13.5" thickBot="1" x14ac:dyDescent="0.25">
      <c r="A75" s="481"/>
      <c r="B75" s="271">
        <v>1</v>
      </c>
      <c r="C75" s="272"/>
      <c r="D75" s="273">
        <v>1.5</v>
      </c>
      <c r="E75" s="279">
        <v>49</v>
      </c>
      <c r="F75" s="274"/>
      <c r="G75" s="274"/>
      <c r="H75" s="231" t="str">
        <f t="shared" si="17"/>
        <v/>
      </c>
      <c r="I75" s="276" t="str">
        <f t="shared" si="15"/>
        <v/>
      </c>
      <c r="J75" s="228" t="str">
        <f>IF(ISBLANK(F75),"",VLOOKUP(I75,Tabellen!$F$6:$G$16,2))</f>
        <v/>
      </c>
      <c r="K75" s="274"/>
      <c r="L75" s="233" t="str">
        <f t="shared" si="16"/>
        <v/>
      </c>
      <c r="M75" s="278"/>
    </row>
    <row r="76" spans="1:13" ht="13.5" thickBot="1" x14ac:dyDescent="0.25">
      <c r="A76" s="235" t="s">
        <v>11</v>
      </c>
      <c r="B76" s="236">
        <f>SUM(B73:B75)</f>
        <v>3</v>
      </c>
      <c r="C76" s="237"/>
      <c r="D76" s="257">
        <v>1.5</v>
      </c>
      <c r="E76" s="239">
        <f>SUM(E73:E75)</f>
        <v>147</v>
      </c>
      <c r="F76" s="240">
        <f>SUM(F73:F75)</f>
        <v>0</v>
      </c>
      <c r="G76" s="240">
        <f>SUM(G73:G75)</f>
        <v>0</v>
      </c>
      <c r="H76" s="241" t="e">
        <f t="shared" si="17"/>
        <v>#DIV/0!</v>
      </c>
      <c r="I76" s="242">
        <f t="shared" si="15"/>
        <v>0</v>
      </c>
      <c r="J76" s="236">
        <f>SUM(J73:J74)</f>
        <v>0</v>
      </c>
      <c r="K76" s="243">
        <f>MAX(K73:K75)</f>
        <v>0</v>
      </c>
      <c r="L76" s="244" t="e">
        <f t="shared" si="16"/>
        <v>#DIV/0!</v>
      </c>
      <c r="M76" s="245" t="e">
        <f>IF(ISBLANK(H76),"",VLOOKUP(H76,Tabellen!$B$6:$C$43,2))</f>
        <v>#DIV/0!</v>
      </c>
    </row>
    <row r="77" spans="1:13" ht="13.5" thickBot="1" x14ac:dyDescent="0.25">
      <c r="A77" s="312" t="str">
        <f>'Finalisten Schema'!B20</f>
        <v>Brake Frans te</v>
      </c>
      <c r="B77" s="248">
        <v>1</v>
      </c>
      <c r="C77" s="249"/>
      <c r="D77" s="258">
        <v>1.75</v>
      </c>
      <c r="E77" s="251">
        <v>55</v>
      </c>
      <c r="F77" s="252"/>
      <c r="G77" s="252"/>
      <c r="H77" s="253" t="str">
        <f t="shared" si="17"/>
        <v/>
      </c>
      <c r="I77" s="254" t="str">
        <f t="shared" si="15"/>
        <v/>
      </c>
      <c r="J77" s="248" t="str">
        <f>IF(ISBLANK(F77),"",VLOOKUP(I77,Tabellen!$F$6:$G$16,2))</f>
        <v/>
      </c>
      <c r="K77" s="252"/>
      <c r="L77" s="255" t="str">
        <f t="shared" si="16"/>
        <v/>
      </c>
      <c r="M77" s="256"/>
    </row>
    <row r="78" spans="1:13" ht="13.5" thickBot="1" x14ac:dyDescent="0.25">
      <c r="A78" s="235" t="s">
        <v>11</v>
      </c>
      <c r="B78" s="236">
        <f>SUM(B77:B77)</f>
        <v>1</v>
      </c>
      <c r="C78" s="237"/>
      <c r="D78" s="238">
        <v>1.75</v>
      </c>
      <c r="E78" s="239">
        <f>SUM(E77:E77)</f>
        <v>55</v>
      </c>
      <c r="F78" s="240">
        <f>SUM(F77:F77)</f>
        <v>0</v>
      </c>
      <c r="G78" s="240">
        <f>SUM(G77:G77)</f>
        <v>0</v>
      </c>
      <c r="H78" s="241" t="e">
        <f t="shared" si="17"/>
        <v>#DIV/0!</v>
      </c>
      <c r="I78" s="242">
        <f>IF(ISBLANK(F78),"",SUM(F78/E78))</f>
        <v>0</v>
      </c>
      <c r="J78" s="236">
        <f>SUM(J77:J77)</f>
        <v>0</v>
      </c>
      <c r="K78" s="243">
        <f>MAX(K77:K77)</f>
        <v>0</v>
      </c>
      <c r="L78" s="244" t="e">
        <f t="shared" si="16"/>
        <v>#DIV/0!</v>
      </c>
      <c r="M78" s="245" t="e">
        <f>IF(ISBLANK(H78),"",VLOOKUP(H78,Tabellen!$B$6:$C$43,2))</f>
        <v>#DIV/0!</v>
      </c>
    </row>
    <row r="79" spans="1:13" ht="13.5" thickBot="1" x14ac:dyDescent="0.25">
      <c r="A79" s="227" t="str">
        <f>'Finalisten Schema'!B22</f>
        <v>Pillen Michel</v>
      </c>
      <c r="B79" s="248">
        <v>1</v>
      </c>
      <c r="C79" s="249"/>
      <c r="D79" s="258">
        <v>1.45</v>
      </c>
      <c r="E79" s="251">
        <f>VLOOKUP(D79,Tabellen!$B$6:$C$43,2)</f>
        <v>43</v>
      </c>
      <c r="F79" s="252"/>
      <c r="G79" s="252"/>
      <c r="H79" s="253" t="str">
        <f t="shared" si="17"/>
        <v/>
      </c>
      <c r="I79" s="254" t="str">
        <f>IF(ISBLANK(F79),"",SUM(F79/E79))</f>
        <v/>
      </c>
      <c r="J79" s="248" t="str">
        <f>IF(ISBLANK(F79),"",VLOOKUP(I79,Tabellen!$F$6:$G$16,2))</f>
        <v/>
      </c>
      <c r="K79" s="252"/>
      <c r="L79" s="255" t="str">
        <f>IF(ISBLANK(F79),"",SUM(H79/D79))</f>
        <v/>
      </c>
      <c r="M79" s="256"/>
    </row>
    <row r="80" spans="1:13" ht="13.5" thickBot="1" x14ac:dyDescent="0.25">
      <c r="A80" s="235" t="s">
        <v>11</v>
      </c>
      <c r="B80" s="236">
        <f>SUM(B79:B79)</f>
        <v>1</v>
      </c>
      <c r="C80" s="237"/>
      <c r="D80" s="238">
        <v>1.35</v>
      </c>
      <c r="E80" s="239">
        <f>SUM(E79:E79)</f>
        <v>43</v>
      </c>
      <c r="F80" s="239">
        <f>SUM(F79:F79)</f>
        <v>0</v>
      </c>
      <c r="G80" s="239">
        <f>SUM(G79:G79)</f>
        <v>0</v>
      </c>
      <c r="H80" s="241" t="e">
        <f t="shared" si="17"/>
        <v>#DIV/0!</v>
      </c>
      <c r="I80" s="242">
        <f>IF(ISBLANK(F80),"",SUM(F80/E80))</f>
        <v>0</v>
      </c>
      <c r="J80" s="236">
        <f>SUM(J79:J79)</f>
        <v>0</v>
      </c>
      <c r="K80" s="243">
        <f>MAX(K79:K79)</f>
        <v>0</v>
      </c>
      <c r="L80" s="244" t="e">
        <f>IF(ISBLANK(F80),"",SUM(H80/D80))</f>
        <v>#DIV/0!</v>
      </c>
      <c r="M80" s="245" t="e">
        <f>IF(ISBLANK(H80),"",VLOOKUP(H80,Tabellen!$B$6:$C$43,2))</f>
        <v>#DIV/0!</v>
      </c>
    </row>
    <row r="81" spans="1:13" ht="13.5" thickBot="1" x14ac:dyDescent="0.25">
      <c r="A81" s="227" t="str">
        <f>'Finalisten Schema'!B24</f>
        <v>Berendsen Frits</v>
      </c>
      <c r="B81" s="248">
        <v>1</v>
      </c>
      <c r="C81" s="249"/>
      <c r="D81" s="258">
        <v>2.2999999999999998</v>
      </c>
      <c r="E81" s="251">
        <f>VLOOKUP(D81,Tabellen!$B$6:$C$43,2)</f>
        <v>60</v>
      </c>
      <c r="F81" s="252"/>
      <c r="G81" s="252"/>
      <c r="H81" s="253" t="str">
        <f t="shared" si="17"/>
        <v/>
      </c>
      <c r="I81" s="254" t="str">
        <f t="shared" ref="I81:I87" si="18">IF(ISBLANK(F81),"",SUM(F81/E81))</f>
        <v/>
      </c>
      <c r="J81" s="248" t="str">
        <f>IF(ISBLANK(F81),"",VLOOKUP(I81,Tabellen!$F$6:$G$16,2))</f>
        <v/>
      </c>
      <c r="K81" s="252"/>
      <c r="L81" s="255" t="str">
        <f t="shared" ref="L81:L88" si="19">IF(ISBLANK(F81),"",SUM(H81/D81))</f>
        <v/>
      </c>
      <c r="M81" s="256"/>
    </row>
    <row r="82" spans="1:13" ht="13.5" thickBot="1" x14ac:dyDescent="0.25">
      <c r="A82" s="235" t="s">
        <v>11</v>
      </c>
      <c r="B82" s="236">
        <f>SUM(B81:B81)</f>
        <v>1</v>
      </c>
      <c r="C82" s="237"/>
      <c r="D82" s="257">
        <v>2.2999999999999998</v>
      </c>
      <c r="E82" s="239">
        <f>SUM(E81:E81)</f>
        <v>60</v>
      </c>
      <c r="F82" s="240">
        <f>SUM(F81:F81)</f>
        <v>0</v>
      </c>
      <c r="G82" s="240">
        <f>SUM(G81:G81)</f>
        <v>0</v>
      </c>
      <c r="H82" s="241" t="e">
        <f t="shared" si="17"/>
        <v>#DIV/0!</v>
      </c>
      <c r="I82" s="242">
        <f t="shared" si="18"/>
        <v>0</v>
      </c>
      <c r="J82" s="236">
        <f>SUM(J81:J81)</f>
        <v>0</v>
      </c>
      <c r="K82" s="243">
        <f>MAX(K81:K81)</f>
        <v>0</v>
      </c>
      <c r="L82" s="244" t="e">
        <f t="shared" si="19"/>
        <v>#DIV/0!</v>
      </c>
      <c r="M82" s="245" t="e">
        <f>IF(ISBLANK(H82),"",VLOOKUP(H82,Tabellen!$B$6:$C$43,2))</f>
        <v>#DIV/0!</v>
      </c>
    </row>
    <row r="83" spans="1:13" x14ac:dyDescent="0.2">
      <c r="A83" s="227" t="str">
        <f>'Finalisten Schema'!B26</f>
        <v>Rouwhorst Bennie</v>
      </c>
      <c r="B83" s="248">
        <v>1</v>
      </c>
      <c r="C83" s="249"/>
      <c r="D83" s="258">
        <v>1.55</v>
      </c>
      <c r="E83" s="251">
        <v>51</v>
      </c>
      <c r="F83" s="252"/>
      <c r="G83" s="252"/>
      <c r="H83" s="253" t="str">
        <f t="shared" si="17"/>
        <v/>
      </c>
      <c r="I83" s="254" t="str">
        <f t="shared" si="18"/>
        <v/>
      </c>
      <c r="J83" s="248" t="str">
        <f>IF(ISBLANK(F83),"",VLOOKUP(I83,Tabellen!$F$6:$G$16,2))</f>
        <v/>
      </c>
      <c r="K83" s="252"/>
      <c r="L83" s="255" t="str">
        <f t="shared" si="19"/>
        <v/>
      </c>
      <c r="M83" s="256"/>
    </row>
    <row r="84" spans="1:13" x14ac:dyDescent="0.2">
      <c r="A84" s="217"/>
      <c r="B84" s="218">
        <v>1</v>
      </c>
      <c r="C84" s="219"/>
      <c r="D84" s="292">
        <v>1.55</v>
      </c>
      <c r="E84" s="218">
        <v>51</v>
      </c>
      <c r="F84" s="222"/>
      <c r="G84" s="222"/>
      <c r="H84" s="223" t="str">
        <f t="shared" si="17"/>
        <v/>
      </c>
      <c r="I84" s="224" t="str">
        <f t="shared" si="18"/>
        <v/>
      </c>
      <c r="J84" s="218" t="str">
        <f>IF(ISBLANK(F84),"",VLOOKUP(I84,Tabellen!$F$6:$G$16,2))</f>
        <v/>
      </c>
      <c r="K84" s="222"/>
      <c r="L84" s="225" t="str">
        <f t="shared" si="19"/>
        <v/>
      </c>
      <c r="M84" s="234"/>
    </row>
    <row r="85" spans="1:13" ht="13.5" thickBot="1" x14ac:dyDescent="0.25">
      <c r="A85" s="217"/>
      <c r="B85" s="218">
        <v>1</v>
      </c>
      <c r="C85" s="219"/>
      <c r="D85" s="292">
        <v>1.55</v>
      </c>
      <c r="E85" s="218">
        <v>51</v>
      </c>
      <c r="F85" s="222"/>
      <c r="G85" s="222"/>
      <c r="H85" s="223" t="str">
        <f t="shared" si="17"/>
        <v/>
      </c>
      <c r="I85" s="224" t="str">
        <f t="shared" si="18"/>
        <v/>
      </c>
      <c r="J85" s="218" t="str">
        <f>IF(ISBLANK(F85),"",VLOOKUP(I85,Tabellen!$F$6:$G$16,2))</f>
        <v/>
      </c>
      <c r="K85" s="222"/>
      <c r="L85" s="225" t="str">
        <f t="shared" si="19"/>
        <v/>
      </c>
      <c r="M85" s="278"/>
    </row>
    <row r="86" spans="1:13" ht="13.5" thickBot="1" x14ac:dyDescent="0.25">
      <c r="A86" s="440" t="s">
        <v>11</v>
      </c>
      <c r="B86" s="441">
        <f>SUM(B83:B85)</f>
        <v>3</v>
      </c>
      <c r="C86" s="442"/>
      <c r="D86" s="450">
        <v>1.55</v>
      </c>
      <c r="E86" s="444">
        <f>SUM(E83:E85)</f>
        <v>153</v>
      </c>
      <c r="F86" s="445">
        <f>SUM(F83:F85)</f>
        <v>0</v>
      </c>
      <c r="G86" s="445">
        <f>SUM(G83:G85)</f>
        <v>0</v>
      </c>
      <c r="H86" s="446" t="e">
        <f t="shared" si="17"/>
        <v>#DIV/0!</v>
      </c>
      <c r="I86" s="447">
        <f t="shared" si="18"/>
        <v>0</v>
      </c>
      <c r="J86" s="441">
        <f>SUM(J83:J85)</f>
        <v>0</v>
      </c>
      <c r="K86" s="448">
        <f>MAX(K83:K85)</f>
        <v>0</v>
      </c>
      <c r="L86" s="449" t="e">
        <f t="shared" si="19"/>
        <v>#DIV/0!</v>
      </c>
      <c r="M86" s="245" t="e">
        <f>IF(ISBLANK(H86),"",VLOOKUP(H86,Tabellen!$B$6:$C$43,2))</f>
        <v>#DIV/0!</v>
      </c>
    </row>
    <row r="87" spans="1:13" ht="13.5" thickBot="1" x14ac:dyDescent="0.25">
      <c r="A87" s="312" t="str">
        <f>'Finalisten Schema'!B28</f>
        <v>Kox Arie</v>
      </c>
      <c r="B87" s="248">
        <v>1</v>
      </c>
      <c r="C87" s="249"/>
      <c r="D87" s="258">
        <v>1.7</v>
      </c>
      <c r="E87" s="251">
        <v>55</v>
      </c>
      <c r="F87" s="252"/>
      <c r="G87" s="252"/>
      <c r="H87" s="253" t="str">
        <f t="shared" si="17"/>
        <v/>
      </c>
      <c r="I87" s="254" t="str">
        <f t="shared" si="18"/>
        <v/>
      </c>
      <c r="J87" s="248" t="str">
        <f>IF(ISBLANK(F87),"",VLOOKUP(I87,Tabellen!$F$6:$G$16,2))</f>
        <v/>
      </c>
      <c r="K87" s="252"/>
      <c r="L87" s="255" t="str">
        <f t="shared" si="19"/>
        <v/>
      </c>
      <c r="M87" s="256"/>
    </row>
    <row r="88" spans="1:13" ht="13.5" thickBot="1" x14ac:dyDescent="0.25">
      <c r="A88" s="235" t="s">
        <v>11</v>
      </c>
      <c r="B88" s="236">
        <f>SUM(B87:B87)</f>
        <v>1</v>
      </c>
      <c r="C88" s="237"/>
      <c r="D88" s="238">
        <v>1.25</v>
      </c>
      <c r="E88" s="239">
        <f>SUM(E87:E87)</f>
        <v>55</v>
      </c>
      <c r="F88" s="240">
        <f>SUM(F87:F87)</f>
        <v>0</v>
      </c>
      <c r="G88" s="240">
        <f>SUM(G87:G87)</f>
        <v>0</v>
      </c>
      <c r="H88" s="241" t="e">
        <f t="shared" si="17"/>
        <v>#DIV/0!</v>
      </c>
      <c r="I88" s="242">
        <f>IF(ISBLANK(F88),"",SUM(F88/E88))</f>
        <v>0</v>
      </c>
      <c r="J88" s="236">
        <f>SUM(J87:J87)</f>
        <v>0</v>
      </c>
      <c r="K88" s="243">
        <f>MAX(K87:K87)</f>
        <v>0</v>
      </c>
      <c r="L88" s="244" t="e">
        <f t="shared" si="19"/>
        <v>#DIV/0!</v>
      </c>
      <c r="M88" s="245" t="e">
        <f>IF(ISBLANK(H88),"",VLOOKUP(H88,Tabellen!$B$6:$C$43,2))</f>
        <v>#DIV/0!</v>
      </c>
    </row>
    <row r="89" spans="1:13" ht="13.5" thickBot="1" x14ac:dyDescent="0.25">
      <c r="A89" s="217" t="str">
        <f>'Finalisten Schema'!B30</f>
        <v>Hakken Gerrit</v>
      </c>
      <c r="B89" s="248">
        <v>1</v>
      </c>
      <c r="C89" s="249"/>
      <c r="D89" s="258">
        <v>1.35</v>
      </c>
      <c r="E89" s="251">
        <v>43</v>
      </c>
      <c r="F89" s="252"/>
      <c r="G89" s="252"/>
      <c r="H89" s="253" t="str">
        <f t="shared" ref="H89:H97" si="20">IF(ISBLANK(F89),"",SUM(F89/G89))</f>
        <v/>
      </c>
      <c r="I89" s="254" t="str">
        <f>IF(ISBLANK(F89),"",SUM(F89/E89))</f>
        <v/>
      </c>
      <c r="J89" s="248" t="str">
        <f>IF(ISBLANK(F89),"",VLOOKUP(I89,Tabellen!$F$6:$G$16,2))</f>
        <v/>
      </c>
      <c r="K89" s="252"/>
      <c r="L89" s="255" t="str">
        <f>IF(ISBLANK(F89),"",SUM(H89/D89))</f>
        <v/>
      </c>
      <c r="M89" s="256"/>
    </row>
    <row r="90" spans="1:13" ht="13.5" thickBot="1" x14ac:dyDescent="0.25">
      <c r="A90" s="235" t="s">
        <v>11</v>
      </c>
      <c r="B90" s="236">
        <f>SUM(B89:B89)</f>
        <v>1</v>
      </c>
      <c r="C90" s="237"/>
      <c r="D90" s="238">
        <v>1.9</v>
      </c>
      <c r="E90" s="239">
        <f>SUM(E89:E89)</f>
        <v>43</v>
      </c>
      <c r="F90" s="239">
        <f>SUM(F89:F89)</f>
        <v>0</v>
      </c>
      <c r="G90" s="239">
        <f>SUM(G89:G89)</f>
        <v>0</v>
      </c>
      <c r="H90" s="241" t="e">
        <f t="shared" si="20"/>
        <v>#DIV/0!</v>
      </c>
      <c r="I90" s="242">
        <f>IF(ISBLANK(F90),"",SUM(F90/E90))</f>
        <v>0</v>
      </c>
      <c r="J90" s="236">
        <f>SUM(J89:J89)</f>
        <v>0</v>
      </c>
      <c r="K90" s="243">
        <f>MAX(K89:K89)</f>
        <v>0</v>
      </c>
      <c r="L90" s="244" t="e">
        <f>IF(ISBLANK(F90),"",SUM(H90/D90))</f>
        <v>#DIV/0!</v>
      </c>
      <c r="M90" s="245" t="e">
        <f>IF(ISBLANK(H90),"",VLOOKUP(H90,Tabellen!$B$6:$C$43,2))</f>
        <v>#DIV/0!</v>
      </c>
    </row>
    <row r="91" spans="1:13" x14ac:dyDescent="0.2">
      <c r="A91" s="247" t="str">
        <f>'Finalisten Schema'!B32</f>
        <v>Slot  Guus</v>
      </c>
      <c r="B91" s="248">
        <v>1</v>
      </c>
      <c r="C91" s="249"/>
      <c r="D91" s="258">
        <v>3.25</v>
      </c>
      <c r="E91" s="251">
        <f>VLOOKUP(D91,Tabellen!$B$6:$C$43,2)</f>
        <v>80</v>
      </c>
      <c r="F91" s="252"/>
      <c r="G91" s="252"/>
      <c r="H91" s="253" t="str">
        <f t="shared" si="20"/>
        <v/>
      </c>
      <c r="I91" s="254" t="str">
        <f t="shared" ref="I91:I96" si="21">IF(ISBLANK(F91),"",SUM(F91/E91))</f>
        <v/>
      </c>
      <c r="J91" s="248" t="str">
        <f>IF(ISBLANK(F91),"",VLOOKUP(I91,Tabellen!$F$6:$G$16,2))</f>
        <v/>
      </c>
      <c r="K91" s="252"/>
      <c r="L91" s="255" t="str">
        <f t="shared" ref="L91:L97" si="22">IF(ISBLANK(F91),"",SUM(H91/D91))</f>
        <v/>
      </c>
      <c r="M91" s="256"/>
    </row>
    <row r="92" spans="1:13" ht="13.5" thickBot="1" x14ac:dyDescent="0.25">
      <c r="A92" s="227"/>
      <c r="B92" s="228"/>
      <c r="C92" s="229"/>
      <c r="D92" s="258"/>
      <c r="E92" s="251"/>
      <c r="F92" s="230"/>
      <c r="G92" s="230"/>
      <c r="H92" s="231" t="str">
        <f t="shared" si="20"/>
        <v/>
      </c>
      <c r="I92" s="232" t="str">
        <f t="shared" si="21"/>
        <v/>
      </c>
      <c r="J92" s="228" t="str">
        <f>IF(ISBLANK(F92),"",VLOOKUP(I92,Tabellen!$F$6:$G$16,2))</f>
        <v/>
      </c>
      <c r="K92" s="230"/>
      <c r="L92" s="233" t="str">
        <f t="shared" si="22"/>
        <v/>
      </c>
      <c r="M92" s="234"/>
    </row>
    <row r="93" spans="1:13" ht="13.5" thickBot="1" x14ac:dyDescent="0.25">
      <c r="A93" s="235" t="s">
        <v>11</v>
      </c>
      <c r="B93" s="236">
        <f>SUM(B91:B92)</f>
        <v>1</v>
      </c>
      <c r="C93" s="237"/>
      <c r="D93" s="238">
        <v>1.65</v>
      </c>
      <c r="E93" s="239">
        <f>SUM(E91:E92)</f>
        <v>80</v>
      </c>
      <c r="F93" s="240">
        <f>SUM(F91:F92)</f>
        <v>0</v>
      </c>
      <c r="G93" s="240">
        <f>SUM(G91:G92)</f>
        <v>0</v>
      </c>
      <c r="H93" s="241" t="e">
        <f t="shared" si="20"/>
        <v>#DIV/0!</v>
      </c>
      <c r="I93" s="242">
        <f t="shared" si="21"/>
        <v>0</v>
      </c>
      <c r="J93" s="236">
        <f>SUM(J91:J92)</f>
        <v>0</v>
      </c>
      <c r="K93" s="243">
        <f>MAX(K91:K92)</f>
        <v>0</v>
      </c>
      <c r="L93" s="244" t="e">
        <f t="shared" si="22"/>
        <v>#DIV/0!</v>
      </c>
      <c r="M93" s="245" t="e">
        <f>IF(ISBLANK(H93),"",VLOOKUP(H93,Tabellen!$B$6:$C$43,2))</f>
        <v>#DIV/0!</v>
      </c>
    </row>
    <row r="94" spans="1:13" ht="13.5" thickBot="1" x14ac:dyDescent="0.25">
      <c r="A94" s="227" t="str">
        <f>'Finalisten Schema'!B34</f>
        <v>Bongers Tonnie</v>
      </c>
      <c r="B94" s="248">
        <v>1</v>
      </c>
      <c r="C94" s="249"/>
      <c r="D94" s="258">
        <v>1.35</v>
      </c>
      <c r="E94" s="251">
        <v>45</v>
      </c>
      <c r="F94" s="252"/>
      <c r="G94" s="252"/>
      <c r="H94" s="253" t="str">
        <f t="shared" si="20"/>
        <v/>
      </c>
      <c r="I94" s="254" t="str">
        <f t="shared" si="21"/>
        <v/>
      </c>
      <c r="J94" s="248" t="str">
        <f>IF(ISBLANK(F94),"",VLOOKUP(I94,Tabellen!$F$6:$G$16,2))</f>
        <v/>
      </c>
      <c r="K94" s="252"/>
      <c r="L94" s="255" t="str">
        <f t="shared" si="22"/>
        <v/>
      </c>
      <c r="M94" s="256"/>
    </row>
    <row r="95" spans="1:13" ht="13.5" thickBot="1" x14ac:dyDescent="0.25">
      <c r="A95" s="235" t="s">
        <v>11</v>
      </c>
      <c r="B95" s="236">
        <f>SUM(B94:B94)</f>
        <v>1</v>
      </c>
      <c r="C95" s="237"/>
      <c r="D95" s="238">
        <v>1.5</v>
      </c>
      <c r="E95" s="280">
        <f>SUM(E94:E94)</f>
        <v>45</v>
      </c>
      <c r="F95" s="240">
        <f>SUM(F94:F94)</f>
        <v>0</v>
      </c>
      <c r="G95" s="240">
        <f>SUM(G94:G94)</f>
        <v>0</v>
      </c>
      <c r="H95" s="241" t="e">
        <f t="shared" si="20"/>
        <v>#DIV/0!</v>
      </c>
      <c r="I95" s="242">
        <f t="shared" si="21"/>
        <v>0</v>
      </c>
      <c r="J95" s="236">
        <f>SUM(J94:J94)</f>
        <v>0</v>
      </c>
      <c r="K95" s="243">
        <f>MAX(K94:K94)</f>
        <v>0</v>
      </c>
      <c r="L95" s="244" t="e">
        <f t="shared" si="22"/>
        <v>#DIV/0!</v>
      </c>
      <c r="M95" s="245" t="e">
        <f>IF(ISBLANK(H95),"",VLOOKUP(H95,Tabellen!$B$6:$C$43,2))</f>
        <v>#DIV/0!</v>
      </c>
    </row>
    <row r="96" spans="1:13" ht="13.5" thickBot="1" x14ac:dyDescent="0.25">
      <c r="A96" s="312" t="str">
        <f>'Finalisten Schema'!B36</f>
        <v>Heutinck Marga</v>
      </c>
      <c r="B96" s="248">
        <v>1</v>
      </c>
      <c r="C96" s="249"/>
      <c r="D96" s="258">
        <v>1.85</v>
      </c>
      <c r="E96" s="251">
        <v>60</v>
      </c>
      <c r="F96" s="252"/>
      <c r="G96" s="252"/>
      <c r="H96" s="253" t="str">
        <f t="shared" si="20"/>
        <v/>
      </c>
      <c r="I96" s="254" t="str">
        <f t="shared" si="21"/>
        <v/>
      </c>
      <c r="J96" s="248" t="str">
        <f>IF(ISBLANK(F96),"",VLOOKUP(I96,Tabellen!$F$6:$G$16,2))</f>
        <v/>
      </c>
      <c r="K96" s="252"/>
      <c r="L96" s="255" t="str">
        <f t="shared" si="22"/>
        <v/>
      </c>
      <c r="M96" s="256"/>
    </row>
    <row r="97" spans="1:13" ht="13.5" thickBot="1" x14ac:dyDescent="0.25">
      <c r="A97" s="235" t="s">
        <v>11</v>
      </c>
      <c r="B97" s="236">
        <f>SUM(B96:B96)</f>
        <v>1</v>
      </c>
      <c r="C97" s="237"/>
      <c r="D97" s="313">
        <v>1</v>
      </c>
      <c r="E97" s="239">
        <f>SUM(E96:E96)</f>
        <v>60</v>
      </c>
      <c r="F97" s="240">
        <f>SUM(F96:F96)</f>
        <v>0</v>
      </c>
      <c r="G97" s="240">
        <f>SUM(G96:G96)</f>
        <v>0</v>
      </c>
      <c r="H97" s="241" t="e">
        <f t="shared" si="20"/>
        <v>#DIV/0!</v>
      </c>
      <c r="I97" s="242">
        <f>IF(ISBLANK(F97),"",SUM(F97/E97))</f>
        <v>0</v>
      </c>
      <c r="J97" s="236">
        <f>SUM(J96:J96)</f>
        <v>0</v>
      </c>
      <c r="K97" s="243">
        <f>MAX(K96:K96)</f>
        <v>0</v>
      </c>
      <c r="L97" s="244" t="e">
        <f t="shared" si="22"/>
        <v>#DIV/0!</v>
      </c>
      <c r="M97" s="245" t="e">
        <f>IF(ISBLANK(H97),"",VLOOKUP(H97,Tabellen!$B$6:$C$43,2))</f>
        <v>#DIV/0!</v>
      </c>
    </row>
    <row r="99" spans="1:13" ht="13.5" thickBot="1" x14ac:dyDescent="0.25"/>
    <row r="100" spans="1:13" ht="30.75" customHeight="1" thickBot="1" x14ac:dyDescent="0.25">
      <c r="A100" s="479" t="s">
        <v>31</v>
      </c>
    </row>
  </sheetData>
  <hyperlinks>
    <hyperlink ref="A100" location="Hoofdmenu!A1" display="Hoofdmenu" xr:uid="{D2B70BCE-9ED4-435B-9AE4-0C0EE4AAC2D0}"/>
  </hyperlinks>
  <printOptions horizontalCentered="1"/>
  <pageMargins left="0.11811023622047245" right="0.11811023622047245" top="0.15748031496062992" bottom="0" header="0.31496062992125984" footer="0.31496062992125984"/>
  <pageSetup paperSize="9"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41707-9105-470D-8507-7B4B909C0DFB}">
  <dimension ref="A1:V37"/>
  <sheetViews>
    <sheetView topLeftCell="A25" workbookViewId="0">
      <selection activeCell="B37" sqref="B37"/>
    </sheetView>
  </sheetViews>
  <sheetFormatPr defaultRowHeight="12.75" x14ac:dyDescent="0.2"/>
  <cols>
    <col min="2" max="2" width="24.28515625" customWidth="1"/>
    <col min="5" max="8" width="13.42578125" style="3" customWidth="1"/>
    <col min="9" max="9" width="13.42578125" style="338" customWidth="1"/>
    <col min="10" max="13" width="13.42578125" style="3" customWidth="1"/>
    <col min="14" max="14" width="13.42578125" customWidth="1"/>
  </cols>
  <sheetData>
    <row r="1" spans="1:22" ht="18" customHeight="1" x14ac:dyDescent="0.2">
      <c r="A1" s="1244" t="s">
        <v>121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6"/>
    </row>
    <row r="2" spans="1:22" ht="36" customHeight="1" x14ac:dyDescent="0.2">
      <c r="A2" s="55" t="s">
        <v>28</v>
      </c>
      <c r="B2" s="81" t="s">
        <v>38</v>
      </c>
      <c r="C2" s="491" t="s">
        <v>30</v>
      </c>
      <c r="D2" s="491" t="s">
        <v>58</v>
      </c>
      <c r="E2" s="492" t="s">
        <v>59</v>
      </c>
      <c r="F2" s="492" t="s">
        <v>92</v>
      </c>
      <c r="G2" s="492" t="s">
        <v>25</v>
      </c>
      <c r="H2" s="492" t="s">
        <v>21</v>
      </c>
      <c r="I2" s="492" t="s">
        <v>19</v>
      </c>
      <c r="J2" s="492" t="s">
        <v>24</v>
      </c>
      <c r="K2" s="492" t="s">
        <v>20</v>
      </c>
      <c r="L2" s="404" t="s">
        <v>44</v>
      </c>
      <c r="M2" s="493" t="s">
        <v>29</v>
      </c>
      <c r="N2" s="494" t="s">
        <v>120</v>
      </c>
      <c r="O2" s="453"/>
      <c r="P2" s="453"/>
      <c r="Q2" s="454"/>
      <c r="R2" s="455"/>
      <c r="S2" s="456"/>
      <c r="T2" s="453"/>
      <c r="U2" s="457"/>
      <c r="V2" s="458"/>
    </row>
    <row r="3" spans="1:22" ht="21.75" customHeight="1" x14ac:dyDescent="0.2">
      <c r="A3" s="86">
        <f>'Uitslag '!A3</f>
        <v>1</v>
      </c>
      <c r="B3" s="414" t="str">
        <f>'Uitslag '!B3</f>
        <v>Gotink Theo</v>
      </c>
      <c r="C3" s="114">
        <f>'Uitslag '!C3</f>
        <v>2.2999999999999998</v>
      </c>
      <c r="D3" s="438">
        <f>'Uitslag '!D3</f>
        <v>60</v>
      </c>
      <c r="E3" s="344">
        <f>'Uitslag '!E3</f>
        <v>0</v>
      </c>
      <c r="F3" s="344">
        <f>'Uitslag '!F3</f>
        <v>0</v>
      </c>
      <c r="G3" s="344">
        <f>'Uitslag '!G3</f>
        <v>0</v>
      </c>
      <c r="H3" s="344" t="e">
        <f>'Uitslag '!H3</f>
        <v>#DIV/0!</v>
      </c>
      <c r="I3" s="439">
        <f>'Uitslag '!I3</f>
        <v>0</v>
      </c>
      <c r="J3" s="333">
        <f>'Uitslag '!J3</f>
        <v>0</v>
      </c>
      <c r="K3" s="344">
        <f>'Uitslag '!K3</f>
        <v>0</v>
      </c>
      <c r="L3" s="344" t="e">
        <f>'Uitslag '!L3</f>
        <v>#DIV/0!</v>
      </c>
      <c r="M3" s="333" t="e">
        <f>SUM(G3/F3)</f>
        <v>#DIV/0!</v>
      </c>
      <c r="N3" s="26" t="e">
        <f>IF(ISBLANK(I3),"",VLOOKUP(I3,Tabellen!$B$6:$C$43,2))</f>
        <v>#N/A</v>
      </c>
    </row>
    <row r="4" spans="1:22" ht="21.75" customHeight="1" x14ac:dyDescent="0.2">
      <c r="A4" s="86">
        <f>'Uitslag '!A4</f>
        <v>2</v>
      </c>
      <c r="B4" s="414" t="str">
        <f>'Uitslag '!B4</f>
        <v>Piepers Arnold</v>
      </c>
      <c r="C4" s="114">
        <f>'Uitslag '!C4</f>
        <v>1.85</v>
      </c>
      <c r="D4" s="438">
        <f>'Uitslag '!D4</f>
        <v>51</v>
      </c>
      <c r="E4" s="344">
        <f>'Uitslag '!E4</f>
        <v>0</v>
      </c>
      <c r="F4" s="344">
        <f>'Uitslag '!F4</f>
        <v>0</v>
      </c>
      <c r="G4" s="344">
        <f>'Uitslag '!G4</f>
        <v>0</v>
      </c>
      <c r="H4" s="344" t="e">
        <f>'Uitslag '!H4</f>
        <v>#DIV/0!</v>
      </c>
      <c r="I4" s="439">
        <f>'Uitslag '!I4</f>
        <v>0</v>
      </c>
      <c r="J4" s="333">
        <f>'Uitslag '!J4</f>
        <v>0</v>
      </c>
      <c r="K4" s="344">
        <f>'Uitslag '!K4</f>
        <v>4</v>
      </c>
      <c r="L4" s="344" t="e">
        <f>'Uitslag '!L4</f>
        <v>#DIV/0!</v>
      </c>
      <c r="M4" s="333">
        <f t="shared" ref="M4:M34" si="0">SUM(I4/C4)</f>
        <v>0</v>
      </c>
      <c r="N4" s="26" t="e">
        <f>IF(ISBLANK(I4),"",VLOOKUP(I4,Tabellen!$B$6:$C$43,2))</f>
        <v>#N/A</v>
      </c>
    </row>
    <row r="5" spans="1:22" ht="21.75" customHeight="1" x14ac:dyDescent="0.2">
      <c r="A5" s="86">
        <f>'Uitslag '!A5</f>
        <v>3</v>
      </c>
      <c r="B5" s="414" t="str">
        <f>'Uitslag '!B5</f>
        <v>Voskamp Martin</v>
      </c>
      <c r="C5" s="114">
        <f>'Uitslag '!C5</f>
        <v>1.78</v>
      </c>
      <c r="D5" s="438">
        <f>'Uitslag '!D5</f>
        <v>49</v>
      </c>
      <c r="E5" s="344">
        <f>'Uitslag '!E5</f>
        <v>0</v>
      </c>
      <c r="F5" s="344">
        <f>'Uitslag '!F5</f>
        <v>0</v>
      </c>
      <c r="G5" s="344">
        <f>'Uitslag '!G5</f>
        <v>0</v>
      </c>
      <c r="H5" s="344" t="e">
        <f>'Uitslag '!H5</f>
        <v>#DIV/0!</v>
      </c>
      <c r="I5" s="439">
        <f>'Uitslag '!I5</f>
        <v>0</v>
      </c>
      <c r="J5" s="333">
        <f>'Uitslag '!J5</f>
        <v>0</v>
      </c>
      <c r="K5" s="344">
        <f>'Uitslag '!K5</f>
        <v>0</v>
      </c>
      <c r="L5" s="344" t="e">
        <f>'Uitslag '!L5</f>
        <v>#DIV/0!</v>
      </c>
      <c r="M5" s="333">
        <f t="shared" si="0"/>
        <v>0</v>
      </c>
      <c r="N5" s="26" t="e">
        <f>IF(ISBLANK(I5),"",VLOOKUP(I5,Tabellen!$B$6:$C$43,2))</f>
        <v>#N/A</v>
      </c>
    </row>
    <row r="6" spans="1:22" ht="21.75" customHeight="1" x14ac:dyDescent="0.2">
      <c r="A6" s="86">
        <f>'Uitslag '!A6</f>
        <v>4</v>
      </c>
      <c r="B6" s="414" t="str">
        <f>'Uitslag '!B6</f>
        <v>Rosendahl Jos</v>
      </c>
      <c r="C6" s="114">
        <f>'Uitslag '!C6</f>
        <v>4.25</v>
      </c>
      <c r="D6" s="438">
        <f>'Uitslag '!D6</f>
        <v>100</v>
      </c>
      <c r="E6" s="330">
        <f>'Uitslag '!E6</f>
        <v>0</v>
      </c>
      <c r="F6" s="344">
        <f>'Uitslag '!F6</f>
        <v>0</v>
      </c>
      <c r="G6" s="330">
        <f>'Uitslag '!G6</f>
        <v>0</v>
      </c>
      <c r="H6" s="344" t="e">
        <f>'Uitslag '!H6</f>
        <v>#DIV/0!</v>
      </c>
      <c r="I6" s="439">
        <f>'Uitslag '!I6</f>
        <v>0</v>
      </c>
      <c r="J6" s="333">
        <f>'Uitslag '!J6</f>
        <v>0</v>
      </c>
      <c r="K6" s="344">
        <f>'Uitslag '!K6</f>
        <v>0</v>
      </c>
      <c r="L6" s="344" t="e">
        <f>'Uitslag '!L6</f>
        <v>#DIV/0!</v>
      </c>
      <c r="M6" s="333">
        <f t="shared" si="0"/>
        <v>0</v>
      </c>
      <c r="N6" s="26" t="e">
        <f>IF(ISBLANK(I6),"",VLOOKUP(I6,Tabellen!$B$6:$C$43,2))</f>
        <v>#N/A</v>
      </c>
    </row>
    <row r="7" spans="1:22" ht="21.75" customHeight="1" x14ac:dyDescent="0.2">
      <c r="A7" s="86">
        <f>'Uitslag '!A7</f>
        <v>5</v>
      </c>
      <c r="B7" s="414" t="str">
        <f>'Uitslag '!B7</f>
        <v>Kolkman Ciel</v>
      </c>
      <c r="C7" s="114">
        <f>'Uitslag '!C7</f>
        <v>0.54</v>
      </c>
      <c r="D7" s="438">
        <f>'Uitslag '!D7</f>
        <v>25</v>
      </c>
      <c r="E7" s="330">
        <f>'Uitslag '!E7</f>
        <v>0</v>
      </c>
      <c r="F7" s="344">
        <f>'Uitslag '!F7</f>
        <v>0</v>
      </c>
      <c r="G7" s="330">
        <f>'Uitslag '!G7</f>
        <v>0</v>
      </c>
      <c r="H7" s="344" t="e">
        <f>'Uitslag '!H7</f>
        <v>#DIV/0!</v>
      </c>
      <c r="I7" s="439">
        <f>'Uitslag '!I7</f>
        <v>0</v>
      </c>
      <c r="J7" s="333">
        <f>'Uitslag '!J7</f>
        <v>0</v>
      </c>
      <c r="K7" s="344">
        <f>'Uitslag '!K7</f>
        <v>0</v>
      </c>
      <c r="L7" s="344" t="e">
        <f>'Uitslag '!L7</f>
        <v>#DIV/0!</v>
      </c>
      <c r="M7" s="333">
        <f t="shared" si="0"/>
        <v>0</v>
      </c>
      <c r="N7" s="26" t="e">
        <f>IF(ISBLANK(I7),"",VLOOKUP(I7,Tabellen!$B$6:$C$43,2))</f>
        <v>#N/A</v>
      </c>
    </row>
    <row r="8" spans="1:22" ht="21.75" customHeight="1" x14ac:dyDescent="0.2">
      <c r="A8" s="86">
        <f>'Uitslag '!A8</f>
        <v>6</v>
      </c>
      <c r="B8" s="414" t="str">
        <f>'Uitslag '!B8</f>
        <v>Entink Henriette klein</v>
      </c>
      <c r="C8" s="114">
        <f>'Uitslag '!C8</f>
        <v>0.72</v>
      </c>
      <c r="D8" s="438">
        <f>'Uitslag '!D8</f>
        <v>29</v>
      </c>
      <c r="E8" s="344">
        <f>'Uitslag '!E8</f>
        <v>0</v>
      </c>
      <c r="F8" s="344">
        <f>'Uitslag '!F8</f>
        <v>0</v>
      </c>
      <c r="G8" s="344">
        <f>'Uitslag '!G8</f>
        <v>0</v>
      </c>
      <c r="H8" s="344" t="e">
        <f>'Uitslag '!H8</f>
        <v>#DIV/0!</v>
      </c>
      <c r="I8" s="439">
        <f>'Uitslag '!I8</f>
        <v>0</v>
      </c>
      <c r="J8" s="333">
        <f>'Uitslag '!J8</f>
        <v>0</v>
      </c>
      <c r="K8" s="344">
        <f>'Uitslag '!K8</f>
        <v>0</v>
      </c>
      <c r="L8" s="344" t="e">
        <f>'Uitslag '!L8</f>
        <v>#DIV/0!</v>
      </c>
      <c r="M8" s="333">
        <f t="shared" si="0"/>
        <v>0</v>
      </c>
      <c r="N8" s="26" t="e">
        <f>IF(ISBLANK(I8),"",VLOOKUP(I8,Tabellen!$B$6:$C$43,2))</f>
        <v>#N/A</v>
      </c>
    </row>
    <row r="9" spans="1:22" ht="21.75" customHeight="1" x14ac:dyDescent="0.2">
      <c r="A9" s="86">
        <f>'Uitslag '!A9</f>
        <v>7</v>
      </c>
      <c r="B9" s="414" t="str">
        <f>'Uitslag '!B9</f>
        <v>Kasteel Harry</v>
      </c>
      <c r="C9" s="114">
        <f>'Uitslag '!C9</f>
        <v>0.69</v>
      </c>
      <c r="D9" s="438">
        <f>'Uitslag '!D9</f>
        <v>27</v>
      </c>
      <c r="E9" s="344">
        <f>'Uitslag '!E9</f>
        <v>0</v>
      </c>
      <c r="F9" s="344">
        <f>'Uitslag '!F9</f>
        <v>0</v>
      </c>
      <c r="G9" s="344">
        <f>'Uitslag '!G9</f>
        <v>0</v>
      </c>
      <c r="H9" s="344" t="e">
        <f>'Uitslag '!H9</f>
        <v>#DIV/0!</v>
      </c>
      <c r="I9" s="439">
        <f>'Uitslag '!I9</f>
        <v>0</v>
      </c>
      <c r="J9" s="333">
        <f>'Uitslag '!J9</f>
        <v>0</v>
      </c>
      <c r="K9" s="344">
        <f>'Uitslag '!K9</f>
        <v>0</v>
      </c>
      <c r="L9" s="344" t="e">
        <f>'Uitslag '!L9</f>
        <v>#DIV/0!</v>
      </c>
      <c r="M9" s="333">
        <f t="shared" si="0"/>
        <v>0</v>
      </c>
      <c r="N9" s="26" t="e">
        <f>IF(ISBLANK(I9),"",VLOOKUP(I9,Tabellen!$B$6:$C$43,2))</f>
        <v>#N/A</v>
      </c>
    </row>
    <row r="10" spans="1:22" ht="21.75" customHeight="1" x14ac:dyDescent="0.2">
      <c r="A10" s="86">
        <f>'Uitslag '!A10</f>
        <v>8</v>
      </c>
      <c r="B10" s="414" t="str">
        <f>'Uitslag '!B10</f>
        <v>Konings Hans</v>
      </c>
      <c r="C10" s="114">
        <f>'Uitslag '!C10</f>
        <v>1.01</v>
      </c>
      <c r="D10" s="438">
        <f>'Uitslag '!D10</f>
        <v>35</v>
      </c>
      <c r="E10" s="344">
        <f>'Uitslag '!E10</f>
        <v>0</v>
      </c>
      <c r="F10" s="344">
        <f>'Uitslag '!F10</f>
        <v>0</v>
      </c>
      <c r="G10" s="344">
        <f>'Uitslag '!G10</f>
        <v>0</v>
      </c>
      <c r="H10" s="344" t="e">
        <f>'Uitslag '!H10</f>
        <v>#DIV/0!</v>
      </c>
      <c r="I10" s="439">
        <f>'Uitslag '!I10</f>
        <v>0</v>
      </c>
      <c r="J10" s="333">
        <f>'Uitslag '!J10</f>
        <v>0</v>
      </c>
      <c r="K10" s="344">
        <f>'Uitslag '!K10</f>
        <v>0</v>
      </c>
      <c r="L10" s="344" t="e">
        <f>'Uitslag '!L10</f>
        <v>#DIV/0!</v>
      </c>
      <c r="M10" s="333">
        <f t="shared" si="0"/>
        <v>0</v>
      </c>
      <c r="N10" s="26" t="e">
        <f>IF(ISBLANK(I10),"",VLOOKUP(I10,Tabellen!$B$6:$C$43,2))</f>
        <v>#N/A</v>
      </c>
    </row>
    <row r="11" spans="1:22" ht="21.75" customHeight="1" x14ac:dyDescent="0.2">
      <c r="A11" s="86">
        <f>'Uitslag '!A11</f>
        <v>9</v>
      </c>
      <c r="B11" s="414" t="str">
        <f>'Uitslag '!B11</f>
        <v>Bongers Henry</v>
      </c>
      <c r="C11" s="114">
        <f>'Uitslag '!C11</f>
        <v>5.4</v>
      </c>
      <c r="D11" s="438">
        <f>'Uitslag '!D11</f>
        <v>120</v>
      </c>
      <c r="E11" s="344">
        <f>'Uitslag '!E11</f>
        <v>0</v>
      </c>
      <c r="F11" s="344">
        <f>'Uitslag '!F11</f>
        <v>0</v>
      </c>
      <c r="G11" s="344">
        <f>'Uitslag '!G11</f>
        <v>0</v>
      </c>
      <c r="H11" s="344" t="e">
        <f>'Uitslag '!H11</f>
        <v>#DIV/0!</v>
      </c>
      <c r="I11" s="439">
        <f>'Uitslag '!I11</f>
        <v>0</v>
      </c>
      <c r="J11" s="333">
        <f>'Uitslag '!J11</f>
        <v>0</v>
      </c>
      <c r="K11" s="344">
        <f>'Uitslag '!K11</f>
        <v>0</v>
      </c>
      <c r="L11" s="344" t="e">
        <f>'Uitslag '!L11</f>
        <v>#DIV/0!</v>
      </c>
      <c r="M11" s="333">
        <f t="shared" si="0"/>
        <v>0</v>
      </c>
      <c r="N11" s="26" t="e">
        <f>IF(ISBLANK(I11),"",VLOOKUP(I11,Tabellen!$B$6:$C$43,2))</f>
        <v>#N/A</v>
      </c>
    </row>
    <row r="12" spans="1:22" ht="21.75" customHeight="1" x14ac:dyDescent="0.2">
      <c r="A12" s="86">
        <f>'Uitslag '!A12</f>
        <v>10</v>
      </c>
      <c r="B12" s="414" t="str">
        <f>'Uitslag '!B12</f>
        <v>Kasteel Theo</v>
      </c>
      <c r="C12" s="114">
        <f>'Uitslag '!C12</f>
        <v>2.7189999999999999</v>
      </c>
      <c r="D12" s="438">
        <f>'Uitslag '!D12</f>
        <v>70</v>
      </c>
      <c r="E12" s="344">
        <f>'Uitslag '!E12</f>
        <v>0</v>
      </c>
      <c r="F12" s="344">
        <f>'Uitslag '!F12</f>
        <v>0</v>
      </c>
      <c r="G12" s="344">
        <f>'Uitslag '!G12</f>
        <v>0</v>
      </c>
      <c r="H12" s="344" t="e">
        <f>'Uitslag '!H12</f>
        <v>#DIV/0!</v>
      </c>
      <c r="I12" s="439">
        <f>'Uitslag '!I12</f>
        <v>0</v>
      </c>
      <c r="J12" s="333">
        <f>'Uitslag '!J12</f>
        <v>0</v>
      </c>
      <c r="K12" s="344">
        <f>'Uitslag '!K12</f>
        <v>0</v>
      </c>
      <c r="L12" s="344" t="e">
        <f>'Uitslag '!L12</f>
        <v>#DIV/0!</v>
      </c>
      <c r="M12" s="333">
        <f t="shared" si="0"/>
        <v>0</v>
      </c>
      <c r="N12" s="26" t="e">
        <f>IF(ISBLANK(I12),"",VLOOKUP(I12,Tabellen!$B$6:$C$43,2))</f>
        <v>#N/A</v>
      </c>
    </row>
    <row r="13" spans="1:22" ht="21.75" customHeight="1" x14ac:dyDescent="0.2">
      <c r="A13" s="86">
        <f>'Uitslag '!A13</f>
        <v>11</v>
      </c>
      <c r="B13" s="414" t="str">
        <f>'Uitslag '!B13</f>
        <v>Wegdam Martin</v>
      </c>
      <c r="C13" s="114">
        <f>'Uitslag '!C13</f>
        <v>2.492</v>
      </c>
      <c r="D13" s="438">
        <f>'Uitslag '!D13</f>
        <v>65</v>
      </c>
      <c r="E13" s="344">
        <f>'Uitslag '!E13</f>
        <v>0</v>
      </c>
      <c r="F13" s="344">
        <f>'Uitslag '!F13</f>
        <v>0</v>
      </c>
      <c r="G13" s="344">
        <f>'Uitslag '!G13</f>
        <v>0</v>
      </c>
      <c r="H13" s="344" t="e">
        <f>'Uitslag '!H13</f>
        <v>#DIV/0!</v>
      </c>
      <c r="I13" s="439">
        <f>'Uitslag '!I13</f>
        <v>0</v>
      </c>
      <c r="J13" s="333">
        <f>'Uitslag '!J13</f>
        <v>0</v>
      </c>
      <c r="K13" s="344">
        <f>'Uitslag '!K13</f>
        <v>0</v>
      </c>
      <c r="L13" s="344" t="e">
        <f>'Uitslag '!L13</f>
        <v>#DIV/0!</v>
      </c>
      <c r="M13" s="333">
        <f t="shared" si="0"/>
        <v>0</v>
      </c>
      <c r="N13" s="26" t="e">
        <f>IF(ISBLANK(I13),"",VLOOKUP(I13,Tabellen!$B$6:$C$43,2))</f>
        <v>#N/A</v>
      </c>
    </row>
    <row r="14" spans="1:22" ht="21.75" customHeight="1" x14ac:dyDescent="0.2">
      <c r="A14" s="86">
        <f>'Uitslag '!A14</f>
        <v>12</v>
      </c>
      <c r="B14" s="414" t="str">
        <f>'Uitslag '!B14</f>
        <v>Bulthuis Frans</v>
      </c>
      <c r="C14" s="114">
        <f>'Uitslag '!C14</f>
        <v>1.75</v>
      </c>
      <c r="D14" s="438">
        <f>'Uitslag '!D14</f>
        <v>49</v>
      </c>
      <c r="E14" s="344">
        <f>'Uitslag '!E14</f>
        <v>0</v>
      </c>
      <c r="F14" s="344">
        <f>'Uitslag '!F14</f>
        <v>0</v>
      </c>
      <c r="G14" s="344">
        <f>'Uitslag '!G14</f>
        <v>0</v>
      </c>
      <c r="H14" s="344" t="e">
        <f>'Uitslag '!H14</f>
        <v>#DIV/0!</v>
      </c>
      <c r="I14" s="439">
        <f>'Uitslag '!I14</f>
        <v>0</v>
      </c>
      <c r="J14" s="333">
        <f>'Uitslag '!J14</f>
        <v>0</v>
      </c>
      <c r="K14" s="344">
        <f>'Uitslag '!K14</f>
        <v>0</v>
      </c>
      <c r="L14" s="344" t="e">
        <f>'Uitslag '!L14</f>
        <v>#DIV/0!</v>
      </c>
      <c r="M14" s="333">
        <f t="shared" si="0"/>
        <v>0</v>
      </c>
      <c r="N14" s="26" t="e">
        <f>IF(ISBLANK(I14),"",VLOOKUP(I14,Tabellen!$B$6:$C$43,2))</f>
        <v>#N/A</v>
      </c>
    </row>
    <row r="15" spans="1:22" ht="21.75" customHeight="1" x14ac:dyDescent="0.2">
      <c r="A15" s="86">
        <f>'Uitslag '!A15</f>
        <v>13</v>
      </c>
      <c r="B15" s="414" t="str">
        <f>'Uitslag '!B15</f>
        <v>Beuting Jan</v>
      </c>
      <c r="C15" s="114">
        <f>'Uitslag '!C15</f>
        <v>1.63</v>
      </c>
      <c r="D15" s="438">
        <f>'Uitslag '!D15</f>
        <v>47</v>
      </c>
      <c r="E15" s="344">
        <f>'Uitslag '!E15</f>
        <v>0</v>
      </c>
      <c r="F15" s="344">
        <f>'Uitslag '!F15</f>
        <v>0</v>
      </c>
      <c r="G15" s="344">
        <f>'Uitslag '!G15</f>
        <v>0</v>
      </c>
      <c r="H15" s="344" t="e">
        <f>'Uitslag '!H15</f>
        <v>#DIV/0!</v>
      </c>
      <c r="I15" s="439">
        <f>'Uitslag '!I15</f>
        <v>0</v>
      </c>
      <c r="J15" s="333">
        <f>'Uitslag '!J15</f>
        <v>0</v>
      </c>
      <c r="K15" s="344">
        <f>'Uitslag '!K15</f>
        <v>0</v>
      </c>
      <c r="L15" s="484" t="e">
        <f>'Uitslag '!L15</f>
        <v>#DIV/0!</v>
      </c>
      <c r="M15" s="333">
        <f t="shared" si="0"/>
        <v>0</v>
      </c>
      <c r="N15" s="26" t="e">
        <f>IF(ISBLANK(I15),"",VLOOKUP(I15,Tabellen!$B$6:$C$43,2))</f>
        <v>#N/A</v>
      </c>
    </row>
    <row r="16" spans="1:22" ht="21.75" customHeight="1" x14ac:dyDescent="0.2">
      <c r="A16" s="86">
        <f>'Uitslag '!A16</f>
        <v>14</v>
      </c>
      <c r="B16" s="414" t="str">
        <f>'Uitslag '!B16</f>
        <v>Reinders Andre</v>
      </c>
      <c r="C16" s="114">
        <f>'Uitslag '!C16</f>
        <v>1.41</v>
      </c>
      <c r="D16" s="438">
        <f>'Uitslag '!D16</f>
        <v>43</v>
      </c>
      <c r="E16" s="344">
        <f>'Uitslag '!E16</f>
        <v>0</v>
      </c>
      <c r="F16" s="344">
        <f>'Uitslag '!F16</f>
        <v>0</v>
      </c>
      <c r="G16" s="344">
        <f>'Uitslag '!G16</f>
        <v>0</v>
      </c>
      <c r="H16" s="344" t="e">
        <f>'Uitslag '!H16</f>
        <v>#DIV/0!</v>
      </c>
      <c r="I16" s="439">
        <f>'Uitslag '!I16</f>
        <v>0</v>
      </c>
      <c r="J16" s="333">
        <f>'Uitslag '!J16</f>
        <v>0</v>
      </c>
      <c r="K16" s="344">
        <f>'Uitslag '!K16</f>
        <v>0</v>
      </c>
      <c r="L16" s="344" t="e">
        <f>'Uitslag '!L16</f>
        <v>#DIV/0!</v>
      </c>
      <c r="M16" s="333">
        <f t="shared" si="0"/>
        <v>0</v>
      </c>
      <c r="N16" s="26" t="e">
        <f>IF(ISBLANK(I16),"",VLOOKUP(I16,Tabellen!$B$6:$C$43,2))</f>
        <v>#N/A</v>
      </c>
    </row>
    <row r="17" spans="1:14" ht="21.75" customHeight="1" x14ac:dyDescent="0.2">
      <c r="A17" s="86">
        <f>'Uitslag '!A17</f>
        <v>15</v>
      </c>
      <c r="B17" s="414" t="str">
        <f>'Uitslag '!B17</f>
        <v>Bekker Leo</v>
      </c>
      <c r="C17" s="114">
        <f>'Uitslag '!C17</f>
        <v>0.95</v>
      </c>
      <c r="D17" s="438">
        <f>'Uitslag '!D17</f>
        <v>33</v>
      </c>
      <c r="E17" s="330">
        <f>'Uitslag '!E17</f>
        <v>0</v>
      </c>
      <c r="F17" s="344">
        <f>'Uitslag '!F17</f>
        <v>0</v>
      </c>
      <c r="G17" s="330">
        <f>'Uitslag '!G17</f>
        <v>0</v>
      </c>
      <c r="H17" s="344" t="e">
        <f>'Uitslag '!H17</f>
        <v>#DIV/0!</v>
      </c>
      <c r="I17" s="439">
        <f>'Uitslag '!I17</f>
        <v>0</v>
      </c>
      <c r="J17" s="333">
        <f>'Uitslag '!J17</f>
        <v>0</v>
      </c>
      <c r="K17" s="344">
        <f>'Uitslag '!K17</f>
        <v>0</v>
      </c>
      <c r="L17" s="344" t="e">
        <f>'Uitslag '!L17</f>
        <v>#DIV/0!</v>
      </c>
      <c r="M17" s="333">
        <f t="shared" si="0"/>
        <v>0</v>
      </c>
      <c r="N17" s="26" t="e">
        <f>IF(ISBLANK(I17),"",VLOOKUP(I17,Tabellen!$B$6:$C$43,2))</f>
        <v>#N/A</v>
      </c>
    </row>
    <row r="18" spans="1:14" ht="21.75" customHeight="1" x14ac:dyDescent="0.2">
      <c r="A18" s="86">
        <f>'Uitslag '!A18</f>
        <v>16</v>
      </c>
      <c r="B18" s="414" t="str">
        <f>'Uitslag '!B18</f>
        <v>Brake Frans te</v>
      </c>
      <c r="C18" s="114">
        <f>'Uitslag '!C18</f>
        <v>1.31</v>
      </c>
      <c r="D18" s="438">
        <f>'Uitslag '!D18</f>
        <v>41</v>
      </c>
      <c r="E18" s="344">
        <f>'Uitslag '!E18</f>
        <v>0</v>
      </c>
      <c r="F18" s="344">
        <f>'Uitslag '!F18</f>
        <v>0</v>
      </c>
      <c r="G18" s="344">
        <f>'Uitslag '!G18</f>
        <v>0</v>
      </c>
      <c r="H18" s="344" t="e">
        <f>'Uitslag '!H18</f>
        <v>#DIV/0!</v>
      </c>
      <c r="I18" s="439">
        <f>'Uitslag '!I18</f>
        <v>0</v>
      </c>
      <c r="J18" s="333">
        <f>'Uitslag '!J18</f>
        <v>0</v>
      </c>
      <c r="K18" s="344">
        <f>'Uitslag '!K18</f>
        <v>0</v>
      </c>
      <c r="L18" s="344" t="e">
        <f>'Uitslag '!L18</f>
        <v>#DIV/0!</v>
      </c>
      <c r="M18" s="333">
        <f t="shared" si="0"/>
        <v>0</v>
      </c>
      <c r="N18" s="26" t="e">
        <f>IF(ISBLANK(I18),"",VLOOKUP(I18,Tabellen!$B$6:$C$43,2))</f>
        <v>#N/A</v>
      </c>
    </row>
    <row r="19" spans="1:14" ht="21.75" customHeight="1" x14ac:dyDescent="0.2">
      <c r="A19" s="86">
        <f>'Uitslag '!A19</f>
        <v>17</v>
      </c>
      <c r="B19" s="414" t="str">
        <f>'Uitslag '!B19</f>
        <v>Loon Theo van</v>
      </c>
      <c r="C19" s="114">
        <f>'Uitslag '!C19</f>
        <v>1</v>
      </c>
      <c r="D19" s="438">
        <f>'Uitslag '!D19</f>
        <v>35</v>
      </c>
      <c r="E19" s="330">
        <f>'Uitslag '!E19</f>
        <v>0</v>
      </c>
      <c r="F19" s="344">
        <f>'Uitslag '!F19</f>
        <v>0</v>
      </c>
      <c r="G19" s="330">
        <f>'Uitslag '!G19</f>
        <v>0</v>
      </c>
      <c r="H19" s="344" t="e">
        <f>'Uitslag '!H19</f>
        <v>#DIV/0!</v>
      </c>
      <c r="I19" s="439">
        <f>'Uitslag '!I19</f>
        <v>0</v>
      </c>
      <c r="J19" s="333">
        <f>'Uitslag '!J19</f>
        <v>0</v>
      </c>
      <c r="K19" s="344">
        <f>'Uitslag '!K19</f>
        <v>0</v>
      </c>
      <c r="L19" s="344" t="e">
        <f>'Uitslag '!L19</f>
        <v>#DIV/0!</v>
      </c>
      <c r="M19" s="333">
        <f t="shared" si="0"/>
        <v>0</v>
      </c>
      <c r="N19" s="26" t="e">
        <f>IF(ISBLANK(I19),"",VLOOKUP(I19,Tabellen!$B$6:$C$43,2))</f>
        <v>#N/A</v>
      </c>
    </row>
    <row r="20" spans="1:14" ht="21.75" customHeight="1" x14ac:dyDescent="0.2">
      <c r="A20" s="86">
        <f>'Uitslag '!A20</f>
        <v>18</v>
      </c>
      <c r="B20" s="414" t="str">
        <f>'Uitslag '!B20</f>
        <v>Pillen Michel</v>
      </c>
      <c r="C20" s="114">
        <f>'Uitslag '!C20</f>
        <v>1.04</v>
      </c>
      <c r="D20" s="438">
        <f>'Uitslag '!D20</f>
        <v>35</v>
      </c>
      <c r="E20" s="344">
        <f>'Uitslag '!E20</f>
        <v>0</v>
      </c>
      <c r="F20" s="344">
        <f>'Uitslag '!F20</f>
        <v>0</v>
      </c>
      <c r="G20" s="344">
        <f>'Uitslag '!G20</f>
        <v>0</v>
      </c>
      <c r="H20" s="344" t="e">
        <f>'Uitslag '!H20</f>
        <v>#DIV/0!</v>
      </c>
      <c r="I20" s="439">
        <f>'Uitslag '!I20</f>
        <v>0</v>
      </c>
      <c r="J20" s="333">
        <f>'Uitslag '!J20</f>
        <v>0</v>
      </c>
      <c r="K20" s="344">
        <f>'Uitslag '!K20</f>
        <v>0</v>
      </c>
      <c r="L20" s="344" t="e">
        <f>'Uitslag '!L20</f>
        <v>#DIV/0!</v>
      </c>
      <c r="M20" s="333">
        <f t="shared" si="0"/>
        <v>0</v>
      </c>
      <c r="N20" s="26" t="e">
        <f>IF(ISBLANK(I20),"",VLOOKUP(I20,Tabellen!$B$6:$C$43,2))</f>
        <v>#N/A</v>
      </c>
    </row>
    <row r="21" spans="1:14" ht="21.75" customHeight="1" x14ac:dyDescent="0.2">
      <c r="A21" s="86">
        <f>'Uitslag '!A21</f>
        <v>19</v>
      </c>
      <c r="B21" s="414" t="str">
        <f>'Uitslag '!B21</f>
        <v>Waalders Harrie</v>
      </c>
      <c r="C21" s="114">
        <f>'Uitslag '!C21</f>
        <v>1.64</v>
      </c>
      <c r="D21" s="438">
        <f>'Uitslag '!D21</f>
        <v>47</v>
      </c>
      <c r="E21" s="330">
        <f>'Uitslag '!E21</f>
        <v>0</v>
      </c>
      <c r="F21" s="344">
        <f>'Uitslag '!F21</f>
        <v>0</v>
      </c>
      <c r="G21" s="330">
        <f>'Uitslag '!G21</f>
        <v>0</v>
      </c>
      <c r="H21" s="344" t="e">
        <f>'Uitslag '!H21</f>
        <v>#DIV/0!</v>
      </c>
      <c r="I21" s="439">
        <f>'Uitslag '!I21</f>
        <v>0</v>
      </c>
      <c r="J21" s="333">
        <f>'Uitslag '!J21</f>
        <v>0</v>
      </c>
      <c r="K21" s="344">
        <f>'Uitslag '!K21</f>
        <v>0</v>
      </c>
      <c r="L21" s="344" t="e">
        <f>'Uitslag '!L21</f>
        <v>#DIV/0!</v>
      </c>
      <c r="M21" s="333">
        <f t="shared" si="0"/>
        <v>0</v>
      </c>
      <c r="N21" s="26" t="e">
        <f>IF(ISBLANK(I21),"",VLOOKUP(I21,Tabellen!$B$6:$C$43,2))</f>
        <v>#N/A</v>
      </c>
    </row>
    <row r="22" spans="1:14" ht="21.75" customHeight="1" x14ac:dyDescent="0.2">
      <c r="A22" s="86">
        <f>'Uitslag '!A22</f>
        <v>20</v>
      </c>
      <c r="B22" s="414" t="str">
        <f>'Uitslag '!B22</f>
        <v>Berendsen Frits</v>
      </c>
      <c r="C22" s="114">
        <f>'Uitslag '!C22</f>
        <v>1.8819999999999999</v>
      </c>
      <c r="D22" s="438">
        <f>'Uitslag '!D22</f>
        <v>51</v>
      </c>
      <c r="E22" s="330">
        <f>'Uitslag '!E22</f>
        <v>0</v>
      </c>
      <c r="F22" s="344">
        <f>'Uitslag '!F22</f>
        <v>0</v>
      </c>
      <c r="G22" s="330">
        <f>'Uitslag '!G22</f>
        <v>0</v>
      </c>
      <c r="H22" s="344" t="e">
        <f>'Uitslag '!H22</f>
        <v>#DIV/0!</v>
      </c>
      <c r="I22" s="439">
        <f>'Uitslag '!I22</f>
        <v>0</v>
      </c>
      <c r="J22" s="333">
        <f>'Uitslag '!J22</f>
        <v>0</v>
      </c>
      <c r="K22" s="344">
        <f>'Uitslag '!K22</f>
        <v>0</v>
      </c>
      <c r="L22" s="344" t="e">
        <f>'Uitslag '!L22</f>
        <v>#DIV/0!</v>
      </c>
      <c r="M22" s="333">
        <f t="shared" si="0"/>
        <v>0</v>
      </c>
      <c r="N22" s="26" t="e">
        <f>IF(ISBLANK(I22),"",VLOOKUP(I22,Tabellen!$B$6:$C$43,2))</f>
        <v>#N/A</v>
      </c>
    </row>
    <row r="23" spans="1:14" ht="21.75" customHeight="1" x14ac:dyDescent="0.2">
      <c r="A23" s="86">
        <f>'Uitslag '!A23</f>
        <v>21</v>
      </c>
      <c r="B23" s="414" t="str">
        <f>'Uitslag '!B23</f>
        <v>Krabbenborg Martin</v>
      </c>
      <c r="C23" s="114">
        <f>'Uitslag '!C23</f>
        <v>2.61</v>
      </c>
      <c r="D23" s="438">
        <f>'Uitslag '!D23</f>
        <v>70</v>
      </c>
      <c r="E23" s="330">
        <f>'Uitslag '!E23</f>
        <v>0</v>
      </c>
      <c r="F23" s="344">
        <f>'Uitslag '!F23</f>
        <v>0</v>
      </c>
      <c r="G23" s="330">
        <f>'Uitslag '!G23</f>
        <v>0</v>
      </c>
      <c r="H23" s="344" t="e">
        <f>'Uitslag '!H23</f>
        <v>#DIV/0!</v>
      </c>
      <c r="I23" s="439">
        <f>'Uitslag '!I23</f>
        <v>0</v>
      </c>
      <c r="J23" s="333">
        <f>'Uitslag '!J23</f>
        <v>0</v>
      </c>
      <c r="K23" s="330">
        <f>'Uitslag '!K23</f>
        <v>0</v>
      </c>
      <c r="L23" s="344" t="e">
        <f>'Uitslag '!L23</f>
        <v>#DIV/0!</v>
      </c>
      <c r="M23" s="333">
        <f t="shared" si="0"/>
        <v>0</v>
      </c>
      <c r="N23" s="26" t="e">
        <f>IF(ISBLANK(I23),"",VLOOKUP(I23,Tabellen!$B$6:$C$43,2))</f>
        <v>#N/A</v>
      </c>
    </row>
    <row r="24" spans="1:14" ht="21.75" customHeight="1" x14ac:dyDescent="0.2">
      <c r="A24" s="86">
        <f>'Uitslag '!A24</f>
        <v>22</v>
      </c>
      <c r="B24" s="414" t="str">
        <f>'Uitslag '!B24</f>
        <v>Rouwhorst Bennie</v>
      </c>
      <c r="C24" s="114">
        <f>'Uitslag '!C24</f>
        <v>2.02</v>
      </c>
      <c r="D24" s="438">
        <f>'Uitslag '!D24</f>
        <v>55</v>
      </c>
      <c r="E24" s="330">
        <f>'Uitslag '!E24</f>
        <v>0</v>
      </c>
      <c r="F24" s="344">
        <f>'Uitslag '!F24</f>
        <v>0</v>
      </c>
      <c r="G24" s="330">
        <f>'Uitslag '!G24</f>
        <v>0</v>
      </c>
      <c r="H24" s="344" t="e">
        <f>'Uitslag '!H24</f>
        <v>#DIV/0!</v>
      </c>
      <c r="I24" s="439">
        <f>'Uitslag '!I24</f>
        <v>0</v>
      </c>
      <c r="J24" s="333">
        <f>'Uitslag '!J24</f>
        <v>0</v>
      </c>
      <c r="K24" s="344">
        <f>'Uitslag '!K24</f>
        <v>0</v>
      </c>
      <c r="L24" s="344" t="e">
        <f>'Uitslag '!L24</f>
        <v>#DIV/0!</v>
      </c>
      <c r="M24" s="333">
        <f t="shared" si="0"/>
        <v>0</v>
      </c>
      <c r="N24" s="26" t="e">
        <f>IF(ISBLANK(I24),"",VLOOKUP(I24,Tabellen!$B$6:$C$43,2))</f>
        <v>#N/A</v>
      </c>
    </row>
    <row r="25" spans="1:14" ht="21.75" customHeight="1" x14ac:dyDescent="0.2">
      <c r="A25" s="86">
        <f>'Uitslag '!A25</f>
        <v>23</v>
      </c>
      <c r="B25" s="414" t="str">
        <f>'Uitslag '!B25</f>
        <v>Dijkgraaf Jan Willem</v>
      </c>
      <c r="C25" s="114">
        <f>'Uitslag '!C25</f>
        <v>1.45</v>
      </c>
      <c r="D25" s="438">
        <f>'Uitslag '!D25</f>
        <v>43</v>
      </c>
      <c r="E25" s="344">
        <f>'Uitslag '!E25</f>
        <v>0</v>
      </c>
      <c r="F25" s="344">
        <f>'Uitslag '!F25</f>
        <v>0</v>
      </c>
      <c r="G25" s="344">
        <f>'Uitslag '!G25</f>
        <v>0</v>
      </c>
      <c r="H25" s="344" t="e">
        <f>'Uitslag '!H25</f>
        <v>#DIV/0!</v>
      </c>
      <c r="I25" s="439">
        <f>'Uitslag '!I25</f>
        <v>0</v>
      </c>
      <c r="J25" s="333">
        <f>'Uitslag '!J25</f>
        <v>0</v>
      </c>
      <c r="K25" s="344">
        <f>'Uitslag '!K25</f>
        <v>0</v>
      </c>
      <c r="L25" s="344" t="e">
        <f>'Uitslag '!L25</f>
        <v>#DIV/0!</v>
      </c>
      <c r="M25" s="333">
        <f t="shared" si="0"/>
        <v>0</v>
      </c>
      <c r="N25" s="26" t="e">
        <f>IF(ISBLANK(I25),"",VLOOKUP(I25,Tabellen!$B$6:$C$43,2))</f>
        <v>#N/A</v>
      </c>
    </row>
    <row r="26" spans="1:14" ht="21.75" customHeight="1" x14ac:dyDescent="0.2">
      <c r="A26" s="86">
        <f>'Uitslag '!A26</f>
        <v>24</v>
      </c>
      <c r="B26" s="414" t="str">
        <f>'Uitslag '!B26</f>
        <v>Kox Arie</v>
      </c>
      <c r="C26" s="114">
        <f>'Uitslag '!C26</f>
        <v>1.63</v>
      </c>
      <c r="D26" s="438">
        <f>'Uitslag '!D26</f>
        <v>47</v>
      </c>
      <c r="E26" s="344">
        <f>'Uitslag '!E26</f>
        <v>0</v>
      </c>
      <c r="F26" s="344">
        <f>'Uitslag '!F26</f>
        <v>0</v>
      </c>
      <c r="G26" s="344">
        <f>'Uitslag '!G26</f>
        <v>0</v>
      </c>
      <c r="H26" s="344" t="e">
        <f>'Uitslag '!H26</f>
        <v>#DIV/0!</v>
      </c>
      <c r="I26" s="439">
        <f>'Uitslag '!I26</f>
        <v>0</v>
      </c>
      <c r="J26" s="333">
        <f>'Uitslag '!J26</f>
        <v>0</v>
      </c>
      <c r="K26" s="344">
        <f>'Uitslag '!K26</f>
        <v>0</v>
      </c>
      <c r="L26" s="344" t="e">
        <f>'Uitslag '!L26</f>
        <v>#DIV/0!</v>
      </c>
      <c r="M26" s="333">
        <f t="shared" si="0"/>
        <v>0</v>
      </c>
      <c r="N26" s="26" t="e">
        <f>IF(ISBLANK(I26),"",VLOOKUP(I26,Tabellen!$B$6:$C$43,2))</f>
        <v>#N/A</v>
      </c>
    </row>
    <row r="27" spans="1:14" ht="21.75" customHeight="1" x14ac:dyDescent="0.2">
      <c r="A27" s="86">
        <f>'Uitslag '!A27</f>
        <v>25</v>
      </c>
      <c r="B27" s="414" t="str">
        <f>'Uitslag '!B27</f>
        <v>Arentsen Wim</v>
      </c>
      <c r="C27" s="114">
        <f>'Uitslag '!C27</f>
        <v>1.327</v>
      </c>
      <c r="D27" s="438">
        <f>'Uitslag '!D27</f>
        <v>41</v>
      </c>
      <c r="E27" s="344">
        <f>'Uitslag '!E27</f>
        <v>0</v>
      </c>
      <c r="F27" s="344">
        <f>'Uitslag '!F27</f>
        <v>0</v>
      </c>
      <c r="G27" s="344">
        <f>'Uitslag '!G27</f>
        <v>0</v>
      </c>
      <c r="H27" s="344" t="e">
        <f>'Uitslag '!H27</f>
        <v>#DIV/0!</v>
      </c>
      <c r="I27" s="439">
        <f>'Uitslag '!I27</f>
        <v>0</v>
      </c>
      <c r="J27" s="333">
        <f>'Uitslag '!J27</f>
        <v>0</v>
      </c>
      <c r="K27" s="344">
        <f>'Uitslag '!K27</f>
        <v>0</v>
      </c>
      <c r="L27" s="344" t="e">
        <f>'Uitslag '!L27</f>
        <v>#DIV/0!</v>
      </c>
      <c r="M27" s="333">
        <f t="shared" si="0"/>
        <v>0</v>
      </c>
      <c r="N27" s="26" t="e">
        <f>IF(ISBLANK(I27),"",VLOOKUP(I27,Tabellen!$B$6:$C$43,2))</f>
        <v>#N/A</v>
      </c>
    </row>
    <row r="28" spans="1:14" ht="21.75" customHeight="1" x14ac:dyDescent="0.2">
      <c r="A28" s="86">
        <f>'Uitslag '!A28</f>
        <v>26</v>
      </c>
      <c r="B28" s="414" t="str">
        <f>'Uitslag '!B28</f>
        <v>Hakken Gerrit</v>
      </c>
      <c r="C28" s="114">
        <f>'Uitslag '!C28</f>
        <v>1.46</v>
      </c>
      <c r="D28" s="438">
        <f>'Uitslag '!D28</f>
        <v>47</v>
      </c>
      <c r="E28" s="344">
        <f>'Uitslag '!E28</f>
        <v>0</v>
      </c>
      <c r="F28" s="344">
        <f>'Uitslag '!F28</f>
        <v>0</v>
      </c>
      <c r="G28" s="344">
        <f>'Uitslag '!G28</f>
        <v>0</v>
      </c>
      <c r="H28" s="344" t="e">
        <f>'Uitslag '!H28</f>
        <v>#DIV/0!</v>
      </c>
      <c r="I28" s="439">
        <f>'Uitslag '!I28</f>
        <v>0</v>
      </c>
      <c r="J28" s="333">
        <f>'Uitslag '!J28</f>
        <v>0</v>
      </c>
      <c r="K28" s="344">
        <f>'Uitslag '!K28</f>
        <v>0</v>
      </c>
      <c r="L28" s="344" t="e">
        <f>'Uitslag '!L28</f>
        <v>#DIV/0!</v>
      </c>
      <c r="M28" s="333">
        <f t="shared" si="0"/>
        <v>0</v>
      </c>
      <c r="N28" s="26" t="e">
        <f>IF(ISBLANK(I28),"",VLOOKUP(I28,Tabellen!$B$6:$C$43,2))</f>
        <v>#N/A</v>
      </c>
    </row>
    <row r="29" spans="1:14" ht="21.75" customHeight="1" x14ac:dyDescent="0.2">
      <c r="A29" s="86">
        <f>'Uitslag '!A29</f>
        <v>27</v>
      </c>
      <c r="B29" s="414" t="str">
        <f>'Uitslag '!B29</f>
        <v>Ras J.</v>
      </c>
      <c r="C29" s="114">
        <f>'Uitslag '!C29</f>
        <v>2.5</v>
      </c>
      <c r="D29" s="438">
        <f>'Uitslag '!D29</f>
        <v>65</v>
      </c>
      <c r="E29" s="344">
        <f>'Uitslag '!E29</f>
        <v>0</v>
      </c>
      <c r="F29" s="344">
        <f>'Uitslag '!F29</f>
        <v>0</v>
      </c>
      <c r="G29" s="344">
        <f>'Uitslag '!G29</f>
        <v>0</v>
      </c>
      <c r="H29" s="344" t="e">
        <f>'Uitslag '!H29</f>
        <v>#DIV/0!</v>
      </c>
      <c r="I29" s="439">
        <f>'Uitslag '!I29</f>
        <v>0</v>
      </c>
      <c r="J29" s="333">
        <f>'Uitslag '!J29</f>
        <v>0</v>
      </c>
      <c r="K29" s="344">
        <f>'Uitslag '!K29</f>
        <v>0</v>
      </c>
      <c r="L29" s="344" t="e">
        <f>'Uitslag '!L29</f>
        <v>#DIV/0!</v>
      </c>
      <c r="M29" s="333">
        <f t="shared" si="0"/>
        <v>0</v>
      </c>
      <c r="N29" s="26" t="e">
        <f>IF(ISBLANK(I29),"",VLOOKUP(I29,Tabellen!$B$6:$C$43,2))</f>
        <v>#N/A</v>
      </c>
    </row>
    <row r="30" spans="1:14" ht="21.75" customHeight="1" x14ac:dyDescent="0.2">
      <c r="A30" s="86">
        <f>'Uitslag '!A30</f>
        <v>28</v>
      </c>
      <c r="B30" s="414" t="str">
        <f>'Uitslag '!B30</f>
        <v>Slot  Guus</v>
      </c>
      <c r="C30" s="114">
        <f>'Uitslag '!C30</f>
        <v>3.68</v>
      </c>
      <c r="D30" s="438">
        <f>'Uitslag '!D30</f>
        <v>90</v>
      </c>
      <c r="E30" s="344">
        <f>'Uitslag '!E30</f>
        <v>0</v>
      </c>
      <c r="F30" s="344">
        <f>'Uitslag '!F30</f>
        <v>0</v>
      </c>
      <c r="G30" s="344">
        <f>'Uitslag '!G30</f>
        <v>0</v>
      </c>
      <c r="H30" s="344" t="e">
        <f>'Uitslag '!H30</f>
        <v>#DIV/0!</v>
      </c>
      <c r="I30" s="439">
        <f>'Uitslag '!I30</f>
        <v>0</v>
      </c>
      <c r="J30" s="333">
        <f>'Uitslag '!J30</f>
        <v>0</v>
      </c>
      <c r="K30" s="344">
        <f>'Uitslag '!K30</f>
        <v>0</v>
      </c>
      <c r="L30" s="344" t="e">
        <f>'Uitslag '!L30</f>
        <v>#DIV/0!</v>
      </c>
      <c r="M30" s="333">
        <f t="shared" si="0"/>
        <v>0</v>
      </c>
      <c r="N30" s="26" t="e">
        <f>IF(ISBLANK(I30),"",VLOOKUP(I30,Tabellen!$B$6:$C$43,2))</f>
        <v>#N/A</v>
      </c>
    </row>
    <row r="31" spans="1:14" ht="21.75" customHeight="1" x14ac:dyDescent="0.2">
      <c r="A31" s="86">
        <f>'Uitslag '!A31</f>
        <v>29</v>
      </c>
      <c r="B31" s="414" t="str">
        <f>'Uitslag '!B31</f>
        <v>Schaik v Erik</v>
      </c>
      <c r="C31" s="114">
        <f>'Uitslag '!C31</f>
        <v>4.1900000000000004</v>
      </c>
      <c r="D31" s="438">
        <f>'Uitslag '!D31</f>
        <v>100</v>
      </c>
      <c r="E31" s="344">
        <f>'Uitslag '!E31</f>
        <v>0</v>
      </c>
      <c r="F31" s="344">
        <f>'Uitslag '!F31</f>
        <v>0</v>
      </c>
      <c r="G31" s="344">
        <f>'Uitslag '!G31</f>
        <v>0</v>
      </c>
      <c r="H31" s="344" t="e">
        <f>'Uitslag '!H31</f>
        <v>#DIV/0!</v>
      </c>
      <c r="I31" s="439">
        <f>'Uitslag '!I31</f>
        <v>0</v>
      </c>
      <c r="J31" s="333">
        <f>'Uitslag '!J31</f>
        <v>0</v>
      </c>
      <c r="K31" s="344">
        <f>'Uitslag '!K31</f>
        <v>0</v>
      </c>
      <c r="L31" s="344" t="e">
        <f>'Uitslag '!L31</f>
        <v>#DIV/0!</v>
      </c>
      <c r="M31" s="333">
        <f t="shared" si="0"/>
        <v>0</v>
      </c>
      <c r="N31" s="26" t="e">
        <f>IF(ISBLANK(I31),"",VLOOKUP(I31,Tabellen!$B$6:$C$43,2))</f>
        <v>#N/A</v>
      </c>
    </row>
    <row r="32" spans="1:14" ht="21.75" customHeight="1" x14ac:dyDescent="0.2">
      <c r="A32" s="86">
        <f>'Uitslag '!A32</f>
        <v>30</v>
      </c>
      <c r="B32" s="414" t="str">
        <f>'Uitslag '!B32</f>
        <v>Bongers Tonnie</v>
      </c>
      <c r="C32" s="114">
        <f>'Uitslag '!C32</f>
        <v>5.54</v>
      </c>
      <c r="D32" s="438">
        <f>'Uitslag '!D32</f>
        <v>130</v>
      </c>
      <c r="E32" s="344">
        <f>'Uitslag '!E32</f>
        <v>0</v>
      </c>
      <c r="F32" s="344">
        <f>'Uitslag '!F32</f>
        <v>0</v>
      </c>
      <c r="G32" s="344">
        <f>'Uitslag '!G32</f>
        <v>0</v>
      </c>
      <c r="H32" s="344" t="e">
        <f>'Uitslag '!H32</f>
        <v>#DIV/0!</v>
      </c>
      <c r="I32" s="439">
        <f>'Uitslag '!I32</f>
        <v>0</v>
      </c>
      <c r="J32" s="333">
        <f>'Uitslag '!J32</f>
        <v>0</v>
      </c>
      <c r="K32" s="344">
        <f>'Uitslag '!K32</f>
        <v>0</v>
      </c>
      <c r="L32" s="344" t="e">
        <f>'Uitslag '!L32</f>
        <v>#DIV/0!</v>
      </c>
      <c r="M32" s="333">
        <f t="shared" si="0"/>
        <v>0</v>
      </c>
      <c r="N32" s="26" t="e">
        <f>IF(ISBLANK(I32),"",VLOOKUP(I32,Tabellen!$B$6:$C$43,2))</f>
        <v>#N/A</v>
      </c>
    </row>
    <row r="33" spans="1:14" ht="21.75" customHeight="1" x14ac:dyDescent="0.2">
      <c r="A33" s="86">
        <f>'Uitslag '!A33</f>
        <v>31</v>
      </c>
      <c r="B33" s="414" t="str">
        <f>'Uitslag '!B33</f>
        <v>Lindert Gerrit te</v>
      </c>
      <c r="C33" s="114">
        <f>'Uitslag '!C33</f>
        <v>1.53</v>
      </c>
      <c r="D33" s="438">
        <f>'Uitslag '!D33</f>
        <v>45</v>
      </c>
      <c r="E33" s="344">
        <f>'Uitslag '!E33</f>
        <v>0</v>
      </c>
      <c r="F33" s="344">
        <f>'Uitslag '!F33</f>
        <v>0</v>
      </c>
      <c r="G33" s="344">
        <f>'Uitslag '!G33</f>
        <v>0</v>
      </c>
      <c r="H33" s="344" t="e">
        <f>'Uitslag '!H33</f>
        <v>#DIV/0!</v>
      </c>
      <c r="I33" s="439">
        <f>'Uitslag '!I33</f>
        <v>0</v>
      </c>
      <c r="J33" s="333">
        <f>'Uitslag '!J33</f>
        <v>0</v>
      </c>
      <c r="K33" s="344">
        <f>'Uitslag '!K33</f>
        <v>0</v>
      </c>
      <c r="L33" s="344" t="e">
        <f>'Uitslag '!L33</f>
        <v>#DIV/0!</v>
      </c>
      <c r="M33" s="333">
        <f t="shared" si="0"/>
        <v>0</v>
      </c>
      <c r="N33" s="26" t="e">
        <f>IF(ISBLANK(I33),"",VLOOKUP(I33,Tabellen!$B$6:$C$43,2))</f>
        <v>#N/A</v>
      </c>
    </row>
    <row r="34" spans="1:14" ht="21.75" customHeight="1" x14ac:dyDescent="0.2">
      <c r="A34" s="86">
        <f>'Uitslag '!A34</f>
        <v>32</v>
      </c>
      <c r="B34" s="414" t="str">
        <f>'Uitslag '!B34</f>
        <v>Heutinck Marga</v>
      </c>
      <c r="C34" s="114">
        <f>'Uitslag '!C34</f>
        <v>1.115</v>
      </c>
      <c r="D34" s="438">
        <f>'Uitslag '!D34</f>
        <v>37</v>
      </c>
      <c r="E34" s="344">
        <f>'Uitslag '!E34</f>
        <v>0</v>
      </c>
      <c r="F34" s="344">
        <f>'Uitslag '!F34</f>
        <v>0</v>
      </c>
      <c r="G34" s="344">
        <f>'Uitslag '!G34</f>
        <v>0</v>
      </c>
      <c r="H34" s="344" t="e">
        <f>'Uitslag '!H34</f>
        <v>#DIV/0!</v>
      </c>
      <c r="I34" s="439">
        <f>'Uitslag '!I34</f>
        <v>0</v>
      </c>
      <c r="J34" s="333">
        <f>'Uitslag '!J34</f>
        <v>0</v>
      </c>
      <c r="K34" s="344">
        <f>'Uitslag '!K34</f>
        <v>0</v>
      </c>
      <c r="L34" s="344" t="e">
        <f>'Uitslag '!L34</f>
        <v>#DIV/0!</v>
      </c>
      <c r="M34" s="333">
        <f t="shared" si="0"/>
        <v>0</v>
      </c>
      <c r="N34" s="26" t="e">
        <f>IF(ISBLANK(I34),"",VLOOKUP(I34,Tabellen!$B$6:$C$43,2))</f>
        <v>#N/A</v>
      </c>
    </row>
    <row r="36" spans="1:14" ht="13.5" thickBot="1" x14ac:dyDescent="0.25"/>
    <row r="37" spans="1:14" ht="26.25" customHeight="1" thickBot="1" x14ac:dyDescent="0.25">
      <c r="B37" s="459" t="s">
        <v>31</v>
      </c>
    </row>
  </sheetData>
  <sortState xmlns:xlrd2="http://schemas.microsoft.com/office/spreadsheetml/2017/richdata2" ref="B3:M34">
    <sortCondition descending="1" ref="K3:K34"/>
  </sortState>
  <mergeCells count="1">
    <mergeCell ref="A1:N1"/>
  </mergeCells>
  <hyperlinks>
    <hyperlink ref="B37" location="Hoofdmenu!A1" display="Hoofdmenu" xr:uid="{2856F7A2-E7DB-4D1C-9463-AFD167D2A720}"/>
  </hyperlinks>
  <pageMargins left="0.70866141732283472" right="0" top="0.15748031496062992" bottom="0" header="0.31496062992125984" footer="0.31496062992125984"/>
  <pageSetup paperSize="9" scale="70" orientation="landscape" horizontalDpi="0" verticalDpi="0" r:id="rId1"/>
  <headerFooter>
    <oddFooter>&amp;CJos Rouwhorst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93"/>
  <sheetViews>
    <sheetView workbookViewId="0">
      <selection activeCell="I81" sqref="H81:I81"/>
    </sheetView>
  </sheetViews>
  <sheetFormatPr defaultRowHeight="14.25" x14ac:dyDescent="0.2"/>
  <cols>
    <col min="1" max="1" width="6" style="3" customWidth="1"/>
    <col min="2" max="2" width="30.7109375" style="16" customWidth="1"/>
    <col min="3" max="3" width="24.42578125" style="173" customWidth="1"/>
    <col min="6" max="6" width="13.7109375" customWidth="1"/>
  </cols>
  <sheetData>
    <row r="1" spans="1:3" ht="24.75" customHeight="1" x14ac:dyDescent="0.2">
      <c r="A1" s="1247" t="s">
        <v>117</v>
      </c>
      <c r="B1" s="1247"/>
      <c r="C1" s="1247"/>
    </row>
    <row r="2" spans="1:3" ht="16.5" customHeight="1" x14ac:dyDescent="0.2">
      <c r="A2" s="17"/>
      <c r="B2" s="91" t="s">
        <v>0</v>
      </c>
      <c r="C2" s="174" t="s">
        <v>34</v>
      </c>
    </row>
    <row r="3" spans="1:3" s="1" customFormat="1" ht="21" customHeight="1" x14ac:dyDescent="0.2">
      <c r="A3" s="42">
        <v>1</v>
      </c>
      <c r="B3" s="82" t="e">
        <f>#REF!</f>
        <v>#REF!</v>
      </c>
      <c r="C3" s="175">
        <v>8</v>
      </c>
    </row>
    <row r="4" spans="1:3" s="1" customFormat="1" ht="21" customHeight="1" x14ac:dyDescent="0.2">
      <c r="A4" s="42">
        <v>2</v>
      </c>
      <c r="B4" s="82" t="e">
        <f>#REF!</f>
        <v>#REF!</v>
      </c>
      <c r="C4" s="175">
        <v>8</v>
      </c>
    </row>
    <row r="5" spans="1:3" s="1" customFormat="1" ht="21" customHeight="1" x14ac:dyDescent="0.2">
      <c r="A5" s="42">
        <v>3</v>
      </c>
      <c r="B5" s="82" t="e">
        <f>#REF!</f>
        <v>#REF!</v>
      </c>
      <c r="C5" s="175">
        <v>8</v>
      </c>
    </row>
    <row r="6" spans="1:3" s="1" customFormat="1" ht="21" customHeight="1" x14ac:dyDescent="0.2">
      <c r="A6" s="42">
        <v>4</v>
      </c>
      <c r="B6" s="82" t="e">
        <f>#REF!</f>
        <v>#REF!</v>
      </c>
      <c r="C6" s="175">
        <v>8</v>
      </c>
    </row>
    <row r="7" spans="1:3" s="1" customFormat="1" ht="21" customHeight="1" x14ac:dyDescent="0.2">
      <c r="A7" s="42">
        <v>5</v>
      </c>
      <c r="B7" s="82" t="e">
        <f>#REF!</f>
        <v>#REF!</v>
      </c>
      <c r="C7" s="175">
        <v>8</v>
      </c>
    </row>
    <row r="8" spans="1:3" s="1" customFormat="1" ht="21" customHeight="1" x14ac:dyDescent="0.2">
      <c r="A8" s="42">
        <v>6</v>
      </c>
      <c r="B8" s="82" t="e">
        <f>#REF!</f>
        <v>#REF!</v>
      </c>
      <c r="C8" s="175">
        <v>8</v>
      </c>
    </row>
    <row r="9" spans="1:3" s="1" customFormat="1" ht="21" customHeight="1" x14ac:dyDescent="0.2">
      <c r="A9" s="42">
        <v>7</v>
      </c>
      <c r="B9" s="82" t="e">
        <f>#REF!</f>
        <v>#REF!</v>
      </c>
      <c r="C9" s="175">
        <v>8</v>
      </c>
    </row>
    <row r="10" spans="1:3" s="1" customFormat="1" ht="21" customHeight="1" x14ac:dyDescent="0.2">
      <c r="A10" s="42">
        <v>8</v>
      </c>
      <c r="B10" s="82" t="e">
        <f>#REF!</f>
        <v>#REF!</v>
      </c>
      <c r="C10" s="175">
        <v>8</v>
      </c>
    </row>
    <row r="11" spans="1:3" s="1" customFormat="1" ht="21" customHeight="1" x14ac:dyDescent="0.2">
      <c r="A11" s="42">
        <v>9</v>
      </c>
      <c r="B11" s="82" t="e">
        <f>#REF!</f>
        <v>#REF!</v>
      </c>
      <c r="C11" s="175">
        <v>8</v>
      </c>
    </row>
    <row r="12" spans="1:3" s="1" customFormat="1" ht="21" customHeight="1" x14ac:dyDescent="0.2">
      <c r="A12" s="42">
        <v>10</v>
      </c>
      <c r="B12" s="82" t="e">
        <f>#REF!</f>
        <v>#REF!</v>
      </c>
      <c r="C12" s="175">
        <v>8</v>
      </c>
    </row>
    <row r="13" spans="1:3" s="1" customFormat="1" ht="21" customHeight="1" x14ac:dyDescent="0.2">
      <c r="A13" s="42">
        <v>11</v>
      </c>
      <c r="B13" s="82" t="e">
        <f>#REF!</f>
        <v>#REF!</v>
      </c>
      <c r="C13" s="175">
        <v>8</v>
      </c>
    </row>
    <row r="14" spans="1:3" s="1" customFormat="1" ht="21" customHeight="1" x14ac:dyDescent="0.2">
      <c r="A14" s="42">
        <v>12</v>
      </c>
      <c r="B14" s="82" t="e">
        <f>#REF!</f>
        <v>#REF!</v>
      </c>
      <c r="C14" s="175">
        <v>8</v>
      </c>
    </row>
    <row r="15" spans="1:3" s="1" customFormat="1" ht="21" customHeight="1" x14ac:dyDescent="0.2">
      <c r="A15" s="42">
        <v>13</v>
      </c>
      <c r="B15" s="82" t="e">
        <f>#REF!</f>
        <v>#REF!</v>
      </c>
      <c r="C15" s="175">
        <v>8</v>
      </c>
    </row>
    <row r="16" spans="1:3" s="1" customFormat="1" ht="21" customHeight="1" x14ac:dyDescent="0.2">
      <c r="A16" s="42">
        <v>14</v>
      </c>
      <c r="B16" s="82" t="e">
        <f>#REF!</f>
        <v>#REF!</v>
      </c>
      <c r="C16" s="175">
        <v>8</v>
      </c>
    </row>
    <row r="17" spans="1:8" s="1" customFormat="1" ht="21" customHeight="1" x14ac:dyDescent="0.2">
      <c r="A17" s="42">
        <v>15</v>
      </c>
      <c r="B17" s="82" t="e">
        <f>#REF!</f>
        <v>#REF!</v>
      </c>
      <c r="C17" s="175">
        <v>8</v>
      </c>
    </row>
    <row r="18" spans="1:8" s="1" customFormat="1" ht="21" customHeight="1" x14ac:dyDescent="0.2">
      <c r="A18" s="42">
        <v>16</v>
      </c>
      <c r="B18" s="82" t="e">
        <f>#REF!</f>
        <v>#REF!</v>
      </c>
      <c r="C18" s="175">
        <v>8</v>
      </c>
    </row>
    <row r="19" spans="1:8" s="1" customFormat="1" ht="21" customHeight="1" x14ac:dyDescent="0.2">
      <c r="A19" s="42">
        <v>17</v>
      </c>
      <c r="B19" s="82" t="e">
        <f>#REF!</f>
        <v>#REF!</v>
      </c>
      <c r="C19" s="175">
        <v>8</v>
      </c>
    </row>
    <row r="20" spans="1:8" s="1" customFormat="1" ht="21" customHeight="1" x14ac:dyDescent="0.2">
      <c r="A20" s="42">
        <v>18</v>
      </c>
      <c r="B20" s="82" t="e">
        <f>#REF!</f>
        <v>#REF!</v>
      </c>
      <c r="C20" s="175">
        <v>8</v>
      </c>
    </row>
    <row r="21" spans="1:8" s="1" customFormat="1" ht="21" customHeight="1" x14ac:dyDescent="0.2">
      <c r="A21" s="42">
        <v>19</v>
      </c>
      <c r="B21" s="82" t="e">
        <f>#REF!</f>
        <v>#REF!</v>
      </c>
      <c r="C21" s="175">
        <v>8</v>
      </c>
    </row>
    <row r="22" spans="1:8" s="1" customFormat="1" ht="21" customHeight="1" x14ac:dyDescent="0.2">
      <c r="A22" s="42">
        <v>20</v>
      </c>
      <c r="B22" s="82" t="e">
        <f>#REF!</f>
        <v>#REF!</v>
      </c>
      <c r="C22" s="175">
        <v>8</v>
      </c>
    </row>
    <row r="23" spans="1:8" s="1" customFormat="1" ht="21" customHeight="1" x14ac:dyDescent="0.2">
      <c r="A23" s="42">
        <v>21</v>
      </c>
      <c r="B23" s="82" t="e">
        <f>#REF!</f>
        <v>#REF!</v>
      </c>
      <c r="C23" s="175">
        <v>8</v>
      </c>
    </row>
    <row r="24" spans="1:8" s="1" customFormat="1" ht="21" customHeight="1" x14ac:dyDescent="0.2">
      <c r="A24" s="42">
        <v>22</v>
      </c>
      <c r="B24" s="82" t="e">
        <f>#REF!</f>
        <v>#REF!</v>
      </c>
      <c r="C24" s="175">
        <v>8</v>
      </c>
    </row>
    <row r="25" spans="1:8" s="1" customFormat="1" ht="21" customHeight="1" x14ac:dyDescent="0.2">
      <c r="A25" s="42">
        <v>23</v>
      </c>
      <c r="B25" s="82" t="e">
        <f>#REF!</f>
        <v>#REF!</v>
      </c>
      <c r="C25" s="175">
        <v>8</v>
      </c>
    </row>
    <row r="26" spans="1:8" s="1" customFormat="1" ht="21" customHeight="1" x14ac:dyDescent="0.2">
      <c r="A26" s="42">
        <v>24</v>
      </c>
      <c r="B26" s="82" t="e">
        <f>#REF!</f>
        <v>#REF!</v>
      </c>
      <c r="C26" s="175">
        <v>8</v>
      </c>
    </row>
    <row r="27" spans="1:8" s="1" customFormat="1" ht="21" customHeight="1" x14ac:dyDescent="0.2">
      <c r="A27" s="42">
        <v>25</v>
      </c>
      <c r="B27" s="82" t="e">
        <f>#REF!</f>
        <v>#REF!</v>
      </c>
      <c r="C27" s="175">
        <v>8</v>
      </c>
    </row>
    <row r="28" spans="1:8" s="1" customFormat="1" ht="21" customHeight="1" x14ac:dyDescent="0.2">
      <c r="A28" s="42">
        <v>26</v>
      </c>
      <c r="B28" s="82" t="e">
        <f>#REF!</f>
        <v>#REF!</v>
      </c>
      <c r="C28" s="175">
        <v>8</v>
      </c>
    </row>
    <row r="29" spans="1:8" s="1" customFormat="1" ht="21" customHeight="1" x14ac:dyDescent="0.2">
      <c r="A29" s="42">
        <v>27</v>
      </c>
      <c r="B29" s="82" t="e">
        <f>#REF!</f>
        <v>#REF!</v>
      </c>
      <c r="C29" s="175">
        <v>8</v>
      </c>
    </row>
    <row r="30" spans="1:8" s="1" customFormat="1" ht="21" customHeight="1" x14ac:dyDescent="0.2">
      <c r="A30" s="42">
        <v>28</v>
      </c>
      <c r="B30" s="82" t="e">
        <f>#REF!</f>
        <v>#REF!</v>
      </c>
      <c r="C30" s="175">
        <v>8</v>
      </c>
    </row>
    <row r="31" spans="1:8" s="1" customFormat="1" ht="21" customHeight="1" x14ac:dyDescent="0.2">
      <c r="A31" s="42">
        <v>29</v>
      </c>
      <c r="B31" s="82" t="e">
        <f>#REF!</f>
        <v>#REF!</v>
      </c>
      <c r="C31" s="175">
        <v>8</v>
      </c>
      <c r="E31" s="43"/>
      <c r="F31" s="43"/>
      <c r="H31" s="43"/>
    </row>
    <row r="32" spans="1:8" s="1" customFormat="1" ht="21" customHeight="1" x14ac:dyDescent="0.2">
      <c r="A32" s="42">
        <v>30</v>
      </c>
      <c r="B32" s="82" t="e">
        <f>#REF!</f>
        <v>#REF!</v>
      </c>
      <c r="C32" s="175">
        <v>8</v>
      </c>
    </row>
    <row r="33" spans="1:3" s="1" customFormat="1" ht="21" customHeight="1" x14ac:dyDescent="0.2">
      <c r="A33" s="42">
        <v>31</v>
      </c>
      <c r="B33" s="82" t="e">
        <f>#REF!</f>
        <v>#REF!</v>
      </c>
      <c r="C33" s="175">
        <v>8</v>
      </c>
    </row>
    <row r="34" spans="1:3" s="1" customFormat="1" ht="21" customHeight="1" x14ac:dyDescent="0.2">
      <c r="A34" s="42">
        <v>32</v>
      </c>
      <c r="B34" s="82" t="e">
        <f>#REF!</f>
        <v>#REF!</v>
      </c>
      <c r="C34" s="175">
        <v>8</v>
      </c>
    </row>
    <row r="35" spans="1:3" s="1" customFormat="1" ht="21" customHeight="1" x14ac:dyDescent="0.2">
      <c r="A35" s="42">
        <v>33</v>
      </c>
      <c r="B35" s="82" t="e">
        <f>#REF!</f>
        <v>#REF!</v>
      </c>
      <c r="C35" s="175">
        <v>8</v>
      </c>
    </row>
    <row r="36" spans="1:3" s="1" customFormat="1" ht="21" customHeight="1" x14ac:dyDescent="0.2">
      <c r="A36" s="42">
        <v>34</v>
      </c>
      <c r="B36" s="82" t="e">
        <f>#REF!</f>
        <v>#REF!</v>
      </c>
      <c r="C36" s="175">
        <v>8</v>
      </c>
    </row>
    <row r="37" spans="1:3" s="1" customFormat="1" ht="21" customHeight="1" x14ac:dyDescent="0.2">
      <c r="A37" s="42">
        <v>35</v>
      </c>
      <c r="B37" s="82" t="e">
        <f>#REF!</f>
        <v>#REF!</v>
      </c>
      <c r="C37" s="175">
        <v>8</v>
      </c>
    </row>
    <row r="38" spans="1:3" s="1" customFormat="1" ht="21" customHeight="1" x14ac:dyDescent="0.2">
      <c r="A38" s="42">
        <v>36</v>
      </c>
      <c r="B38" s="82" t="e">
        <f>#REF!</f>
        <v>#REF!</v>
      </c>
      <c r="C38" s="175">
        <v>8</v>
      </c>
    </row>
    <row r="39" spans="1:3" s="1" customFormat="1" ht="21" customHeight="1" x14ac:dyDescent="0.2">
      <c r="A39" s="42">
        <v>37</v>
      </c>
      <c r="B39" s="82" t="e">
        <f>#REF!</f>
        <v>#REF!</v>
      </c>
      <c r="C39" s="175">
        <v>8</v>
      </c>
    </row>
    <row r="40" spans="1:3" s="1" customFormat="1" ht="21" customHeight="1" x14ac:dyDescent="0.2">
      <c r="A40" s="42">
        <v>38</v>
      </c>
      <c r="B40" s="82" t="e">
        <f>#REF!</f>
        <v>#REF!</v>
      </c>
      <c r="C40" s="175">
        <v>8</v>
      </c>
    </row>
    <row r="41" spans="1:3" s="1" customFormat="1" ht="21" customHeight="1" x14ac:dyDescent="0.2">
      <c r="A41" s="42">
        <v>39</v>
      </c>
      <c r="B41" s="82" t="e">
        <f>#REF!</f>
        <v>#REF!</v>
      </c>
      <c r="C41" s="175">
        <v>8</v>
      </c>
    </row>
    <row r="42" spans="1:3" s="1" customFormat="1" ht="21" customHeight="1" x14ac:dyDescent="0.2">
      <c r="A42" s="42">
        <v>40</v>
      </c>
      <c r="B42" s="82" t="e">
        <f>#REF!</f>
        <v>#REF!</v>
      </c>
      <c r="C42" s="175">
        <v>8</v>
      </c>
    </row>
    <row r="43" spans="1:3" s="1" customFormat="1" ht="21" customHeight="1" x14ac:dyDescent="0.2">
      <c r="A43" s="42">
        <v>41</v>
      </c>
      <c r="B43" s="82" t="e">
        <f>#REF!</f>
        <v>#REF!</v>
      </c>
      <c r="C43" s="175">
        <v>8</v>
      </c>
    </row>
    <row r="44" spans="1:3" s="1" customFormat="1" ht="21" customHeight="1" x14ac:dyDescent="0.2">
      <c r="A44" s="42">
        <v>42</v>
      </c>
      <c r="B44" s="82" t="e">
        <f>#REF!</f>
        <v>#REF!</v>
      </c>
      <c r="C44" s="175">
        <v>8</v>
      </c>
    </row>
    <row r="45" spans="1:3" s="1" customFormat="1" ht="21" customHeight="1" x14ac:dyDescent="0.2">
      <c r="A45" s="42">
        <v>43</v>
      </c>
      <c r="B45" s="82" t="e">
        <f>#REF!</f>
        <v>#REF!</v>
      </c>
      <c r="C45" s="175">
        <v>8</v>
      </c>
    </row>
    <row r="46" spans="1:3" s="1" customFormat="1" ht="21" customHeight="1" x14ac:dyDescent="0.2">
      <c r="A46" s="42">
        <v>44</v>
      </c>
      <c r="B46" s="82" t="e">
        <f>#REF!</f>
        <v>#REF!</v>
      </c>
      <c r="C46" s="175">
        <v>8</v>
      </c>
    </row>
    <row r="47" spans="1:3" s="1" customFormat="1" ht="21" customHeight="1" x14ac:dyDescent="0.2">
      <c r="A47" s="42">
        <v>45</v>
      </c>
      <c r="B47" s="82" t="e">
        <f>#REF!</f>
        <v>#REF!</v>
      </c>
      <c r="C47" s="175">
        <v>8</v>
      </c>
    </row>
    <row r="48" spans="1:3" s="1" customFormat="1" ht="21" customHeight="1" x14ac:dyDescent="0.2">
      <c r="A48" s="42">
        <v>46</v>
      </c>
      <c r="B48" s="82" t="e">
        <f>#REF!</f>
        <v>#REF!</v>
      </c>
      <c r="C48" s="175">
        <v>8</v>
      </c>
    </row>
    <row r="49" spans="1:3" s="1" customFormat="1" ht="21" customHeight="1" x14ac:dyDescent="0.2">
      <c r="A49" s="42">
        <v>47</v>
      </c>
      <c r="B49" s="82" t="e">
        <f>#REF!</f>
        <v>#REF!</v>
      </c>
      <c r="C49" s="175">
        <v>8</v>
      </c>
    </row>
    <row r="50" spans="1:3" s="1" customFormat="1" ht="21" customHeight="1" x14ac:dyDescent="0.2">
      <c r="A50" s="42">
        <v>48</v>
      </c>
      <c r="B50" s="82" t="e">
        <f>#REF!</f>
        <v>#REF!</v>
      </c>
      <c r="C50" s="175">
        <v>8</v>
      </c>
    </row>
    <row r="51" spans="1:3" s="1" customFormat="1" ht="21" customHeight="1" x14ac:dyDescent="0.2">
      <c r="A51" s="42">
        <v>49</v>
      </c>
      <c r="B51" s="82" t="e">
        <f>#REF!</f>
        <v>#REF!</v>
      </c>
      <c r="C51" s="175">
        <v>8</v>
      </c>
    </row>
    <row r="52" spans="1:3" s="1" customFormat="1" ht="21" customHeight="1" x14ac:dyDescent="0.2">
      <c r="A52" s="42">
        <v>50</v>
      </c>
      <c r="B52" s="82" t="e">
        <f>#REF!</f>
        <v>#REF!</v>
      </c>
      <c r="C52" s="175">
        <v>8</v>
      </c>
    </row>
    <row r="53" spans="1:3" s="1" customFormat="1" ht="21" customHeight="1" x14ac:dyDescent="0.2">
      <c r="A53" s="42">
        <v>51</v>
      </c>
      <c r="B53" s="82" t="e">
        <f>#REF!</f>
        <v>#REF!</v>
      </c>
      <c r="C53" s="175">
        <v>8</v>
      </c>
    </row>
    <row r="54" spans="1:3" s="1" customFormat="1" ht="21" customHeight="1" x14ac:dyDescent="0.2">
      <c r="A54" s="42">
        <v>52</v>
      </c>
      <c r="B54" s="82" t="e">
        <f>#REF!</f>
        <v>#REF!</v>
      </c>
      <c r="C54" s="175">
        <v>8</v>
      </c>
    </row>
    <row r="55" spans="1:3" s="1" customFormat="1" ht="21" customHeight="1" x14ac:dyDescent="0.2">
      <c r="A55" s="42">
        <v>53</v>
      </c>
      <c r="B55" s="82" t="e">
        <f>#REF!</f>
        <v>#REF!</v>
      </c>
      <c r="C55" s="175">
        <v>8</v>
      </c>
    </row>
    <row r="56" spans="1:3" s="1" customFormat="1" ht="21" customHeight="1" x14ac:dyDescent="0.2">
      <c r="A56" s="42">
        <v>54</v>
      </c>
      <c r="B56" s="82" t="e">
        <f>#REF!</f>
        <v>#REF!</v>
      </c>
      <c r="C56" s="175">
        <v>8</v>
      </c>
    </row>
    <row r="57" spans="1:3" s="1" customFormat="1" ht="21" customHeight="1" x14ac:dyDescent="0.2">
      <c r="A57" s="42">
        <v>55</v>
      </c>
      <c r="B57" s="82" t="e">
        <f>#REF!</f>
        <v>#REF!</v>
      </c>
      <c r="C57" s="175">
        <v>8</v>
      </c>
    </row>
    <row r="58" spans="1:3" s="1" customFormat="1" ht="21" customHeight="1" x14ac:dyDescent="0.2">
      <c r="A58" s="42">
        <v>56</v>
      </c>
      <c r="B58" s="82" t="e">
        <f>#REF!</f>
        <v>#REF!</v>
      </c>
      <c r="C58" s="175">
        <v>8</v>
      </c>
    </row>
    <row r="59" spans="1:3" s="1" customFormat="1" ht="21" customHeight="1" x14ac:dyDescent="0.2">
      <c r="A59" s="42">
        <v>57</v>
      </c>
      <c r="B59" s="82" t="e">
        <f>#REF!</f>
        <v>#REF!</v>
      </c>
      <c r="C59" s="175">
        <v>8</v>
      </c>
    </row>
    <row r="60" spans="1:3" s="1" customFormat="1" ht="21" customHeight="1" x14ac:dyDescent="0.2">
      <c r="A60" s="42">
        <v>58</v>
      </c>
      <c r="B60" s="82" t="e">
        <f>#REF!</f>
        <v>#REF!</v>
      </c>
      <c r="C60" s="175">
        <v>8</v>
      </c>
    </row>
    <row r="61" spans="1:3" s="1" customFormat="1" ht="21" customHeight="1" x14ac:dyDescent="0.2">
      <c r="A61" s="42">
        <v>59</v>
      </c>
      <c r="B61" s="82" t="e">
        <f>#REF!</f>
        <v>#REF!</v>
      </c>
      <c r="C61" s="175">
        <v>8</v>
      </c>
    </row>
    <row r="62" spans="1:3" s="1" customFormat="1" ht="21" customHeight="1" x14ac:dyDescent="0.2">
      <c r="A62" s="42">
        <v>60</v>
      </c>
      <c r="B62" s="82" t="e">
        <f>#REF!</f>
        <v>#REF!</v>
      </c>
      <c r="C62" s="175">
        <v>8</v>
      </c>
    </row>
    <row r="63" spans="1:3" ht="21" customHeight="1" x14ac:dyDescent="0.2">
      <c r="A63" s="42">
        <v>61</v>
      </c>
      <c r="B63" s="82" t="e">
        <f>#REF!</f>
        <v>#REF!</v>
      </c>
      <c r="C63" s="175">
        <v>8</v>
      </c>
    </row>
    <row r="64" spans="1:3" ht="21" customHeight="1" x14ac:dyDescent="0.2">
      <c r="A64" s="42">
        <v>62</v>
      </c>
      <c r="B64" s="82" t="e">
        <f>#REF!</f>
        <v>#REF!</v>
      </c>
      <c r="C64" s="175">
        <v>8</v>
      </c>
    </row>
    <row r="65" spans="1:3" ht="21" customHeight="1" x14ac:dyDescent="0.2">
      <c r="A65" s="42">
        <v>63</v>
      </c>
      <c r="B65" s="82" t="e">
        <f>#REF!</f>
        <v>#REF!</v>
      </c>
      <c r="C65" s="175">
        <v>8</v>
      </c>
    </row>
    <row r="66" spans="1:3" ht="21" customHeight="1" x14ac:dyDescent="0.2">
      <c r="A66" s="42">
        <v>64</v>
      </c>
      <c r="B66" s="82" t="e">
        <f>#REF!</f>
        <v>#REF!</v>
      </c>
      <c r="C66" s="175">
        <v>8</v>
      </c>
    </row>
    <row r="67" spans="1:3" ht="21" customHeight="1" x14ac:dyDescent="0.2">
      <c r="A67" s="42">
        <v>65</v>
      </c>
      <c r="B67" s="82" t="e">
        <f>#REF!</f>
        <v>#REF!</v>
      </c>
      <c r="C67" s="175">
        <v>8</v>
      </c>
    </row>
    <row r="68" spans="1:3" ht="21" customHeight="1" x14ac:dyDescent="0.2">
      <c r="A68" s="42">
        <v>66</v>
      </c>
      <c r="B68" s="82" t="e">
        <f>#REF!</f>
        <v>#REF!</v>
      </c>
      <c r="C68" s="175">
        <v>8</v>
      </c>
    </row>
    <row r="69" spans="1:3" ht="21" customHeight="1" x14ac:dyDescent="0.2">
      <c r="A69" s="42">
        <v>67</v>
      </c>
      <c r="B69" s="82" t="e">
        <f>#REF!</f>
        <v>#REF!</v>
      </c>
      <c r="C69" s="175">
        <v>8</v>
      </c>
    </row>
    <row r="70" spans="1:3" ht="21" customHeight="1" x14ac:dyDescent="0.2">
      <c r="A70" s="42">
        <v>68</v>
      </c>
      <c r="B70" s="82" t="e">
        <f>#REF!</f>
        <v>#REF!</v>
      </c>
      <c r="C70" s="175">
        <v>8</v>
      </c>
    </row>
    <row r="71" spans="1:3" ht="21" customHeight="1" x14ac:dyDescent="0.2">
      <c r="A71" s="42">
        <v>69</v>
      </c>
      <c r="B71" s="82" t="e">
        <f>#REF!</f>
        <v>#REF!</v>
      </c>
      <c r="C71" s="175">
        <v>8</v>
      </c>
    </row>
    <row r="72" spans="1:3" ht="21" customHeight="1" x14ac:dyDescent="0.2">
      <c r="A72" s="42">
        <v>70</v>
      </c>
      <c r="B72" s="82" t="e">
        <f>#REF!</f>
        <v>#REF!</v>
      </c>
      <c r="C72" s="175">
        <v>8</v>
      </c>
    </row>
    <row r="73" spans="1:3" ht="21" customHeight="1" x14ac:dyDescent="0.2">
      <c r="A73" s="42">
        <v>71</v>
      </c>
      <c r="B73" s="82" t="e">
        <f>#REF!</f>
        <v>#REF!</v>
      </c>
      <c r="C73" s="175">
        <v>8</v>
      </c>
    </row>
    <row r="74" spans="1:3" ht="21" customHeight="1" x14ac:dyDescent="0.2">
      <c r="A74" s="42">
        <v>72</v>
      </c>
      <c r="B74" s="82"/>
      <c r="C74" s="175"/>
    </row>
    <row r="75" spans="1:3" ht="21" customHeight="1" x14ac:dyDescent="0.2">
      <c r="A75" s="42">
        <v>73</v>
      </c>
      <c r="B75" s="82"/>
      <c r="C75" s="176">
        <f ca="1">SUM(C3:C92)</f>
        <v>568</v>
      </c>
    </row>
    <row r="76" spans="1:3" ht="21" customHeight="1" x14ac:dyDescent="0.2">
      <c r="A76" s="42">
        <v>74</v>
      </c>
      <c r="B76" s="82"/>
      <c r="C76" s="175"/>
    </row>
    <row r="77" spans="1:3" ht="21" customHeight="1" x14ac:dyDescent="0.2">
      <c r="A77" s="42">
        <v>75</v>
      </c>
      <c r="B77" s="82"/>
      <c r="C77" s="175"/>
    </row>
    <row r="78" spans="1:3" ht="21" customHeight="1" x14ac:dyDescent="0.2">
      <c r="A78" s="42">
        <v>76</v>
      </c>
      <c r="B78" s="82"/>
      <c r="C78" s="175"/>
    </row>
    <row r="79" spans="1:3" ht="21" customHeight="1" x14ac:dyDescent="0.2">
      <c r="A79" s="42">
        <v>77</v>
      </c>
      <c r="B79" s="82"/>
      <c r="C79" s="175"/>
    </row>
    <row r="80" spans="1:3" ht="21" customHeight="1" x14ac:dyDescent="0.2">
      <c r="A80" s="42">
        <v>78</v>
      </c>
      <c r="B80" s="82"/>
      <c r="C80" s="175"/>
    </row>
    <row r="81" spans="1:3" ht="21" customHeight="1" x14ac:dyDescent="0.2">
      <c r="A81" s="42">
        <v>79</v>
      </c>
      <c r="B81" s="82"/>
      <c r="C81" s="175"/>
    </row>
    <row r="82" spans="1:3" ht="21" customHeight="1" x14ac:dyDescent="0.2">
      <c r="A82" s="42">
        <v>80</v>
      </c>
      <c r="B82" s="82"/>
      <c r="C82" s="175"/>
    </row>
    <row r="83" spans="1:3" ht="21" customHeight="1" x14ac:dyDescent="0.2">
      <c r="A83" s="42">
        <v>81</v>
      </c>
      <c r="B83" s="82"/>
      <c r="C83" s="175"/>
    </row>
    <row r="84" spans="1:3" ht="21" customHeight="1" x14ac:dyDescent="0.2">
      <c r="A84" s="42">
        <v>82</v>
      </c>
      <c r="B84" s="82"/>
      <c r="C84" s="175"/>
    </row>
    <row r="85" spans="1:3" ht="21" customHeight="1" x14ac:dyDescent="0.2">
      <c r="A85" s="42">
        <v>83</v>
      </c>
      <c r="B85" s="82"/>
      <c r="C85" s="175"/>
    </row>
    <row r="86" spans="1:3" ht="21" customHeight="1" x14ac:dyDescent="0.2">
      <c r="A86" s="42">
        <v>84</v>
      </c>
      <c r="B86" s="38"/>
      <c r="C86" s="175"/>
    </row>
    <row r="87" spans="1:3" ht="21" customHeight="1" x14ac:dyDescent="0.2">
      <c r="A87" s="42">
        <v>85</v>
      </c>
      <c r="B87" s="38"/>
      <c r="C87" s="175"/>
    </row>
    <row r="88" spans="1:3" ht="21" customHeight="1" x14ac:dyDescent="0.2">
      <c r="A88" s="42">
        <v>86</v>
      </c>
      <c r="B88" s="38"/>
      <c r="C88" s="175"/>
    </row>
    <row r="89" spans="1:3" ht="21" customHeight="1" x14ac:dyDescent="0.2">
      <c r="A89" s="42">
        <v>87</v>
      </c>
      <c r="B89" s="38"/>
      <c r="C89" s="175"/>
    </row>
    <row r="90" spans="1:3" ht="21" customHeight="1" x14ac:dyDescent="0.2">
      <c r="A90" s="42">
        <v>88</v>
      </c>
      <c r="B90" s="38"/>
      <c r="C90" s="175"/>
    </row>
    <row r="91" spans="1:3" ht="21" customHeight="1" x14ac:dyDescent="0.2">
      <c r="A91" s="42">
        <v>89</v>
      </c>
      <c r="B91" s="38"/>
      <c r="C91" s="175"/>
    </row>
    <row r="92" spans="1:3" ht="21" customHeight="1" x14ac:dyDescent="0.2">
      <c r="A92" s="42">
        <v>90</v>
      </c>
      <c r="B92" s="38"/>
      <c r="C92" s="175"/>
    </row>
    <row r="93" spans="1:3" ht="31.5" customHeight="1" x14ac:dyDescent="0.2"/>
  </sheetData>
  <mergeCells count="1">
    <mergeCell ref="A1:C1"/>
  </mergeCells>
  <phoneticPr fontId="5" type="noConversion"/>
  <printOptions horizontalCentered="1" gridLines="1"/>
  <pageMargins left="0.39370078740157483" right="0.39370078740157483" top="0.59055118110236227" bottom="0.78740157480314965" header="0.51181102362204722" footer="0.51181102362204722"/>
  <pageSetup paperSize="9" scale="90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96"/>
  <sheetViews>
    <sheetView topLeftCell="A8" workbookViewId="0">
      <selection activeCell="I30" sqref="I30"/>
    </sheetView>
  </sheetViews>
  <sheetFormatPr defaultColWidth="8.42578125" defaultRowHeight="12.75" x14ac:dyDescent="0.2"/>
  <cols>
    <col min="1" max="1" width="8.42578125" bestFit="1" customWidth="1"/>
    <col min="2" max="2" width="11.85546875" customWidth="1"/>
    <col min="3" max="5" width="8.42578125" bestFit="1" customWidth="1"/>
    <col min="6" max="6" width="11.5703125" style="7" customWidth="1"/>
    <col min="7" max="7" width="7.7109375" style="7" customWidth="1"/>
    <col min="10" max="11" width="8.42578125" style="3"/>
    <col min="15" max="15" width="11.28515625" customWidth="1"/>
    <col min="17" max="17" width="11.28515625" customWidth="1"/>
    <col min="18" max="22" width="12.28515625" customWidth="1"/>
  </cols>
  <sheetData>
    <row r="1" spans="1:22" x14ac:dyDescent="0.2">
      <c r="A1" s="148"/>
    </row>
    <row r="2" spans="1:22" ht="15" customHeight="1" x14ac:dyDescent="0.2">
      <c r="O2" s="372"/>
      <c r="P2" s="330"/>
      <c r="Q2" s="330"/>
      <c r="R2" s="330" t="s">
        <v>209</v>
      </c>
      <c r="S2" s="330"/>
      <c r="T2" s="330"/>
      <c r="U2" s="330"/>
      <c r="V2" s="330"/>
    </row>
    <row r="3" spans="1:22" ht="20.25" customHeight="1" x14ac:dyDescent="0.3">
      <c r="A3" s="4"/>
      <c r="B3" s="5" t="s">
        <v>12</v>
      </c>
      <c r="C3" s="4"/>
      <c r="F3" s="6" t="s">
        <v>13</v>
      </c>
      <c r="H3" s="7"/>
      <c r="J3" s="1080" t="s">
        <v>51</v>
      </c>
      <c r="K3" s="1080"/>
      <c r="L3" s="1080"/>
      <c r="O3" s="330" t="s">
        <v>210</v>
      </c>
      <c r="P3" s="330"/>
      <c r="Q3" s="330" t="s">
        <v>164</v>
      </c>
      <c r="R3" s="330"/>
      <c r="S3" s="330"/>
      <c r="T3" s="330"/>
      <c r="U3" s="330"/>
      <c r="V3" s="330"/>
    </row>
    <row r="4" spans="1:22" ht="20.25" customHeight="1" x14ac:dyDescent="0.3">
      <c r="A4" s="4"/>
      <c r="B4" s="5" t="s">
        <v>14</v>
      </c>
      <c r="C4" s="8" t="s">
        <v>15</v>
      </c>
      <c r="O4" s="330" t="s">
        <v>211</v>
      </c>
      <c r="P4" s="330"/>
      <c r="Q4" s="330" t="s">
        <v>212</v>
      </c>
      <c r="R4" s="330" t="s">
        <v>213</v>
      </c>
      <c r="S4" s="330" t="s">
        <v>214</v>
      </c>
      <c r="T4" s="330" t="s">
        <v>215</v>
      </c>
      <c r="U4" s="330" t="s">
        <v>216</v>
      </c>
      <c r="V4" s="330"/>
    </row>
    <row r="5" spans="1:22" x14ac:dyDescent="0.2">
      <c r="A5" s="4"/>
      <c r="B5" s="792">
        <v>0</v>
      </c>
      <c r="C5" s="330">
        <v>15</v>
      </c>
      <c r="E5" s="9"/>
      <c r="F5" s="9" t="s">
        <v>15</v>
      </c>
      <c r="O5" s="330" t="s">
        <v>217</v>
      </c>
      <c r="P5" s="330"/>
      <c r="Q5" s="330" t="s">
        <v>218</v>
      </c>
      <c r="R5" s="330" t="s">
        <v>218</v>
      </c>
      <c r="S5" s="330" t="s">
        <v>218</v>
      </c>
      <c r="T5" s="330" t="s">
        <v>218</v>
      </c>
      <c r="U5" s="330" t="s">
        <v>218</v>
      </c>
      <c r="V5" s="330"/>
    </row>
    <row r="6" spans="1:22" ht="15" customHeight="1" x14ac:dyDescent="0.2">
      <c r="A6" s="4"/>
      <c r="B6" s="610">
        <v>0.1</v>
      </c>
      <c r="C6" s="794">
        <v>17</v>
      </c>
      <c r="F6" s="10">
        <v>0</v>
      </c>
      <c r="G6" s="7">
        <v>0</v>
      </c>
      <c r="H6" t="s">
        <v>9</v>
      </c>
      <c r="J6" s="69">
        <v>6.5</v>
      </c>
      <c r="K6" s="3">
        <v>150</v>
      </c>
      <c r="O6" s="335" t="s">
        <v>219</v>
      </c>
      <c r="P6" s="330"/>
      <c r="Q6" s="330"/>
      <c r="R6" s="330"/>
      <c r="S6" s="330"/>
      <c r="T6" s="330"/>
      <c r="U6" s="330"/>
      <c r="V6" s="330"/>
    </row>
    <row r="7" spans="1:22" ht="15" customHeight="1" x14ac:dyDescent="0.2">
      <c r="A7" s="4"/>
      <c r="B7" s="610">
        <v>0.2</v>
      </c>
      <c r="C7" s="794">
        <v>18</v>
      </c>
      <c r="F7" s="10">
        <v>0.1</v>
      </c>
      <c r="G7" s="7">
        <v>1</v>
      </c>
      <c r="H7" t="s">
        <v>9</v>
      </c>
      <c r="J7" s="69">
        <v>7</v>
      </c>
      <c r="K7" s="3">
        <v>165</v>
      </c>
      <c r="O7" s="335">
        <v>0</v>
      </c>
      <c r="P7" s="335">
        <v>0.1</v>
      </c>
      <c r="Q7" s="330">
        <v>15</v>
      </c>
      <c r="R7" s="330">
        <v>15</v>
      </c>
      <c r="S7" s="330"/>
      <c r="T7" s="330"/>
      <c r="U7" s="330"/>
      <c r="V7" s="330"/>
    </row>
    <row r="8" spans="1:22" ht="15" customHeight="1" x14ac:dyDescent="0.2">
      <c r="A8" s="4"/>
      <c r="B8" s="610">
        <v>0.25</v>
      </c>
      <c r="C8" s="794">
        <v>19</v>
      </c>
      <c r="F8" s="10">
        <v>0.2</v>
      </c>
      <c r="G8" s="7">
        <v>2</v>
      </c>
      <c r="H8" t="s">
        <v>9</v>
      </c>
      <c r="J8" s="69">
        <v>8</v>
      </c>
      <c r="K8" s="3">
        <v>180</v>
      </c>
      <c r="O8" s="335">
        <v>0.1</v>
      </c>
      <c r="P8" s="335">
        <v>0.2</v>
      </c>
      <c r="Q8" s="330">
        <v>17</v>
      </c>
      <c r="R8" s="330">
        <v>17</v>
      </c>
      <c r="S8" s="330"/>
      <c r="T8" s="330"/>
      <c r="U8" s="330"/>
      <c r="V8" s="330"/>
    </row>
    <row r="9" spans="1:22" ht="15" customHeight="1" x14ac:dyDescent="0.2">
      <c r="A9" s="4"/>
      <c r="B9" s="610">
        <v>0.3</v>
      </c>
      <c r="C9" s="794">
        <v>20</v>
      </c>
      <c r="F9" s="10">
        <v>0.3</v>
      </c>
      <c r="G9" s="7">
        <v>3</v>
      </c>
      <c r="H9" t="s">
        <v>9</v>
      </c>
      <c r="J9" s="69">
        <v>9</v>
      </c>
      <c r="K9" s="3">
        <v>200</v>
      </c>
      <c r="O9" s="335">
        <v>0.2</v>
      </c>
      <c r="P9" s="335">
        <v>0.25</v>
      </c>
      <c r="Q9" s="330">
        <v>18</v>
      </c>
      <c r="R9" s="330">
        <v>18</v>
      </c>
      <c r="S9" s="330"/>
      <c r="T9" s="330"/>
      <c r="U9" s="330"/>
      <c r="V9" s="330"/>
    </row>
    <row r="10" spans="1:22" x14ac:dyDescent="0.2">
      <c r="A10" s="4"/>
      <c r="B10" s="610">
        <v>0.35</v>
      </c>
      <c r="C10" s="794">
        <v>21</v>
      </c>
      <c r="F10" s="10">
        <v>0.4</v>
      </c>
      <c r="G10" s="7">
        <v>4</v>
      </c>
      <c r="H10" t="s">
        <v>9</v>
      </c>
      <c r="J10" s="69">
        <v>10</v>
      </c>
      <c r="K10" s="3">
        <v>220</v>
      </c>
      <c r="O10" s="335">
        <v>0.25</v>
      </c>
      <c r="P10" s="335">
        <v>0.3</v>
      </c>
      <c r="Q10" s="330">
        <v>19</v>
      </c>
      <c r="R10" s="330">
        <v>19</v>
      </c>
      <c r="S10" s="330"/>
      <c r="T10" s="330"/>
      <c r="U10" s="330"/>
      <c r="V10" s="330"/>
    </row>
    <row r="11" spans="1:22" x14ac:dyDescent="0.2">
      <c r="A11" s="4"/>
      <c r="B11" s="610">
        <v>0.4</v>
      </c>
      <c r="C11" s="794">
        <v>23</v>
      </c>
      <c r="F11" s="10">
        <v>0.5</v>
      </c>
      <c r="G11" s="7">
        <v>5</v>
      </c>
      <c r="H11" t="s">
        <v>9</v>
      </c>
      <c r="J11" s="69">
        <v>11</v>
      </c>
      <c r="K11" s="3">
        <v>240</v>
      </c>
      <c r="O11" s="335">
        <v>0.3</v>
      </c>
      <c r="P11" s="335">
        <v>0.35</v>
      </c>
      <c r="Q11" s="330">
        <v>20</v>
      </c>
      <c r="R11" s="330">
        <v>20</v>
      </c>
      <c r="S11" s="330"/>
      <c r="T11" s="330"/>
      <c r="U11" s="330"/>
      <c r="V11" s="330"/>
    </row>
    <row r="12" spans="1:22" x14ac:dyDescent="0.2">
      <c r="A12" s="4"/>
      <c r="B12" s="610">
        <v>0.5</v>
      </c>
      <c r="C12" s="794">
        <v>25</v>
      </c>
      <c r="F12" s="10">
        <v>0.6</v>
      </c>
      <c r="G12" s="7">
        <v>6</v>
      </c>
      <c r="H12" t="s">
        <v>9</v>
      </c>
      <c r="J12" s="69">
        <v>13</v>
      </c>
      <c r="K12" s="3">
        <v>270</v>
      </c>
      <c r="O12" s="335">
        <v>0.35</v>
      </c>
      <c r="P12" s="335">
        <v>0.4</v>
      </c>
      <c r="Q12" s="330">
        <v>21</v>
      </c>
      <c r="R12" s="330">
        <v>21</v>
      </c>
      <c r="S12" s="330"/>
      <c r="T12" s="330"/>
      <c r="U12" s="330"/>
      <c r="V12" s="330"/>
    </row>
    <row r="13" spans="1:22" x14ac:dyDescent="0.2">
      <c r="A13" s="4"/>
      <c r="B13" s="610">
        <v>0.6</v>
      </c>
      <c r="C13" s="794">
        <v>27</v>
      </c>
      <c r="F13" s="10">
        <v>0.7</v>
      </c>
      <c r="G13" s="7">
        <v>7</v>
      </c>
      <c r="H13" t="s">
        <v>9</v>
      </c>
      <c r="O13" s="335">
        <v>0.4</v>
      </c>
      <c r="P13" s="335">
        <v>0.5</v>
      </c>
      <c r="Q13" s="330">
        <v>23</v>
      </c>
      <c r="R13" s="330">
        <v>23</v>
      </c>
      <c r="S13" s="330"/>
      <c r="T13" s="330"/>
      <c r="U13" s="330"/>
      <c r="V13" s="330"/>
    </row>
    <row r="14" spans="1:22" x14ac:dyDescent="0.2">
      <c r="A14" s="4"/>
      <c r="B14" s="610">
        <v>0.7</v>
      </c>
      <c r="C14" s="794">
        <v>29</v>
      </c>
      <c r="F14" s="10">
        <v>0.8</v>
      </c>
      <c r="G14" s="7">
        <v>8</v>
      </c>
      <c r="H14" t="s">
        <v>9</v>
      </c>
      <c r="O14" s="335">
        <v>0.5</v>
      </c>
      <c r="P14" s="335">
        <v>0.6</v>
      </c>
      <c r="Q14" s="330">
        <v>25</v>
      </c>
      <c r="R14" s="330">
        <v>25</v>
      </c>
      <c r="S14" s="330"/>
      <c r="T14" s="330"/>
      <c r="U14" s="330"/>
      <c r="V14" s="330"/>
    </row>
    <row r="15" spans="1:22" x14ac:dyDescent="0.2">
      <c r="A15" s="4"/>
      <c r="B15" s="610">
        <v>0.8</v>
      </c>
      <c r="C15" s="794">
        <v>31</v>
      </c>
      <c r="F15" s="10">
        <v>0.9</v>
      </c>
      <c r="G15" s="7">
        <v>9</v>
      </c>
      <c r="H15" t="s">
        <v>9</v>
      </c>
      <c r="O15" s="335">
        <v>0.6</v>
      </c>
      <c r="P15" s="335">
        <v>0.7</v>
      </c>
      <c r="Q15" s="330">
        <v>27</v>
      </c>
      <c r="R15" s="330">
        <v>27</v>
      </c>
      <c r="S15" s="330"/>
      <c r="T15" s="330"/>
      <c r="U15" s="330"/>
      <c r="V15" s="330"/>
    </row>
    <row r="16" spans="1:22" x14ac:dyDescent="0.2">
      <c r="A16" s="4"/>
      <c r="B16" s="610">
        <v>0.9</v>
      </c>
      <c r="C16" s="794">
        <v>33</v>
      </c>
      <c r="F16" s="10">
        <v>1</v>
      </c>
      <c r="G16" s="7">
        <v>10</v>
      </c>
      <c r="H16" t="s">
        <v>9</v>
      </c>
      <c r="O16" s="335">
        <v>0.7</v>
      </c>
      <c r="P16" s="335">
        <v>0.8</v>
      </c>
      <c r="Q16" s="330">
        <v>29</v>
      </c>
      <c r="R16" s="330">
        <v>29</v>
      </c>
      <c r="S16" s="330"/>
      <c r="T16" s="330"/>
      <c r="U16" s="330"/>
      <c r="V16" s="330"/>
    </row>
    <row r="17" spans="1:22" x14ac:dyDescent="0.2">
      <c r="A17" s="4"/>
      <c r="B17" s="610">
        <v>1</v>
      </c>
      <c r="C17" s="794">
        <v>35</v>
      </c>
      <c r="O17" s="335">
        <v>0.8</v>
      </c>
      <c r="P17" s="335">
        <v>0.9</v>
      </c>
      <c r="Q17" s="330">
        <v>31</v>
      </c>
      <c r="R17" s="330">
        <v>31</v>
      </c>
      <c r="S17" s="330"/>
      <c r="T17" s="330"/>
      <c r="U17" s="330"/>
      <c r="V17" s="330"/>
    </row>
    <row r="18" spans="1:22" x14ac:dyDescent="0.2">
      <c r="A18" s="4"/>
      <c r="B18" s="610">
        <v>1.1000000000000001</v>
      </c>
      <c r="C18" s="794">
        <v>37</v>
      </c>
      <c r="O18" s="335">
        <v>0.9</v>
      </c>
      <c r="P18" s="335">
        <v>1</v>
      </c>
      <c r="Q18" s="330">
        <v>33</v>
      </c>
      <c r="R18" s="330">
        <v>33</v>
      </c>
      <c r="S18" s="330"/>
      <c r="T18" s="330"/>
      <c r="U18" s="330"/>
      <c r="V18" s="330"/>
    </row>
    <row r="19" spans="1:22" x14ac:dyDescent="0.2">
      <c r="A19" s="4"/>
      <c r="B19" s="610">
        <v>1.2</v>
      </c>
      <c r="C19" s="794">
        <v>39</v>
      </c>
      <c r="O19" s="335">
        <v>1</v>
      </c>
      <c r="P19" s="335">
        <v>1.1000000000000001</v>
      </c>
      <c r="Q19" s="330">
        <v>35</v>
      </c>
      <c r="R19" s="330">
        <v>35</v>
      </c>
      <c r="S19" s="330">
        <v>35</v>
      </c>
      <c r="T19" s="330"/>
      <c r="U19" s="330"/>
      <c r="V19" s="330"/>
    </row>
    <row r="20" spans="1:22" x14ac:dyDescent="0.2">
      <c r="A20" s="4"/>
      <c r="B20" s="610">
        <v>1.3</v>
      </c>
      <c r="C20" s="794">
        <v>41</v>
      </c>
      <c r="O20" s="335">
        <v>1.1000000000000001</v>
      </c>
      <c r="P20" s="335">
        <v>1.2</v>
      </c>
      <c r="Q20" s="330">
        <v>37</v>
      </c>
      <c r="R20" s="330">
        <v>37</v>
      </c>
      <c r="S20" s="330">
        <v>37</v>
      </c>
      <c r="T20" s="330"/>
      <c r="U20" s="330"/>
      <c r="V20" s="330"/>
    </row>
    <row r="21" spans="1:22" x14ac:dyDescent="0.2">
      <c r="A21" s="4"/>
      <c r="B21" s="610">
        <v>1.4</v>
      </c>
      <c r="C21" s="794">
        <v>43</v>
      </c>
      <c r="O21" s="335">
        <v>1.2</v>
      </c>
      <c r="P21" s="335">
        <v>1.3</v>
      </c>
      <c r="Q21" s="330">
        <v>39</v>
      </c>
      <c r="R21" s="330">
        <v>39</v>
      </c>
      <c r="S21" s="330">
        <v>39</v>
      </c>
      <c r="T21" s="330"/>
      <c r="U21" s="330"/>
      <c r="V21" s="330"/>
    </row>
    <row r="22" spans="1:22" x14ac:dyDescent="0.2">
      <c r="A22" s="4"/>
      <c r="B22" s="610">
        <v>1.5</v>
      </c>
      <c r="C22" s="794">
        <v>45</v>
      </c>
      <c r="O22" s="335">
        <v>1.3</v>
      </c>
      <c r="P22" s="335">
        <v>1.4</v>
      </c>
      <c r="Q22" s="330">
        <v>41</v>
      </c>
      <c r="R22" s="330">
        <v>41</v>
      </c>
      <c r="S22" s="330">
        <v>41</v>
      </c>
      <c r="T22" s="330"/>
      <c r="U22" s="330"/>
      <c r="V22" s="330"/>
    </row>
    <row r="23" spans="1:22" x14ac:dyDescent="0.2">
      <c r="A23" s="4"/>
      <c r="B23" s="610">
        <v>1.6</v>
      </c>
      <c r="C23" s="794">
        <v>47</v>
      </c>
      <c r="O23" s="335">
        <v>1.4</v>
      </c>
      <c r="P23" s="335">
        <v>1.5</v>
      </c>
      <c r="Q23" s="330">
        <v>43</v>
      </c>
      <c r="R23" s="330">
        <v>43</v>
      </c>
      <c r="S23" s="330">
        <v>43</v>
      </c>
      <c r="T23" s="330"/>
      <c r="U23" s="330"/>
      <c r="V23" s="330"/>
    </row>
    <row r="24" spans="1:22" x14ac:dyDescent="0.2">
      <c r="A24" s="4"/>
      <c r="B24" s="610">
        <v>1.7</v>
      </c>
      <c r="C24" s="794">
        <v>49</v>
      </c>
      <c r="O24" s="335">
        <v>1.5</v>
      </c>
      <c r="P24" s="335">
        <v>1.6</v>
      </c>
      <c r="Q24" s="330">
        <v>45</v>
      </c>
      <c r="R24" s="330">
        <v>45</v>
      </c>
      <c r="S24" s="330">
        <v>45</v>
      </c>
      <c r="T24" s="330"/>
      <c r="U24" s="330"/>
      <c r="V24" s="330"/>
    </row>
    <row r="25" spans="1:22" x14ac:dyDescent="0.2">
      <c r="A25" s="4"/>
      <c r="B25" s="610">
        <v>1.8</v>
      </c>
      <c r="C25" s="794">
        <v>51</v>
      </c>
      <c r="O25" s="335">
        <v>1.6</v>
      </c>
      <c r="P25" s="335">
        <v>1.7</v>
      </c>
      <c r="Q25" s="330">
        <v>47</v>
      </c>
      <c r="R25" s="330">
        <v>47</v>
      </c>
      <c r="S25" s="330">
        <v>47</v>
      </c>
      <c r="T25" s="330"/>
      <c r="U25" s="330"/>
      <c r="V25" s="330"/>
    </row>
    <row r="26" spans="1:22" x14ac:dyDescent="0.2">
      <c r="A26" s="4"/>
      <c r="B26" s="610">
        <v>1.9</v>
      </c>
      <c r="C26" s="794">
        <v>53</v>
      </c>
      <c r="O26" s="335">
        <v>1.7</v>
      </c>
      <c r="P26" s="335">
        <v>1.8</v>
      </c>
      <c r="Q26" s="330">
        <v>49</v>
      </c>
      <c r="R26" s="330">
        <v>49</v>
      </c>
      <c r="S26" s="330">
        <v>49</v>
      </c>
      <c r="T26" s="330"/>
      <c r="U26" s="330"/>
      <c r="V26" s="330"/>
    </row>
    <row r="27" spans="1:22" x14ac:dyDescent="0.2">
      <c r="A27" s="4"/>
      <c r="B27" s="610">
        <v>2</v>
      </c>
      <c r="C27" s="794">
        <v>55</v>
      </c>
      <c r="O27" s="335">
        <v>1.8</v>
      </c>
      <c r="P27" s="335">
        <v>1.9</v>
      </c>
      <c r="Q27" s="330">
        <v>51</v>
      </c>
      <c r="R27" s="330">
        <v>51</v>
      </c>
      <c r="S27" s="330">
        <v>51</v>
      </c>
      <c r="T27" s="330"/>
      <c r="U27" s="330"/>
      <c r="V27" s="330"/>
    </row>
    <row r="28" spans="1:22" x14ac:dyDescent="0.2">
      <c r="A28" s="4"/>
      <c r="B28" s="610">
        <v>2.2000000000000002</v>
      </c>
      <c r="C28" s="794">
        <v>60</v>
      </c>
      <c r="O28" s="335">
        <v>1.9</v>
      </c>
      <c r="P28" s="335">
        <v>2</v>
      </c>
      <c r="Q28" s="330">
        <v>53</v>
      </c>
      <c r="R28" s="330">
        <v>53</v>
      </c>
      <c r="S28" s="330">
        <v>53</v>
      </c>
      <c r="T28" s="330"/>
      <c r="U28" s="330"/>
      <c r="V28" s="330"/>
    </row>
    <row r="29" spans="1:22" x14ac:dyDescent="0.2">
      <c r="A29" s="4"/>
      <c r="B29" s="610">
        <v>2.4</v>
      </c>
      <c r="C29" s="794">
        <v>65</v>
      </c>
      <c r="O29" s="335">
        <v>2</v>
      </c>
      <c r="P29" s="335">
        <v>2.2000000000000002</v>
      </c>
      <c r="Q29" s="330">
        <v>55</v>
      </c>
      <c r="R29" s="330">
        <v>55</v>
      </c>
      <c r="S29" s="330">
        <v>55</v>
      </c>
      <c r="T29" s="330">
        <v>55</v>
      </c>
      <c r="U29" s="330"/>
      <c r="V29" s="330"/>
    </row>
    <row r="30" spans="1:22" x14ac:dyDescent="0.2">
      <c r="A30" s="4"/>
      <c r="B30" s="610">
        <v>2.6</v>
      </c>
      <c r="C30" s="794">
        <v>70</v>
      </c>
      <c r="O30" s="335">
        <v>2.2000000000000002</v>
      </c>
      <c r="P30" s="335">
        <v>2.4</v>
      </c>
      <c r="Q30" s="330">
        <v>60</v>
      </c>
      <c r="R30" s="330">
        <v>60</v>
      </c>
      <c r="S30" s="330">
        <v>60</v>
      </c>
      <c r="T30" s="330">
        <v>60</v>
      </c>
      <c r="U30" s="330"/>
      <c r="V30" s="330"/>
    </row>
    <row r="31" spans="1:22" x14ac:dyDescent="0.2">
      <c r="A31" s="4"/>
      <c r="B31" s="610">
        <v>2.8</v>
      </c>
      <c r="C31" s="794">
        <v>75</v>
      </c>
      <c r="O31" s="335">
        <v>2.4</v>
      </c>
      <c r="P31" s="335">
        <v>2.6</v>
      </c>
      <c r="Q31" s="330">
        <v>65</v>
      </c>
      <c r="R31" s="330">
        <v>65</v>
      </c>
      <c r="S31" s="330">
        <v>65</v>
      </c>
      <c r="T31" s="330">
        <v>65</v>
      </c>
      <c r="U31" s="330"/>
      <c r="V31" s="330"/>
    </row>
    <row r="32" spans="1:22" x14ac:dyDescent="0.2">
      <c r="A32" s="4"/>
      <c r="B32" s="610">
        <v>3</v>
      </c>
      <c r="C32" s="794">
        <v>80</v>
      </c>
      <c r="O32" s="335">
        <v>2.6</v>
      </c>
      <c r="P32" s="335">
        <v>2.8</v>
      </c>
      <c r="Q32" s="330">
        <v>70</v>
      </c>
      <c r="R32" s="330">
        <v>70</v>
      </c>
      <c r="S32" s="330">
        <v>70</v>
      </c>
      <c r="T32" s="330">
        <v>70</v>
      </c>
      <c r="U32" s="330"/>
      <c r="V32" s="330"/>
    </row>
    <row r="33" spans="1:22" x14ac:dyDescent="0.2">
      <c r="A33" s="4"/>
      <c r="B33" s="610">
        <v>3.5</v>
      </c>
      <c r="C33" s="794">
        <v>90</v>
      </c>
      <c r="O33" s="335">
        <v>2.8</v>
      </c>
      <c r="P33" s="335">
        <v>3</v>
      </c>
      <c r="Q33" s="330">
        <v>75</v>
      </c>
      <c r="R33" s="330">
        <v>75</v>
      </c>
      <c r="S33" s="330">
        <v>75</v>
      </c>
      <c r="T33" s="330">
        <v>75</v>
      </c>
      <c r="U33" s="330"/>
      <c r="V33" s="330"/>
    </row>
    <row r="34" spans="1:22" x14ac:dyDescent="0.2">
      <c r="A34" s="4"/>
      <c r="B34" s="610">
        <v>4</v>
      </c>
      <c r="C34" s="794">
        <v>100</v>
      </c>
      <c r="O34" s="335">
        <v>3</v>
      </c>
      <c r="P34" s="335">
        <v>3.5</v>
      </c>
      <c r="Q34" s="330">
        <v>80</v>
      </c>
      <c r="R34" s="330">
        <v>80</v>
      </c>
      <c r="S34" s="330">
        <v>80</v>
      </c>
      <c r="T34" s="330">
        <v>80</v>
      </c>
      <c r="U34" s="330">
        <v>80</v>
      </c>
      <c r="V34" s="330"/>
    </row>
    <row r="35" spans="1:22" x14ac:dyDescent="0.2">
      <c r="A35" s="4"/>
      <c r="B35" s="610">
        <v>4.5</v>
      </c>
      <c r="C35" s="794">
        <v>110</v>
      </c>
      <c r="O35" s="335">
        <v>3.5</v>
      </c>
      <c r="P35" s="335">
        <v>4</v>
      </c>
      <c r="Q35" s="330">
        <v>90</v>
      </c>
      <c r="R35" s="330">
        <v>90</v>
      </c>
      <c r="S35" s="330">
        <v>90</v>
      </c>
      <c r="T35" s="330">
        <v>90</v>
      </c>
      <c r="U35" s="330">
        <v>90</v>
      </c>
      <c r="V35" s="330"/>
    </row>
    <row r="36" spans="1:22" x14ac:dyDescent="0.2">
      <c r="A36" s="4"/>
      <c r="B36" s="610">
        <v>5</v>
      </c>
      <c r="C36" s="794">
        <v>120</v>
      </c>
      <c r="O36" s="335">
        <v>4</v>
      </c>
      <c r="P36" s="335">
        <v>4.5</v>
      </c>
      <c r="Q36" s="330">
        <v>100</v>
      </c>
      <c r="R36" s="330">
        <v>100</v>
      </c>
      <c r="S36" s="330">
        <v>100</v>
      </c>
      <c r="T36" s="330">
        <v>100</v>
      </c>
      <c r="U36" s="330">
        <v>100</v>
      </c>
      <c r="V36" s="330"/>
    </row>
    <row r="37" spans="1:22" x14ac:dyDescent="0.2">
      <c r="A37" s="4"/>
      <c r="B37" s="610">
        <v>5.5</v>
      </c>
      <c r="C37" s="794">
        <v>130</v>
      </c>
      <c r="O37" s="335">
        <v>4.5</v>
      </c>
      <c r="P37" s="335">
        <v>5</v>
      </c>
      <c r="Q37" s="330">
        <v>110</v>
      </c>
      <c r="R37" s="330">
        <v>110</v>
      </c>
      <c r="S37" s="330">
        <v>110</v>
      </c>
      <c r="T37" s="330">
        <v>110</v>
      </c>
      <c r="U37" s="330">
        <v>110</v>
      </c>
      <c r="V37" s="330"/>
    </row>
    <row r="38" spans="1:22" x14ac:dyDescent="0.2">
      <c r="A38" s="4"/>
      <c r="B38" s="610">
        <v>6</v>
      </c>
      <c r="C38" s="794">
        <v>140</v>
      </c>
      <c r="O38" s="335">
        <v>5</v>
      </c>
      <c r="P38" s="335">
        <v>5.5</v>
      </c>
      <c r="Q38" s="330">
        <v>120</v>
      </c>
      <c r="R38" s="330">
        <v>120</v>
      </c>
      <c r="S38" s="330">
        <v>120</v>
      </c>
      <c r="T38" s="330">
        <v>120</v>
      </c>
      <c r="U38" s="330">
        <v>120</v>
      </c>
      <c r="V38" s="330"/>
    </row>
    <row r="39" spans="1:22" x14ac:dyDescent="0.2">
      <c r="A39" s="4"/>
      <c r="B39" s="610">
        <v>6.5</v>
      </c>
      <c r="C39" s="794">
        <v>150</v>
      </c>
      <c r="O39" s="335">
        <v>5.5</v>
      </c>
      <c r="P39" s="335">
        <v>6</v>
      </c>
      <c r="Q39" s="330">
        <v>130</v>
      </c>
      <c r="R39" s="330">
        <v>130</v>
      </c>
      <c r="S39" s="330">
        <v>130</v>
      </c>
      <c r="T39" s="330">
        <v>130</v>
      </c>
      <c r="U39" s="330">
        <v>130</v>
      </c>
      <c r="V39" s="330"/>
    </row>
    <row r="40" spans="1:22" x14ac:dyDescent="0.2">
      <c r="A40" s="4"/>
      <c r="B40" s="610">
        <v>7</v>
      </c>
      <c r="C40" s="794">
        <v>160</v>
      </c>
      <c r="O40" s="335">
        <v>6</v>
      </c>
      <c r="P40" s="335">
        <v>6.5</v>
      </c>
      <c r="Q40" s="330">
        <v>140</v>
      </c>
      <c r="R40" s="330">
        <v>140</v>
      </c>
      <c r="S40" s="330">
        <v>140</v>
      </c>
      <c r="T40" s="330">
        <v>140</v>
      </c>
      <c r="U40" s="330">
        <v>140</v>
      </c>
      <c r="V40" s="330"/>
    </row>
    <row r="41" spans="1:22" x14ac:dyDescent="0.2">
      <c r="A41" s="4"/>
      <c r="B41" s="610">
        <v>8</v>
      </c>
      <c r="C41" s="794">
        <v>170</v>
      </c>
      <c r="O41" s="335">
        <v>6.5</v>
      </c>
      <c r="P41" s="335">
        <v>7</v>
      </c>
      <c r="Q41" s="330">
        <v>150</v>
      </c>
      <c r="R41" s="330">
        <v>150</v>
      </c>
      <c r="S41" s="330">
        <v>150</v>
      </c>
      <c r="T41" s="330">
        <v>150</v>
      </c>
      <c r="U41" s="330">
        <v>150</v>
      </c>
      <c r="V41" s="330"/>
    </row>
    <row r="42" spans="1:22" x14ac:dyDescent="0.2">
      <c r="A42" s="4"/>
      <c r="B42" s="610">
        <v>9</v>
      </c>
      <c r="C42" s="794">
        <v>180</v>
      </c>
      <c r="O42" s="335">
        <v>7</v>
      </c>
      <c r="P42" s="335">
        <v>8</v>
      </c>
      <c r="Q42" s="330">
        <v>160</v>
      </c>
      <c r="R42" s="330">
        <v>160</v>
      </c>
      <c r="S42" s="330">
        <v>160</v>
      </c>
      <c r="T42" s="330">
        <v>160</v>
      </c>
      <c r="U42" s="330">
        <v>160</v>
      </c>
      <c r="V42" s="330"/>
    </row>
    <row r="43" spans="1:22" x14ac:dyDescent="0.2">
      <c r="A43" s="4"/>
      <c r="B43" s="610">
        <v>10</v>
      </c>
      <c r="C43" s="794">
        <v>200</v>
      </c>
      <c r="O43" s="335">
        <v>8</v>
      </c>
      <c r="P43" s="335">
        <v>9</v>
      </c>
      <c r="Q43" s="330">
        <v>170</v>
      </c>
      <c r="R43" s="330">
        <v>170</v>
      </c>
      <c r="S43" s="330">
        <v>170</v>
      </c>
      <c r="T43" s="330">
        <v>170</v>
      </c>
      <c r="U43" s="330">
        <v>170</v>
      </c>
      <c r="V43" s="330"/>
    </row>
    <row r="44" spans="1:22" x14ac:dyDescent="0.2">
      <c r="A44" s="4"/>
      <c r="B44" s="610">
        <v>11</v>
      </c>
      <c r="C44" s="794">
        <v>220</v>
      </c>
      <c r="O44" s="335">
        <v>9</v>
      </c>
      <c r="P44" s="335">
        <v>10</v>
      </c>
      <c r="Q44" s="330">
        <v>180</v>
      </c>
      <c r="R44" s="330">
        <v>180</v>
      </c>
      <c r="S44" s="330">
        <v>180</v>
      </c>
      <c r="T44" s="330">
        <v>180</v>
      </c>
      <c r="U44" s="330">
        <v>180</v>
      </c>
      <c r="V44" s="330"/>
    </row>
    <row r="45" spans="1:22" x14ac:dyDescent="0.2">
      <c r="A45" s="4"/>
      <c r="B45" s="610">
        <v>13</v>
      </c>
      <c r="C45" s="794">
        <v>250</v>
      </c>
      <c r="O45" s="335">
        <v>10</v>
      </c>
      <c r="P45" s="335">
        <v>11</v>
      </c>
      <c r="Q45" s="330">
        <v>200</v>
      </c>
      <c r="R45" s="330">
        <v>200</v>
      </c>
      <c r="S45" s="330">
        <v>200</v>
      </c>
      <c r="T45" s="330">
        <v>200</v>
      </c>
      <c r="U45" s="330">
        <v>200</v>
      </c>
      <c r="V45" s="330"/>
    </row>
    <row r="46" spans="1:22" x14ac:dyDescent="0.2">
      <c r="A46" s="4"/>
      <c r="B46" s="610">
        <v>15</v>
      </c>
      <c r="C46" s="794">
        <v>300</v>
      </c>
      <c r="O46" s="335">
        <v>11</v>
      </c>
      <c r="P46" s="335">
        <v>13</v>
      </c>
      <c r="Q46" s="330">
        <v>220</v>
      </c>
      <c r="R46" s="330">
        <v>220</v>
      </c>
      <c r="S46" s="330">
        <v>220</v>
      </c>
      <c r="T46" s="330">
        <v>220</v>
      </c>
      <c r="U46" s="330">
        <v>220</v>
      </c>
      <c r="V46" s="330"/>
    </row>
    <row r="47" spans="1:22" ht="12.75" customHeight="1" x14ac:dyDescent="0.2">
      <c r="B47" s="611"/>
      <c r="C47" s="83">
        <v>350</v>
      </c>
      <c r="O47" s="335">
        <v>13</v>
      </c>
      <c r="P47" s="335">
        <v>15</v>
      </c>
      <c r="Q47" s="330">
        <v>250</v>
      </c>
      <c r="R47" s="330">
        <v>250</v>
      </c>
      <c r="S47" s="330">
        <v>250</v>
      </c>
      <c r="T47" s="330">
        <v>250</v>
      </c>
      <c r="U47" s="330">
        <v>250</v>
      </c>
      <c r="V47" s="330"/>
    </row>
    <row r="48" spans="1:22" x14ac:dyDescent="0.2">
      <c r="B48" s="611"/>
      <c r="C48" s="83"/>
      <c r="O48" s="335">
        <v>15</v>
      </c>
      <c r="P48" s="335">
        <v>20</v>
      </c>
      <c r="Q48" s="330">
        <v>300</v>
      </c>
      <c r="R48" s="330">
        <v>300</v>
      </c>
      <c r="S48" s="330">
        <v>300</v>
      </c>
      <c r="T48" s="330">
        <v>300</v>
      </c>
      <c r="U48" s="330">
        <v>300</v>
      </c>
      <c r="V48" s="330"/>
    </row>
    <row r="49" spans="2:22" x14ac:dyDescent="0.2">
      <c r="B49" s="611"/>
      <c r="C49" s="83"/>
      <c r="O49" s="335">
        <v>20</v>
      </c>
      <c r="P49" s="335">
        <v>25</v>
      </c>
      <c r="Q49" s="330">
        <v>350</v>
      </c>
      <c r="R49" s="330">
        <v>350</v>
      </c>
      <c r="S49" s="330">
        <v>350</v>
      </c>
      <c r="T49" s="330">
        <v>350</v>
      </c>
      <c r="U49" s="330">
        <v>350</v>
      </c>
      <c r="V49" s="330"/>
    </row>
    <row r="50" spans="2:22" ht="13.5" thickBot="1" x14ac:dyDescent="0.25">
      <c r="B50" s="793"/>
      <c r="C50" s="793"/>
    </row>
    <row r="51" spans="2:22" ht="15.75" thickBot="1" x14ac:dyDescent="0.25">
      <c r="B51" s="1248" t="s">
        <v>31</v>
      </c>
      <c r="C51" s="1249"/>
      <c r="D51" s="1250"/>
    </row>
    <row r="52" spans="2:22" x14ac:dyDescent="0.2">
      <c r="O52" t="s">
        <v>164</v>
      </c>
    </row>
    <row r="53" spans="2:22" x14ac:dyDescent="0.2">
      <c r="O53" t="s">
        <v>165</v>
      </c>
    </row>
    <row r="54" spans="2:22" x14ac:dyDescent="0.2">
      <c r="O54" t="s">
        <v>166</v>
      </c>
    </row>
    <row r="55" spans="2:22" x14ac:dyDescent="0.2">
      <c r="O55" t="s">
        <v>167</v>
      </c>
    </row>
    <row r="56" spans="2:22" x14ac:dyDescent="0.2">
      <c r="O56" t="s">
        <v>168</v>
      </c>
    </row>
    <row r="57" spans="2:22" x14ac:dyDescent="0.2">
      <c r="O57" t="s">
        <v>169</v>
      </c>
    </row>
    <row r="58" spans="2:22" x14ac:dyDescent="0.2">
      <c r="O58" t="s">
        <v>170</v>
      </c>
    </row>
    <row r="59" spans="2:22" x14ac:dyDescent="0.2">
      <c r="O59" t="s">
        <v>171</v>
      </c>
    </row>
    <row r="60" spans="2:22" x14ac:dyDescent="0.2">
      <c r="O60" t="s">
        <v>172</v>
      </c>
    </row>
    <row r="61" spans="2:22" x14ac:dyDescent="0.2">
      <c r="O61" t="s">
        <v>173</v>
      </c>
    </row>
    <row r="62" spans="2:22" x14ac:dyDescent="0.2">
      <c r="O62" t="s">
        <v>174</v>
      </c>
    </row>
    <row r="63" spans="2:22" x14ac:dyDescent="0.2">
      <c r="O63" t="s">
        <v>175</v>
      </c>
    </row>
    <row r="64" spans="2:22" x14ac:dyDescent="0.2">
      <c r="O64" t="s">
        <v>176</v>
      </c>
    </row>
    <row r="65" spans="15:15" x14ac:dyDescent="0.2">
      <c r="O65" t="s">
        <v>177</v>
      </c>
    </row>
    <row r="66" spans="15:15" x14ac:dyDescent="0.2">
      <c r="O66" t="s">
        <v>178</v>
      </c>
    </row>
    <row r="67" spans="15:15" x14ac:dyDescent="0.2">
      <c r="O67" t="s">
        <v>179</v>
      </c>
    </row>
    <row r="68" spans="15:15" x14ac:dyDescent="0.2">
      <c r="O68" t="s">
        <v>180</v>
      </c>
    </row>
    <row r="69" spans="15:15" x14ac:dyDescent="0.2">
      <c r="O69" t="s">
        <v>181</v>
      </c>
    </row>
    <row r="70" spans="15:15" x14ac:dyDescent="0.2">
      <c r="O70" t="s">
        <v>182</v>
      </c>
    </row>
    <row r="71" spans="15:15" x14ac:dyDescent="0.2">
      <c r="O71" t="s">
        <v>183</v>
      </c>
    </row>
    <row r="72" spans="15:15" x14ac:dyDescent="0.2">
      <c r="O72" t="s">
        <v>184</v>
      </c>
    </row>
    <row r="73" spans="15:15" x14ac:dyDescent="0.2">
      <c r="O73" t="s">
        <v>185</v>
      </c>
    </row>
    <row r="74" spans="15:15" x14ac:dyDescent="0.2">
      <c r="O74" t="s">
        <v>186</v>
      </c>
    </row>
    <row r="75" spans="15:15" x14ac:dyDescent="0.2">
      <c r="O75" t="s">
        <v>187</v>
      </c>
    </row>
    <row r="76" spans="15:15" x14ac:dyDescent="0.2">
      <c r="O76" t="s">
        <v>188</v>
      </c>
    </row>
    <row r="77" spans="15:15" x14ac:dyDescent="0.2">
      <c r="O77" t="s">
        <v>189</v>
      </c>
    </row>
    <row r="78" spans="15:15" x14ac:dyDescent="0.2">
      <c r="O78" t="s">
        <v>190</v>
      </c>
    </row>
    <row r="79" spans="15:15" x14ac:dyDescent="0.2">
      <c r="O79" t="s">
        <v>191</v>
      </c>
    </row>
    <row r="80" spans="15:15" x14ac:dyDescent="0.2">
      <c r="O80" t="s">
        <v>192</v>
      </c>
    </row>
    <row r="81" spans="15:15" x14ac:dyDescent="0.2">
      <c r="O81" t="s">
        <v>193</v>
      </c>
    </row>
    <row r="82" spans="15:15" x14ac:dyDescent="0.2">
      <c r="O82" t="s">
        <v>194</v>
      </c>
    </row>
    <row r="83" spans="15:15" x14ac:dyDescent="0.2">
      <c r="O83" t="s">
        <v>195</v>
      </c>
    </row>
    <row r="84" spans="15:15" x14ac:dyDescent="0.2">
      <c r="O84" t="s">
        <v>196</v>
      </c>
    </row>
    <row r="85" spans="15:15" x14ac:dyDescent="0.2">
      <c r="O85" t="s">
        <v>197</v>
      </c>
    </row>
    <row r="86" spans="15:15" x14ac:dyDescent="0.2">
      <c r="O86" t="s">
        <v>198</v>
      </c>
    </row>
    <row r="87" spans="15:15" x14ac:dyDescent="0.2">
      <c r="O87" t="s">
        <v>199</v>
      </c>
    </row>
    <row r="88" spans="15:15" x14ac:dyDescent="0.2">
      <c r="O88" t="s">
        <v>200</v>
      </c>
    </row>
    <row r="89" spans="15:15" x14ac:dyDescent="0.2">
      <c r="O89" t="s">
        <v>201</v>
      </c>
    </row>
    <row r="90" spans="15:15" x14ac:dyDescent="0.2">
      <c r="O90" t="s">
        <v>202</v>
      </c>
    </row>
    <row r="91" spans="15:15" x14ac:dyDescent="0.2">
      <c r="O91" t="s">
        <v>203</v>
      </c>
    </row>
    <row r="92" spans="15:15" x14ac:dyDescent="0.2">
      <c r="O92" t="s">
        <v>204</v>
      </c>
    </row>
    <row r="93" spans="15:15" x14ac:dyDescent="0.2">
      <c r="O93" t="s">
        <v>205</v>
      </c>
    </row>
    <row r="94" spans="15:15" x14ac:dyDescent="0.2">
      <c r="O94" t="s">
        <v>206</v>
      </c>
    </row>
    <row r="95" spans="15:15" x14ac:dyDescent="0.2">
      <c r="O95" t="s">
        <v>207</v>
      </c>
    </row>
    <row r="96" spans="15:15" x14ac:dyDescent="0.2">
      <c r="O96" t="s">
        <v>208</v>
      </c>
    </row>
  </sheetData>
  <mergeCells count="2">
    <mergeCell ref="B51:D51"/>
    <mergeCell ref="J3:L3"/>
  </mergeCells>
  <phoneticPr fontId="5" type="noConversion"/>
  <hyperlinks>
    <hyperlink ref="B51:D51" location="Hoofdmenu!A1" display="Hoofdmenu" xr:uid="{00000000-0004-0000-1100-000000000000}"/>
  </hyperlinks>
  <printOptions horizontalCentered="1" gridLines="1"/>
  <pageMargins left="0.74803149606299213" right="0.74803149606299213" top="0.98425196850393704" bottom="0.98425196850393704" header="0.51181102362204722" footer="0.51181102362204722"/>
  <pageSetup paperSize="9" scale="11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0B3AB-8FEC-46EC-9AFB-CD7C1644F7B5}">
  <dimension ref="A2:W163"/>
  <sheetViews>
    <sheetView topLeftCell="A13" workbookViewId="0"/>
  </sheetViews>
  <sheetFormatPr defaultRowHeight="12.75" x14ac:dyDescent="0.2"/>
  <cols>
    <col min="1" max="2" width="9.140625" style="2"/>
    <col min="3" max="3" width="19.28515625" style="424" customWidth="1"/>
    <col min="4" max="4" width="22.5703125" customWidth="1"/>
    <col min="5" max="5" width="9.140625" customWidth="1"/>
    <col min="6" max="6" width="12.85546875" customWidth="1"/>
    <col min="7" max="7" width="29" customWidth="1"/>
    <col min="8" max="8" width="15.140625" style="200" customWidth="1"/>
    <col min="9" max="9" width="9.140625" style="811"/>
    <col min="11" max="12" width="9.140625" customWidth="1"/>
    <col min="13" max="17" width="9.140625" style="15"/>
    <col min="18" max="23" width="9.140625" style="809"/>
  </cols>
  <sheetData>
    <row r="2" spans="1:19" x14ac:dyDescent="0.2">
      <c r="A2" s="2" t="s">
        <v>626</v>
      </c>
      <c r="B2" s="2" t="s">
        <v>50</v>
      </c>
      <c r="C2" s="424" t="s">
        <v>38</v>
      </c>
      <c r="D2" t="s">
        <v>222</v>
      </c>
      <c r="E2" t="s">
        <v>223</v>
      </c>
      <c r="F2" t="s">
        <v>224</v>
      </c>
      <c r="G2" t="s">
        <v>225</v>
      </c>
      <c r="H2" s="200" t="s">
        <v>226</v>
      </c>
      <c r="I2" s="811" t="s">
        <v>47</v>
      </c>
      <c r="J2" t="s">
        <v>120</v>
      </c>
      <c r="K2" t="s">
        <v>627</v>
      </c>
      <c r="L2" t="s">
        <v>34</v>
      </c>
      <c r="M2" s="15" t="s">
        <v>628</v>
      </c>
      <c r="N2" s="15" t="s">
        <v>629</v>
      </c>
      <c r="O2" s="15" t="s">
        <v>630</v>
      </c>
      <c r="P2" s="15" t="s">
        <v>631</v>
      </c>
      <c r="Q2" s="15" t="s">
        <v>632</v>
      </c>
      <c r="R2" s="809" t="s">
        <v>633</v>
      </c>
      <c r="S2" s="809" t="s">
        <v>634</v>
      </c>
    </row>
    <row r="3" spans="1:19" x14ac:dyDescent="0.2">
      <c r="A3" s="2">
        <v>1</v>
      </c>
      <c r="B3" s="2">
        <v>1</v>
      </c>
      <c r="C3" s="424" t="s">
        <v>227</v>
      </c>
      <c r="D3" t="s">
        <v>228</v>
      </c>
      <c r="E3" t="s">
        <v>229</v>
      </c>
      <c r="F3" t="s">
        <v>230</v>
      </c>
      <c r="G3" t="s">
        <v>231</v>
      </c>
      <c r="H3" s="200" t="s">
        <v>232</v>
      </c>
      <c r="I3" s="811">
        <v>1.327</v>
      </c>
      <c r="J3">
        <v>41</v>
      </c>
      <c r="K3" t="s">
        <v>635</v>
      </c>
      <c r="L3">
        <f>VLOOKUP(I3,Tabellen!$B$5:$C$46,2)</f>
        <v>41</v>
      </c>
      <c r="O3" s="15" t="s">
        <v>45</v>
      </c>
      <c r="P3" s="15" t="s">
        <v>45</v>
      </c>
    </row>
    <row r="4" spans="1:19" x14ac:dyDescent="0.2">
      <c r="A4" s="2">
        <v>2</v>
      </c>
      <c r="B4" s="2">
        <v>1</v>
      </c>
      <c r="C4" s="424" t="s">
        <v>61</v>
      </c>
      <c r="D4" t="s">
        <v>234</v>
      </c>
      <c r="E4" t="s">
        <v>235</v>
      </c>
      <c r="F4" t="s">
        <v>233</v>
      </c>
      <c r="G4" t="s">
        <v>236</v>
      </c>
      <c r="H4" s="200">
        <v>625361205</v>
      </c>
      <c r="I4" s="811">
        <v>1.65</v>
      </c>
      <c r="J4">
        <v>47</v>
      </c>
      <c r="K4" t="s">
        <v>635</v>
      </c>
      <c r="L4">
        <f>VLOOKUP(I4,Tabellen!$B$5:$C$46,2)</f>
        <v>47</v>
      </c>
      <c r="M4" s="15" t="s">
        <v>45</v>
      </c>
      <c r="P4" s="15" t="s">
        <v>45</v>
      </c>
    </row>
    <row r="5" spans="1:19" x14ac:dyDescent="0.2">
      <c r="A5" s="2">
        <v>3</v>
      </c>
      <c r="B5" s="2">
        <v>1</v>
      </c>
      <c r="C5" s="424" t="s">
        <v>237</v>
      </c>
      <c r="D5" t="s">
        <v>238</v>
      </c>
      <c r="E5" t="s">
        <v>239</v>
      </c>
      <c r="F5" t="s">
        <v>240</v>
      </c>
      <c r="G5" t="s">
        <v>241</v>
      </c>
      <c r="H5" s="200" t="s">
        <v>242</v>
      </c>
      <c r="I5" s="811">
        <v>4.75</v>
      </c>
      <c r="J5">
        <v>110</v>
      </c>
      <c r="K5" t="s">
        <v>635</v>
      </c>
      <c r="L5">
        <f>VLOOKUP(I5,Tabellen!$B$5:$C$46,2)</f>
        <v>110</v>
      </c>
      <c r="O5" s="15" t="s">
        <v>45</v>
      </c>
    </row>
    <row r="6" spans="1:19" x14ac:dyDescent="0.2">
      <c r="A6" s="2">
        <v>4</v>
      </c>
      <c r="B6" s="2">
        <v>1</v>
      </c>
      <c r="C6" s="424" t="s">
        <v>154</v>
      </c>
      <c r="D6" t="s">
        <v>243</v>
      </c>
      <c r="F6" t="s">
        <v>230</v>
      </c>
      <c r="G6" t="s">
        <v>244</v>
      </c>
      <c r="H6" s="200" t="s">
        <v>245</v>
      </c>
      <c r="I6" s="811">
        <v>0.95</v>
      </c>
      <c r="J6">
        <v>33</v>
      </c>
      <c r="K6" t="s">
        <v>635</v>
      </c>
      <c r="L6">
        <f>VLOOKUP(I6,Tabellen!$B$5:$C$46,2)</f>
        <v>33</v>
      </c>
      <c r="N6" s="15" t="s">
        <v>45</v>
      </c>
      <c r="P6" s="15" t="s">
        <v>45</v>
      </c>
    </row>
    <row r="7" spans="1:19" x14ac:dyDescent="0.2">
      <c r="A7" s="2">
        <v>5</v>
      </c>
      <c r="B7" s="2">
        <v>1</v>
      </c>
      <c r="C7" s="424" t="s">
        <v>68</v>
      </c>
      <c r="D7" t="s">
        <v>252</v>
      </c>
      <c r="E7" t="s">
        <v>253</v>
      </c>
      <c r="F7" t="s">
        <v>230</v>
      </c>
      <c r="G7" t="s">
        <v>254</v>
      </c>
      <c r="H7" s="200" t="s">
        <v>255</v>
      </c>
      <c r="I7" s="811">
        <v>1.8819999999999999</v>
      </c>
      <c r="J7">
        <v>51</v>
      </c>
      <c r="K7" t="s">
        <v>635</v>
      </c>
      <c r="L7">
        <f>VLOOKUP(I7,Tabellen!$B$5:$C$46,2)</f>
        <v>51</v>
      </c>
      <c r="O7" s="15" t="s">
        <v>45</v>
      </c>
      <c r="R7" s="809" t="s">
        <v>636</v>
      </c>
    </row>
    <row r="8" spans="1:19" x14ac:dyDescent="0.2">
      <c r="A8" s="2">
        <v>6</v>
      </c>
      <c r="B8" s="2">
        <v>1</v>
      </c>
      <c r="C8" s="424" t="s">
        <v>69</v>
      </c>
      <c r="D8" t="s">
        <v>256</v>
      </c>
      <c r="E8" t="s">
        <v>257</v>
      </c>
      <c r="F8" t="s">
        <v>249</v>
      </c>
      <c r="G8" t="s">
        <v>258</v>
      </c>
      <c r="H8" s="200" t="s">
        <v>259</v>
      </c>
      <c r="I8" s="811">
        <v>1.63</v>
      </c>
      <c r="J8">
        <v>47</v>
      </c>
      <c r="K8" t="s">
        <v>635</v>
      </c>
      <c r="L8">
        <f>VLOOKUP(I8,Tabellen!$B$5:$C$46,2)</f>
        <v>47</v>
      </c>
      <c r="M8" s="15" t="s">
        <v>45</v>
      </c>
      <c r="N8" s="15" t="s">
        <v>45</v>
      </c>
      <c r="O8" s="15" t="s">
        <v>45</v>
      </c>
      <c r="P8" s="15" t="s">
        <v>45</v>
      </c>
    </row>
    <row r="9" spans="1:19" x14ac:dyDescent="0.2">
      <c r="A9" s="2">
        <v>7</v>
      </c>
      <c r="B9" s="2">
        <v>1</v>
      </c>
      <c r="C9" s="424" t="s">
        <v>155</v>
      </c>
      <c r="D9" t="s">
        <v>260</v>
      </c>
      <c r="E9" t="s">
        <v>261</v>
      </c>
      <c r="F9" t="s">
        <v>262</v>
      </c>
      <c r="G9" t="s">
        <v>263</v>
      </c>
      <c r="H9" s="200" t="s">
        <v>264</v>
      </c>
      <c r="I9" s="811">
        <v>1.966</v>
      </c>
      <c r="J9">
        <v>53</v>
      </c>
      <c r="K9" t="s">
        <v>635</v>
      </c>
      <c r="L9">
        <f>VLOOKUP(I9,Tabellen!$B$5:$C$46,2)</f>
        <v>53</v>
      </c>
      <c r="P9" s="15" t="s">
        <v>45</v>
      </c>
      <c r="Q9" s="15" t="s">
        <v>45</v>
      </c>
      <c r="R9" s="809" t="s">
        <v>637</v>
      </c>
    </row>
    <row r="10" spans="1:19" x14ac:dyDescent="0.2">
      <c r="A10" s="2">
        <v>8</v>
      </c>
      <c r="B10" s="2">
        <v>1</v>
      </c>
      <c r="C10" s="424" t="s">
        <v>156</v>
      </c>
      <c r="G10" t="s">
        <v>265</v>
      </c>
      <c r="I10" s="811">
        <v>5.4</v>
      </c>
      <c r="J10">
        <v>120</v>
      </c>
      <c r="K10" t="s">
        <v>635</v>
      </c>
      <c r="L10">
        <f>VLOOKUP(I10,Tabellen!$B$5:$C$46,2)</f>
        <v>120</v>
      </c>
      <c r="N10" s="15" t="s">
        <v>45</v>
      </c>
      <c r="O10" s="15" t="s">
        <v>45</v>
      </c>
    </row>
    <row r="11" spans="1:19" x14ac:dyDescent="0.2">
      <c r="A11" s="2">
        <v>9</v>
      </c>
      <c r="B11" s="2">
        <v>1</v>
      </c>
      <c r="C11" s="424" t="s">
        <v>70</v>
      </c>
      <c r="D11" t="s">
        <v>266</v>
      </c>
      <c r="E11" t="s">
        <v>267</v>
      </c>
      <c r="F11" t="s">
        <v>233</v>
      </c>
      <c r="G11" t="s">
        <v>268</v>
      </c>
      <c r="H11" s="200" t="s">
        <v>269</v>
      </c>
      <c r="I11" s="811">
        <v>5.54</v>
      </c>
      <c r="J11">
        <v>130</v>
      </c>
      <c r="K11" t="s">
        <v>635</v>
      </c>
      <c r="L11">
        <f>VLOOKUP(I11,Tabellen!$B$5:$C$46,2)</f>
        <v>130</v>
      </c>
      <c r="N11" s="15" t="s">
        <v>45</v>
      </c>
      <c r="O11" s="15" t="s">
        <v>45</v>
      </c>
      <c r="P11" s="15" t="s">
        <v>45</v>
      </c>
      <c r="Q11" s="15" t="s">
        <v>45</v>
      </c>
    </row>
    <row r="12" spans="1:19" x14ac:dyDescent="0.2">
      <c r="A12" s="2">
        <v>10</v>
      </c>
      <c r="B12" s="2">
        <v>1</v>
      </c>
      <c r="C12" s="424" t="s">
        <v>278</v>
      </c>
      <c r="D12" t="s">
        <v>279</v>
      </c>
      <c r="E12" t="s">
        <v>280</v>
      </c>
      <c r="F12" t="s">
        <v>249</v>
      </c>
      <c r="G12" t="s">
        <v>281</v>
      </c>
      <c r="H12" s="200" t="s">
        <v>282</v>
      </c>
      <c r="I12" s="811">
        <v>1.31</v>
      </c>
      <c r="J12">
        <v>41</v>
      </c>
      <c r="K12" t="s">
        <v>635</v>
      </c>
      <c r="L12">
        <f>VLOOKUP(I12,Tabellen!$B$5:$C$46,2)</f>
        <v>41</v>
      </c>
      <c r="N12" s="15" t="s">
        <v>45</v>
      </c>
      <c r="O12" s="15" t="s">
        <v>45</v>
      </c>
    </row>
    <row r="13" spans="1:19" x14ac:dyDescent="0.2">
      <c r="A13" s="2">
        <v>11</v>
      </c>
      <c r="B13" s="2">
        <v>1</v>
      </c>
      <c r="C13" s="424" t="s">
        <v>283</v>
      </c>
      <c r="D13" t="s">
        <v>284</v>
      </c>
      <c r="E13" t="s">
        <v>285</v>
      </c>
      <c r="F13" t="s">
        <v>230</v>
      </c>
      <c r="G13" t="s">
        <v>286</v>
      </c>
      <c r="H13" s="200" t="s">
        <v>287</v>
      </c>
      <c r="I13" s="811">
        <v>0.92</v>
      </c>
      <c r="J13">
        <v>33</v>
      </c>
      <c r="K13" t="s">
        <v>635</v>
      </c>
      <c r="L13">
        <f>VLOOKUP(I13,Tabellen!$B$5:$C$46,2)</f>
        <v>33</v>
      </c>
      <c r="M13" s="15" t="s">
        <v>45</v>
      </c>
      <c r="O13" s="15" t="s">
        <v>45</v>
      </c>
      <c r="P13" s="15" t="s">
        <v>45</v>
      </c>
    </row>
    <row r="14" spans="1:19" x14ac:dyDescent="0.2">
      <c r="A14" s="2">
        <v>12</v>
      </c>
      <c r="B14" s="2">
        <v>1</v>
      </c>
      <c r="C14" s="424" t="s">
        <v>97</v>
      </c>
      <c r="D14" t="s">
        <v>289</v>
      </c>
      <c r="E14" t="s">
        <v>290</v>
      </c>
      <c r="F14" t="s">
        <v>249</v>
      </c>
      <c r="G14" t="s">
        <v>291</v>
      </c>
      <c r="H14" s="200" t="s">
        <v>292</v>
      </c>
      <c r="I14" s="811">
        <v>1.75</v>
      </c>
      <c r="J14">
        <v>49</v>
      </c>
      <c r="K14" t="s">
        <v>635</v>
      </c>
      <c r="L14">
        <f>VLOOKUP(I14,Tabellen!$B$5:$C$46,2)</f>
        <v>49</v>
      </c>
      <c r="N14" s="15" t="s">
        <v>45</v>
      </c>
      <c r="O14" s="15" t="s">
        <v>45</v>
      </c>
      <c r="Q14" s="15" t="s">
        <v>45</v>
      </c>
    </row>
    <row r="15" spans="1:19" x14ac:dyDescent="0.2">
      <c r="A15" s="2">
        <v>13</v>
      </c>
      <c r="B15" s="2">
        <v>1</v>
      </c>
      <c r="C15" s="424" t="s">
        <v>72</v>
      </c>
      <c r="D15" t="s">
        <v>293</v>
      </c>
      <c r="E15" t="s">
        <v>294</v>
      </c>
      <c r="F15" t="s">
        <v>249</v>
      </c>
      <c r="G15" t="s">
        <v>295</v>
      </c>
      <c r="H15" s="200" t="s">
        <v>296</v>
      </c>
      <c r="I15" s="811">
        <v>2.4700000000000002</v>
      </c>
      <c r="J15">
        <v>65</v>
      </c>
      <c r="K15" t="s">
        <v>635</v>
      </c>
      <c r="L15">
        <f>VLOOKUP(I15,Tabellen!$B$5:$C$46,2)</f>
        <v>65</v>
      </c>
      <c r="Q15" s="15" t="s">
        <v>45</v>
      </c>
    </row>
    <row r="16" spans="1:19" x14ac:dyDescent="0.2">
      <c r="A16" s="2">
        <v>14</v>
      </c>
      <c r="B16" s="2">
        <v>1</v>
      </c>
      <c r="C16" s="424" t="s">
        <v>157</v>
      </c>
      <c r="D16" t="s">
        <v>297</v>
      </c>
      <c r="E16" t="s">
        <v>298</v>
      </c>
      <c r="F16" t="s">
        <v>230</v>
      </c>
      <c r="G16" t="s">
        <v>299</v>
      </c>
      <c r="H16" s="200" t="s">
        <v>300</v>
      </c>
      <c r="I16" s="811">
        <v>1.05</v>
      </c>
      <c r="J16">
        <v>35</v>
      </c>
      <c r="K16" t="s">
        <v>635</v>
      </c>
      <c r="L16">
        <f>VLOOKUP(I16,Tabellen!$B$5:$C$46,2)</f>
        <v>35</v>
      </c>
      <c r="N16" s="15" t="s">
        <v>45</v>
      </c>
      <c r="R16" s="809" t="s">
        <v>680</v>
      </c>
    </row>
    <row r="17" spans="1:18" x14ac:dyDescent="0.2">
      <c r="A17" s="2">
        <v>15</v>
      </c>
      <c r="B17" s="2">
        <v>1</v>
      </c>
      <c r="C17" s="424" t="s">
        <v>96</v>
      </c>
      <c r="D17" t="s">
        <v>301</v>
      </c>
      <c r="F17" t="s">
        <v>233</v>
      </c>
      <c r="G17" t="s">
        <v>302</v>
      </c>
      <c r="H17" s="200" t="s">
        <v>303</v>
      </c>
      <c r="I17" s="811">
        <v>1.45</v>
      </c>
      <c r="J17">
        <v>43</v>
      </c>
      <c r="K17" t="s">
        <v>635</v>
      </c>
      <c r="L17">
        <f>VLOOKUP(I17,Tabellen!$B$5:$C$46,2)</f>
        <v>43</v>
      </c>
      <c r="M17" s="15" t="s">
        <v>45</v>
      </c>
      <c r="N17" s="15" t="s">
        <v>45</v>
      </c>
      <c r="P17" s="15" t="s">
        <v>45</v>
      </c>
      <c r="Q17" s="15" t="s">
        <v>45</v>
      </c>
    </row>
    <row r="18" spans="1:18" x14ac:dyDescent="0.2">
      <c r="A18" s="2">
        <v>16</v>
      </c>
      <c r="B18" s="2">
        <v>1</v>
      </c>
      <c r="C18" s="424" t="s">
        <v>158</v>
      </c>
      <c r="D18" t="s">
        <v>304</v>
      </c>
      <c r="E18" t="s">
        <v>305</v>
      </c>
      <c r="F18" t="s">
        <v>306</v>
      </c>
      <c r="G18" t="s">
        <v>307</v>
      </c>
      <c r="H18" s="200" t="s">
        <v>308</v>
      </c>
      <c r="I18" s="811">
        <v>1.45</v>
      </c>
      <c r="J18">
        <v>43</v>
      </c>
      <c r="K18" t="s">
        <v>635</v>
      </c>
      <c r="L18">
        <f>VLOOKUP(I18,Tabellen!$B$5:$C$46,2)</f>
        <v>43</v>
      </c>
      <c r="O18" s="15" t="s">
        <v>45</v>
      </c>
    </row>
    <row r="19" spans="1:18" x14ac:dyDescent="0.2">
      <c r="A19" s="2">
        <v>17</v>
      </c>
      <c r="B19" s="2">
        <v>1</v>
      </c>
      <c r="C19" s="424" t="s">
        <v>159</v>
      </c>
      <c r="D19" t="s">
        <v>314</v>
      </c>
      <c r="E19" t="s">
        <v>285</v>
      </c>
      <c r="F19" t="s">
        <v>230</v>
      </c>
      <c r="G19" t="s">
        <v>315</v>
      </c>
      <c r="I19" s="811">
        <v>1.5409999999999999</v>
      </c>
      <c r="J19">
        <v>45</v>
      </c>
      <c r="K19" t="s">
        <v>635</v>
      </c>
      <c r="L19">
        <f>VLOOKUP(I19,Tabellen!$B$5:$C$46,2)</f>
        <v>45</v>
      </c>
      <c r="N19" s="15" t="s">
        <v>45</v>
      </c>
      <c r="Q19" s="15" t="s">
        <v>45</v>
      </c>
    </row>
    <row r="20" spans="1:18" x14ac:dyDescent="0.2">
      <c r="A20" s="2">
        <v>18</v>
      </c>
      <c r="B20" s="2">
        <v>1</v>
      </c>
      <c r="C20" s="424" t="s">
        <v>54</v>
      </c>
      <c r="D20" t="s">
        <v>323</v>
      </c>
      <c r="E20" t="s">
        <v>324</v>
      </c>
      <c r="F20" t="s">
        <v>233</v>
      </c>
      <c r="G20" t="s">
        <v>325</v>
      </c>
      <c r="H20" s="200" t="s">
        <v>326</v>
      </c>
      <c r="I20" s="811">
        <v>1.64</v>
      </c>
      <c r="J20">
        <v>47</v>
      </c>
      <c r="K20" t="s">
        <v>635</v>
      </c>
      <c r="L20">
        <f>VLOOKUP(I20,Tabellen!$B$5:$C$46,2)</f>
        <v>47</v>
      </c>
      <c r="O20" s="15" t="s">
        <v>45</v>
      </c>
      <c r="Q20" s="15" t="s">
        <v>45</v>
      </c>
    </row>
    <row r="21" spans="1:18" x14ac:dyDescent="0.2">
      <c r="A21" s="2">
        <v>19</v>
      </c>
      <c r="B21" s="2">
        <v>1</v>
      </c>
      <c r="C21" s="424" t="s">
        <v>335</v>
      </c>
      <c r="D21" t="s">
        <v>336</v>
      </c>
      <c r="E21" t="s">
        <v>337</v>
      </c>
      <c r="F21" t="s">
        <v>274</v>
      </c>
      <c r="G21" t="s">
        <v>338</v>
      </c>
      <c r="H21" s="200" t="s">
        <v>339</v>
      </c>
      <c r="I21" s="811">
        <v>0.72</v>
      </c>
      <c r="J21">
        <v>29</v>
      </c>
      <c r="K21" t="s">
        <v>635</v>
      </c>
      <c r="L21">
        <f>VLOOKUP(I21,Tabellen!$B$5:$C$46,2)</f>
        <v>29</v>
      </c>
      <c r="M21" s="15" t="s">
        <v>45</v>
      </c>
      <c r="N21" s="15" t="s">
        <v>45</v>
      </c>
    </row>
    <row r="22" spans="1:18" x14ac:dyDescent="0.2">
      <c r="A22" s="2">
        <v>20</v>
      </c>
      <c r="B22" s="2">
        <v>1</v>
      </c>
      <c r="C22" s="424" t="s">
        <v>74</v>
      </c>
      <c r="D22" t="s">
        <v>340</v>
      </c>
      <c r="E22" t="s">
        <v>341</v>
      </c>
      <c r="F22" t="s">
        <v>249</v>
      </c>
      <c r="G22" t="s">
        <v>342</v>
      </c>
      <c r="H22" s="200" t="s">
        <v>343</v>
      </c>
      <c r="I22" s="811">
        <v>1.1000000000000001</v>
      </c>
      <c r="J22">
        <v>37</v>
      </c>
      <c r="K22" t="s">
        <v>635</v>
      </c>
      <c r="L22">
        <f>VLOOKUP(I22,Tabellen!$B$5:$C$46,2)</f>
        <v>37</v>
      </c>
      <c r="N22" s="15" t="s">
        <v>45</v>
      </c>
      <c r="O22" s="15" t="s">
        <v>45</v>
      </c>
      <c r="Q22" s="15" t="s">
        <v>45</v>
      </c>
    </row>
    <row r="23" spans="1:18" x14ac:dyDescent="0.2">
      <c r="A23" s="2">
        <v>21</v>
      </c>
      <c r="B23" s="2">
        <v>1</v>
      </c>
      <c r="C23" s="424" t="s">
        <v>344</v>
      </c>
      <c r="D23" t="s">
        <v>345</v>
      </c>
      <c r="E23" t="s">
        <v>346</v>
      </c>
      <c r="F23" t="s">
        <v>233</v>
      </c>
      <c r="G23" t="s">
        <v>639</v>
      </c>
      <c r="H23" s="200" t="s">
        <v>347</v>
      </c>
      <c r="I23" s="811">
        <v>1.52</v>
      </c>
      <c r="J23">
        <v>45</v>
      </c>
      <c r="K23" t="s">
        <v>635</v>
      </c>
      <c r="L23">
        <f>VLOOKUP(I23,Tabellen!$B$5:$C$46,2)</f>
        <v>45</v>
      </c>
      <c r="N23" s="15" t="s">
        <v>45</v>
      </c>
      <c r="P23" s="15" t="s">
        <v>45</v>
      </c>
      <c r="R23" s="809" t="s">
        <v>640</v>
      </c>
    </row>
    <row r="24" spans="1:18" x14ac:dyDescent="0.2">
      <c r="A24" s="2">
        <v>22</v>
      </c>
      <c r="B24" s="2">
        <v>1</v>
      </c>
      <c r="C24" s="424" t="s">
        <v>64</v>
      </c>
      <c r="D24" t="s">
        <v>348</v>
      </c>
      <c r="E24" t="s">
        <v>349</v>
      </c>
      <c r="F24" t="s">
        <v>350</v>
      </c>
      <c r="G24" t="s">
        <v>351</v>
      </c>
      <c r="H24" s="200" t="s">
        <v>352</v>
      </c>
      <c r="I24" s="811">
        <v>2.5619999999999998</v>
      </c>
      <c r="J24">
        <v>65</v>
      </c>
      <c r="K24" t="s">
        <v>635</v>
      </c>
      <c r="L24">
        <f>VLOOKUP(I24,Tabellen!$B$5:$C$46,2)</f>
        <v>65</v>
      </c>
      <c r="N24" s="15" t="s">
        <v>45</v>
      </c>
      <c r="O24" s="15" t="s">
        <v>45</v>
      </c>
      <c r="R24" s="809" t="s">
        <v>641</v>
      </c>
    </row>
    <row r="25" spans="1:18" x14ac:dyDescent="0.2">
      <c r="A25" s="2">
        <v>23</v>
      </c>
      <c r="B25" s="2">
        <v>1</v>
      </c>
      <c r="C25" s="424" t="s">
        <v>23</v>
      </c>
      <c r="D25" t="s">
        <v>353</v>
      </c>
      <c r="E25" t="s">
        <v>354</v>
      </c>
      <c r="F25" t="s">
        <v>355</v>
      </c>
      <c r="G25" t="s">
        <v>642</v>
      </c>
      <c r="H25" s="200" t="s">
        <v>356</v>
      </c>
      <c r="I25" s="811">
        <v>2.2999999999999998</v>
      </c>
      <c r="J25">
        <v>60</v>
      </c>
      <c r="K25" t="s">
        <v>635</v>
      </c>
      <c r="L25">
        <f>VLOOKUP(I25,Tabellen!$B$5:$C$46,2)</f>
        <v>60</v>
      </c>
      <c r="M25" s="15" t="s">
        <v>45</v>
      </c>
      <c r="N25" s="15" t="s">
        <v>45</v>
      </c>
    </row>
    <row r="26" spans="1:18" x14ac:dyDescent="0.2">
      <c r="A26" s="2">
        <v>24</v>
      </c>
      <c r="B26" s="2">
        <v>1</v>
      </c>
      <c r="C26" s="424" t="s">
        <v>160</v>
      </c>
      <c r="D26" t="s">
        <v>357</v>
      </c>
      <c r="F26" t="s">
        <v>230</v>
      </c>
      <c r="G26" t="s">
        <v>643</v>
      </c>
      <c r="H26" s="200" t="s">
        <v>358</v>
      </c>
      <c r="I26" s="811">
        <v>1.45</v>
      </c>
      <c r="J26">
        <v>43</v>
      </c>
      <c r="K26" t="s">
        <v>635</v>
      </c>
      <c r="L26">
        <f>VLOOKUP(I26,Tabellen!$B$5:$C$46,2)</f>
        <v>43</v>
      </c>
      <c r="O26" s="15" t="s">
        <v>45</v>
      </c>
      <c r="Q26" s="15" t="s">
        <v>45</v>
      </c>
    </row>
    <row r="27" spans="1:18" x14ac:dyDescent="0.2">
      <c r="A27" s="2">
        <v>25</v>
      </c>
      <c r="B27" s="2">
        <v>1</v>
      </c>
      <c r="C27" s="424" t="s">
        <v>75</v>
      </c>
      <c r="D27" t="s">
        <v>365</v>
      </c>
      <c r="E27" t="s">
        <v>366</v>
      </c>
      <c r="F27" t="s">
        <v>230</v>
      </c>
      <c r="G27" t="s">
        <v>367</v>
      </c>
      <c r="H27" s="200" t="s">
        <v>368</v>
      </c>
      <c r="I27" s="811">
        <v>1.46</v>
      </c>
      <c r="J27">
        <v>47</v>
      </c>
      <c r="K27" t="s">
        <v>635</v>
      </c>
      <c r="L27">
        <f>VLOOKUP(I27,Tabellen!$B$5:$C$46,2)</f>
        <v>43</v>
      </c>
      <c r="N27" s="15" t="s">
        <v>45</v>
      </c>
      <c r="P27" s="15" t="s">
        <v>45</v>
      </c>
    </row>
    <row r="28" spans="1:18" x14ac:dyDescent="0.2">
      <c r="A28" s="2">
        <v>26</v>
      </c>
      <c r="B28" s="2">
        <v>1</v>
      </c>
      <c r="C28" s="424" t="s">
        <v>152</v>
      </c>
      <c r="D28" t="s">
        <v>371</v>
      </c>
      <c r="E28" t="s">
        <v>372</v>
      </c>
      <c r="F28" t="s">
        <v>311</v>
      </c>
      <c r="G28" t="s">
        <v>373</v>
      </c>
      <c r="H28" s="200" t="s">
        <v>374</v>
      </c>
      <c r="I28" s="811">
        <v>2.13</v>
      </c>
      <c r="J28">
        <v>55</v>
      </c>
      <c r="K28" t="s">
        <v>635</v>
      </c>
      <c r="L28">
        <f>VLOOKUP(I28,Tabellen!$B$5:$C$46,2)</f>
        <v>55</v>
      </c>
      <c r="N28" s="15" t="s">
        <v>45</v>
      </c>
      <c r="P28" s="15" t="s">
        <v>45</v>
      </c>
      <c r="Q28" s="15" t="s">
        <v>45</v>
      </c>
    </row>
    <row r="29" spans="1:18" x14ac:dyDescent="0.2">
      <c r="A29" s="2">
        <v>27</v>
      </c>
      <c r="B29" s="2">
        <v>1</v>
      </c>
      <c r="C29" s="424" t="s">
        <v>76</v>
      </c>
      <c r="D29" t="s">
        <v>375</v>
      </c>
      <c r="E29" t="s">
        <v>376</v>
      </c>
      <c r="F29" t="s">
        <v>377</v>
      </c>
      <c r="G29" t="s">
        <v>378</v>
      </c>
      <c r="H29" s="200" t="s">
        <v>379</v>
      </c>
      <c r="I29" s="811">
        <v>1.88</v>
      </c>
      <c r="J29">
        <v>51</v>
      </c>
      <c r="K29" t="s">
        <v>635</v>
      </c>
      <c r="L29">
        <f>VLOOKUP(I29,Tabellen!$B$5:$C$46,2)</f>
        <v>51</v>
      </c>
      <c r="M29" s="15" t="s">
        <v>45</v>
      </c>
      <c r="N29" s="15" t="s">
        <v>45</v>
      </c>
    </row>
    <row r="30" spans="1:18" x14ac:dyDescent="0.2">
      <c r="A30" s="2">
        <v>28</v>
      </c>
      <c r="B30" s="2">
        <v>1</v>
      </c>
      <c r="C30" s="424" t="s">
        <v>380</v>
      </c>
      <c r="D30" t="s">
        <v>381</v>
      </c>
      <c r="E30" t="s">
        <v>382</v>
      </c>
      <c r="F30" t="s">
        <v>262</v>
      </c>
      <c r="G30" t="s">
        <v>383</v>
      </c>
      <c r="H30" s="200" t="s">
        <v>384</v>
      </c>
      <c r="I30" s="811">
        <v>1.115</v>
      </c>
      <c r="J30">
        <v>37</v>
      </c>
      <c r="K30" t="s">
        <v>635</v>
      </c>
      <c r="L30">
        <f>VLOOKUP(I30,Tabellen!$B$5:$C$46,2)</f>
        <v>37</v>
      </c>
      <c r="N30" s="15" t="s">
        <v>45</v>
      </c>
      <c r="P30" s="15" t="s">
        <v>45</v>
      </c>
      <c r="R30" s="809" t="s">
        <v>644</v>
      </c>
    </row>
    <row r="31" spans="1:18" x14ac:dyDescent="0.2">
      <c r="A31" s="2">
        <v>29</v>
      </c>
      <c r="B31" s="2">
        <v>1</v>
      </c>
      <c r="C31" s="424" t="s">
        <v>77</v>
      </c>
      <c r="D31" t="s">
        <v>385</v>
      </c>
      <c r="E31" t="s">
        <v>386</v>
      </c>
      <c r="F31" t="s">
        <v>387</v>
      </c>
      <c r="G31" t="s">
        <v>388</v>
      </c>
      <c r="H31" s="200" t="s">
        <v>389</v>
      </c>
      <c r="I31" s="811">
        <v>0.79</v>
      </c>
      <c r="J31">
        <v>29</v>
      </c>
      <c r="K31" t="s">
        <v>635</v>
      </c>
      <c r="L31">
        <f>VLOOKUP(I31,Tabellen!$B$5:$C$46,2)</f>
        <v>29</v>
      </c>
      <c r="M31" s="15" t="s">
        <v>45</v>
      </c>
      <c r="Q31" s="15" t="s">
        <v>45</v>
      </c>
    </row>
    <row r="32" spans="1:18" x14ac:dyDescent="0.2">
      <c r="A32" s="2">
        <v>30</v>
      </c>
      <c r="B32" s="2">
        <v>1</v>
      </c>
      <c r="C32" s="424" t="s">
        <v>645</v>
      </c>
      <c r="F32" t="s">
        <v>646</v>
      </c>
      <c r="I32" s="811">
        <v>2.0499999999999998</v>
      </c>
      <c r="J32">
        <v>55</v>
      </c>
      <c r="K32" t="s">
        <v>635</v>
      </c>
      <c r="L32">
        <f>VLOOKUP(I32,Tabellen!$B$5:$C$46,2)</f>
        <v>55</v>
      </c>
      <c r="M32" s="15" t="s">
        <v>45</v>
      </c>
      <c r="N32" s="15" t="s">
        <v>45</v>
      </c>
      <c r="O32" s="15" t="s">
        <v>45</v>
      </c>
      <c r="P32" s="15" t="s">
        <v>45</v>
      </c>
      <c r="Q32" s="15" t="s">
        <v>45</v>
      </c>
      <c r="R32" s="809" t="s">
        <v>679</v>
      </c>
    </row>
    <row r="33" spans="1:18" x14ac:dyDescent="0.2">
      <c r="A33" s="2">
        <v>31</v>
      </c>
      <c r="B33" s="2">
        <v>1</v>
      </c>
      <c r="C33" s="424" t="s">
        <v>725</v>
      </c>
      <c r="G33" s="810" t="s">
        <v>394</v>
      </c>
      <c r="H33" s="200">
        <v>612945216</v>
      </c>
      <c r="I33" s="811">
        <v>1.77</v>
      </c>
      <c r="J33">
        <v>49</v>
      </c>
      <c r="K33" t="s">
        <v>673</v>
      </c>
      <c r="L33">
        <f>VLOOKUP(I33,Tabellen!$B$5:$C$46,2)</f>
        <v>49</v>
      </c>
      <c r="N33" s="15" t="s">
        <v>45</v>
      </c>
      <c r="O33" s="15" t="s">
        <v>45</v>
      </c>
    </row>
    <row r="34" spans="1:18" x14ac:dyDescent="0.2">
      <c r="A34" s="2">
        <v>32</v>
      </c>
      <c r="B34" s="2">
        <v>1</v>
      </c>
      <c r="C34" s="424" t="s">
        <v>99</v>
      </c>
      <c r="G34" s="810" t="s">
        <v>674</v>
      </c>
      <c r="H34" s="200">
        <v>653897489</v>
      </c>
      <c r="I34" s="811">
        <v>1.28</v>
      </c>
      <c r="J34">
        <v>39</v>
      </c>
      <c r="K34" t="s">
        <v>673</v>
      </c>
      <c r="L34">
        <f>VLOOKUP(I34,Tabellen!$B$5:$C$46,2)</f>
        <v>39</v>
      </c>
      <c r="P34" s="15" t="s">
        <v>45</v>
      </c>
      <c r="Q34" s="15" t="s">
        <v>45</v>
      </c>
    </row>
    <row r="35" spans="1:18" x14ac:dyDescent="0.2">
      <c r="A35" s="2">
        <v>33</v>
      </c>
      <c r="B35" s="2">
        <v>1</v>
      </c>
      <c r="C35" s="424" t="s">
        <v>100</v>
      </c>
      <c r="D35" t="s">
        <v>396</v>
      </c>
      <c r="E35" t="s">
        <v>397</v>
      </c>
      <c r="F35" t="s">
        <v>230</v>
      </c>
      <c r="G35" t="s">
        <v>398</v>
      </c>
      <c r="H35" s="200" t="s">
        <v>399</v>
      </c>
      <c r="I35" s="811">
        <v>1.19</v>
      </c>
      <c r="J35">
        <v>37</v>
      </c>
      <c r="K35" t="s">
        <v>635</v>
      </c>
      <c r="L35">
        <f>VLOOKUP(I35,Tabellen!$B$5:$C$46,2)</f>
        <v>37</v>
      </c>
      <c r="M35" s="15" t="s">
        <v>45</v>
      </c>
      <c r="O35" s="15" t="s">
        <v>45</v>
      </c>
      <c r="R35" s="809" t="s">
        <v>681</v>
      </c>
    </row>
    <row r="36" spans="1:18" x14ac:dyDescent="0.2">
      <c r="A36" s="2">
        <v>34</v>
      </c>
      <c r="B36" s="2">
        <v>1</v>
      </c>
      <c r="C36" s="424" t="s">
        <v>404</v>
      </c>
      <c r="D36" t="s">
        <v>405</v>
      </c>
      <c r="E36" t="s">
        <v>406</v>
      </c>
      <c r="F36" t="s">
        <v>230</v>
      </c>
      <c r="G36" t="s">
        <v>407</v>
      </c>
      <c r="H36" s="200" t="s">
        <v>408</v>
      </c>
      <c r="I36" s="811">
        <v>0.69</v>
      </c>
      <c r="J36">
        <v>27</v>
      </c>
      <c r="K36" t="s">
        <v>635</v>
      </c>
      <c r="L36">
        <f>VLOOKUP(I36,Tabellen!$B$5:$C$46,2)</f>
        <v>27</v>
      </c>
      <c r="M36" s="15" t="s">
        <v>45</v>
      </c>
      <c r="N36" s="15" t="s">
        <v>45</v>
      </c>
    </row>
    <row r="37" spans="1:18" x14ac:dyDescent="0.2">
      <c r="A37" s="2">
        <v>35</v>
      </c>
      <c r="B37" s="2">
        <v>1</v>
      </c>
      <c r="C37" s="424" t="s">
        <v>53</v>
      </c>
      <c r="D37" t="s">
        <v>409</v>
      </c>
      <c r="E37" t="s">
        <v>410</v>
      </c>
      <c r="F37" t="s">
        <v>230</v>
      </c>
      <c r="G37" t="s">
        <v>411</v>
      </c>
      <c r="H37" s="200" t="s">
        <v>412</v>
      </c>
      <c r="I37" s="811">
        <v>2.7189999999999999</v>
      </c>
      <c r="J37">
        <v>70</v>
      </c>
      <c r="K37" t="s">
        <v>635</v>
      </c>
      <c r="L37">
        <f>VLOOKUP(I37,Tabellen!$B$5:$C$46,2)</f>
        <v>70</v>
      </c>
      <c r="N37" s="15" t="s">
        <v>45</v>
      </c>
    </row>
    <row r="38" spans="1:18" x14ac:dyDescent="0.2">
      <c r="A38" s="2">
        <v>36</v>
      </c>
      <c r="B38" s="2">
        <v>1</v>
      </c>
      <c r="C38" s="424" t="s">
        <v>78</v>
      </c>
      <c r="D38" t="s">
        <v>413</v>
      </c>
      <c r="E38" t="s">
        <v>414</v>
      </c>
      <c r="F38" t="s">
        <v>233</v>
      </c>
      <c r="G38" t="s">
        <v>415</v>
      </c>
      <c r="H38" s="200" t="s">
        <v>416</v>
      </c>
      <c r="I38" s="811">
        <v>1.66</v>
      </c>
      <c r="J38">
        <v>47</v>
      </c>
      <c r="K38" t="s">
        <v>635</v>
      </c>
      <c r="L38">
        <f>VLOOKUP(I38,Tabellen!$B$5:$C$46,2)</f>
        <v>47</v>
      </c>
      <c r="N38" s="15" t="s">
        <v>45</v>
      </c>
      <c r="O38" s="15" t="s">
        <v>45</v>
      </c>
    </row>
    <row r="39" spans="1:18" x14ac:dyDescent="0.2">
      <c r="A39" s="2">
        <v>37</v>
      </c>
      <c r="B39" s="2">
        <v>1</v>
      </c>
      <c r="C39" s="424" t="s">
        <v>79</v>
      </c>
      <c r="D39" t="s">
        <v>417</v>
      </c>
      <c r="E39" t="s">
        <v>418</v>
      </c>
      <c r="F39" t="s">
        <v>311</v>
      </c>
      <c r="G39" t="s">
        <v>419</v>
      </c>
      <c r="H39" s="200" t="s">
        <v>420</v>
      </c>
      <c r="I39" s="811">
        <v>2.2490000000000001</v>
      </c>
      <c r="J39">
        <v>60</v>
      </c>
      <c r="K39" t="s">
        <v>635</v>
      </c>
      <c r="L39">
        <f>VLOOKUP(I39,Tabellen!$B$5:$C$46,2)</f>
        <v>60</v>
      </c>
      <c r="O39" s="15" t="s">
        <v>45</v>
      </c>
      <c r="P39" s="15" t="s">
        <v>45</v>
      </c>
      <c r="R39" s="809" t="s">
        <v>647</v>
      </c>
    </row>
    <row r="40" spans="1:18" x14ac:dyDescent="0.2">
      <c r="A40" s="2">
        <v>38</v>
      </c>
      <c r="B40" s="2">
        <v>1</v>
      </c>
      <c r="C40" s="424" t="s">
        <v>49</v>
      </c>
      <c r="D40" t="s">
        <v>369</v>
      </c>
      <c r="E40" t="s">
        <v>425</v>
      </c>
      <c r="F40" t="s">
        <v>249</v>
      </c>
      <c r="H40" s="200" t="s">
        <v>426</v>
      </c>
      <c r="I40" s="811">
        <v>1.01</v>
      </c>
      <c r="J40">
        <v>35</v>
      </c>
      <c r="K40" t="s">
        <v>635</v>
      </c>
      <c r="L40">
        <f>VLOOKUP(I40,Tabellen!$B$5:$C$46,2)</f>
        <v>35</v>
      </c>
      <c r="M40" s="15" t="s">
        <v>45</v>
      </c>
      <c r="O40" s="15" t="s">
        <v>45</v>
      </c>
      <c r="R40" s="809" t="s">
        <v>648</v>
      </c>
    </row>
    <row r="41" spans="1:18" x14ac:dyDescent="0.2">
      <c r="A41" s="2">
        <v>39</v>
      </c>
      <c r="B41" s="2">
        <v>1</v>
      </c>
      <c r="C41" s="424" t="s">
        <v>102</v>
      </c>
      <c r="D41" t="s">
        <v>428</v>
      </c>
      <c r="E41" t="s">
        <v>429</v>
      </c>
      <c r="F41" t="s">
        <v>230</v>
      </c>
      <c r="G41" t="s">
        <v>430</v>
      </c>
      <c r="H41" s="200" t="s">
        <v>431</v>
      </c>
      <c r="I41" s="811">
        <v>1.63</v>
      </c>
      <c r="J41">
        <v>47</v>
      </c>
      <c r="K41" t="s">
        <v>635</v>
      </c>
      <c r="L41">
        <f>VLOOKUP(I41,Tabellen!$B$5:$C$46,2)</f>
        <v>47</v>
      </c>
      <c r="M41" s="15" t="s">
        <v>45</v>
      </c>
      <c r="O41" s="15" t="s">
        <v>45</v>
      </c>
    </row>
    <row r="42" spans="1:18" x14ac:dyDescent="0.2">
      <c r="A42" s="2">
        <v>40</v>
      </c>
      <c r="B42" s="2">
        <v>1</v>
      </c>
      <c r="C42" s="424" t="s">
        <v>55</v>
      </c>
      <c r="D42" t="s">
        <v>444</v>
      </c>
      <c r="E42" t="s">
        <v>445</v>
      </c>
      <c r="F42" t="s">
        <v>446</v>
      </c>
      <c r="G42" t="s">
        <v>447</v>
      </c>
      <c r="H42" s="200" t="s">
        <v>448</v>
      </c>
      <c r="I42" s="811">
        <v>2.61</v>
      </c>
      <c r="J42">
        <v>70</v>
      </c>
      <c r="K42" t="s">
        <v>635</v>
      </c>
      <c r="L42">
        <f>VLOOKUP(I42,Tabellen!$B$5:$C$46,2)</f>
        <v>70</v>
      </c>
      <c r="O42" s="15" t="s">
        <v>45</v>
      </c>
    </row>
    <row r="43" spans="1:18" x14ac:dyDescent="0.2">
      <c r="A43" s="2">
        <v>41</v>
      </c>
      <c r="B43" s="2">
        <v>1</v>
      </c>
      <c r="C43" s="424" t="s">
        <v>449</v>
      </c>
      <c r="D43" t="s">
        <v>450</v>
      </c>
      <c r="E43" t="s">
        <v>451</v>
      </c>
      <c r="F43" t="s">
        <v>452</v>
      </c>
      <c r="G43" t="s">
        <v>453</v>
      </c>
      <c r="H43" s="200" t="s">
        <v>454</v>
      </c>
      <c r="I43" s="811">
        <v>1.53</v>
      </c>
      <c r="J43">
        <v>45</v>
      </c>
      <c r="K43" t="s">
        <v>635</v>
      </c>
      <c r="L43">
        <f>VLOOKUP(I43,Tabellen!$B$5:$C$46,2)</f>
        <v>45</v>
      </c>
      <c r="O43" s="15" t="s">
        <v>45</v>
      </c>
      <c r="P43" s="15" t="s">
        <v>45</v>
      </c>
    </row>
    <row r="44" spans="1:18" x14ac:dyDescent="0.2">
      <c r="A44" s="2">
        <v>42</v>
      </c>
      <c r="B44" s="2">
        <v>1</v>
      </c>
      <c r="C44" s="424" t="s">
        <v>455</v>
      </c>
      <c r="D44" t="s">
        <v>456</v>
      </c>
      <c r="F44" t="s">
        <v>262</v>
      </c>
      <c r="G44" t="s">
        <v>457</v>
      </c>
      <c r="H44" s="200" t="s">
        <v>458</v>
      </c>
      <c r="I44" s="811">
        <v>1.5</v>
      </c>
      <c r="J44">
        <v>45</v>
      </c>
      <c r="K44" t="s">
        <v>635</v>
      </c>
      <c r="L44">
        <f>VLOOKUP(I44,Tabellen!$B$5:$C$46,2)</f>
        <v>45</v>
      </c>
      <c r="N44" s="15" t="s">
        <v>45</v>
      </c>
      <c r="P44" s="15" t="s">
        <v>45</v>
      </c>
      <c r="Q44" s="15" t="s">
        <v>45</v>
      </c>
    </row>
    <row r="45" spans="1:18" x14ac:dyDescent="0.2">
      <c r="A45" s="2">
        <v>43</v>
      </c>
      <c r="B45" s="2">
        <v>1</v>
      </c>
      <c r="C45" s="424" t="s">
        <v>459</v>
      </c>
      <c r="D45" t="s">
        <v>460</v>
      </c>
      <c r="E45" t="s">
        <v>461</v>
      </c>
      <c r="F45" t="s">
        <v>249</v>
      </c>
      <c r="G45" t="s">
        <v>462</v>
      </c>
      <c r="H45" s="200" t="s">
        <v>463</v>
      </c>
      <c r="I45" s="811">
        <v>1</v>
      </c>
      <c r="J45">
        <v>35</v>
      </c>
      <c r="K45" t="s">
        <v>635</v>
      </c>
      <c r="L45">
        <f>VLOOKUP(I45,Tabellen!$B$5:$C$46,2)</f>
        <v>35</v>
      </c>
      <c r="N45" s="15" t="s">
        <v>45</v>
      </c>
      <c r="P45" s="15" t="s">
        <v>45</v>
      </c>
    </row>
    <row r="46" spans="1:18" x14ac:dyDescent="0.2">
      <c r="A46" s="2">
        <v>44</v>
      </c>
      <c r="B46" s="2">
        <v>1</v>
      </c>
      <c r="C46" s="424" t="s">
        <v>246</v>
      </c>
      <c r="D46" t="s">
        <v>247</v>
      </c>
      <c r="E46" t="s">
        <v>248</v>
      </c>
      <c r="F46" t="s">
        <v>249</v>
      </c>
      <c r="G46" t="s">
        <v>250</v>
      </c>
      <c r="H46" s="200" t="s">
        <v>251</v>
      </c>
      <c r="I46" s="811">
        <v>0.53</v>
      </c>
      <c r="J46">
        <v>25</v>
      </c>
      <c r="K46" t="s">
        <v>673</v>
      </c>
      <c r="L46">
        <f>VLOOKUP(I46,Tabellen!$B$5:$C$46,2)</f>
        <v>25</v>
      </c>
      <c r="M46" s="15" t="s">
        <v>45</v>
      </c>
      <c r="O46" s="15" t="s">
        <v>45</v>
      </c>
      <c r="R46" s="809" t="s">
        <v>682</v>
      </c>
    </row>
    <row r="47" spans="1:18" x14ac:dyDescent="0.2">
      <c r="A47" s="2">
        <v>45</v>
      </c>
      <c r="B47" s="2">
        <v>1</v>
      </c>
      <c r="C47" s="424" t="s">
        <v>103</v>
      </c>
      <c r="D47" t="s">
        <v>464</v>
      </c>
      <c r="E47" t="s">
        <v>465</v>
      </c>
      <c r="F47" t="s">
        <v>262</v>
      </c>
      <c r="G47" t="s">
        <v>466</v>
      </c>
      <c r="H47" s="200" t="s">
        <v>467</v>
      </c>
      <c r="I47" s="811">
        <v>1.75</v>
      </c>
      <c r="J47">
        <v>49</v>
      </c>
      <c r="K47" t="s">
        <v>635</v>
      </c>
      <c r="L47">
        <f>VLOOKUP(I47,Tabellen!$B$5:$C$46,2)</f>
        <v>49</v>
      </c>
      <c r="P47" s="15" t="s">
        <v>45</v>
      </c>
      <c r="Q47" s="15" t="s">
        <v>45</v>
      </c>
      <c r="R47" s="809" t="s">
        <v>649</v>
      </c>
    </row>
    <row r="48" spans="1:18" x14ac:dyDescent="0.2">
      <c r="A48" s="2">
        <v>46</v>
      </c>
      <c r="B48" s="2">
        <v>1</v>
      </c>
      <c r="C48" s="424" t="s">
        <v>650</v>
      </c>
      <c r="D48" t="s">
        <v>651</v>
      </c>
      <c r="F48" t="s">
        <v>262</v>
      </c>
      <c r="G48" t="s">
        <v>652</v>
      </c>
      <c r="H48" s="200">
        <v>615127881</v>
      </c>
      <c r="I48" s="811">
        <v>0.4</v>
      </c>
      <c r="J48">
        <v>23</v>
      </c>
      <c r="K48" t="s">
        <v>635</v>
      </c>
      <c r="L48">
        <f>VLOOKUP(I48,Tabellen!$B$5:$C$46,2)</f>
        <v>23</v>
      </c>
      <c r="N48" s="15" t="s">
        <v>45</v>
      </c>
      <c r="P48" s="15" t="s">
        <v>45</v>
      </c>
      <c r="R48" s="809" t="s">
        <v>653</v>
      </c>
    </row>
    <row r="49" spans="1:18" x14ac:dyDescent="0.2">
      <c r="A49" s="2">
        <v>47</v>
      </c>
      <c r="B49" s="2">
        <v>1</v>
      </c>
      <c r="C49" s="424" t="s">
        <v>153</v>
      </c>
      <c r="D49" t="s">
        <v>477</v>
      </c>
      <c r="E49" t="s">
        <v>478</v>
      </c>
      <c r="F49" t="s">
        <v>249</v>
      </c>
      <c r="G49" t="s">
        <v>479</v>
      </c>
      <c r="H49" s="200" t="s">
        <v>480</v>
      </c>
      <c r="I49" s="811">
        <v>2</v>
      </c>
      <c r="J49">
        <v>55</v>
      </c>
      <c r="K49" t="s">
        <v>635</v>
      </c>
      <c r="N49" s="15" t="s">
        <v>45</v>
      </c>
      <c r="O49" s="15" t="s">
        <v>45</v>
      </c>
      <c r="P49" s="15" t="s">
        <v>45</v>
      </c>
    </row>
    <row r="50" spans="1:18" x14ac:dyDescent="0.2">
      <c r="A50" s="2">
        <v>48</v>
      </c>
      <c r="B50" s="2">
        <v>1</v>
      </c>
      <c r="C50" s="424" t="s">
        <v>104</v>
      </c>
      <c r="D50" t="s">
        <v>481</v>
      </c>
      <c r="E50" t="s">
        <v>482</v>
      </c>
      <c r="F50" t="s">
        <v>274</v>
      </c>
      <c r="G50" t="s">
        <v>483</v>
      </c>
      <c r="H50" s="200" t="s">
        <v>484</v>
      </c>
      <c r="I50" s="811">
        <v>1.8109999999999999</v>
      </c>
      <c r="J50">
        <v>51</v>
      </c>
      <c r="K50" t="s">
        <v>635</v>
      </c>
      <c r="L50">
        <f>VLOOKUP(I50,Tabellen!$B$5:$C$46,2)</f>
        <v>51</v>
      </c>
      <c r="O50" s="15" t="s">
        <v>45</v>
      </c>
      <c r="P50" s="15" t="s">
        <v>45</v>
      </c>
    </row>
    <row r="51" spans="1:18" x14ac:dyDescent="0.2">
      <c r="A51" s="2">
        <v>49</v>
      </c>
      <c r="B51" s="2">
        <v>1</v>
      </c>
      <c r="C51" s="424" t="s">
        <v>81</v>
      </c>
      <c r="D51" t="s">
        <v>489</v>
      </c>
      <c r="E51" t="s">
        <v>490</v>
      </c>
      <c r="F51" t="s">
        <v>355</v>
      </c>
      <c r="G51" t="s">
        <v>491</v>
      </c>
      <c r="H51" s="200" t="s">
        <v>492</v>
      </c>
      <c r="I51" s="811">
        <v>1.85</v>
      </c>
      <c r="J51">
        <v>51</v>
      </c>
      <c r="K51" t="s">
        <v>635</v>
      </c>
      <c r="L51">
        <f>VLOOKUP(I51,Tabellen!$B$5:$C$46,2)</f>
        <v>51</v>
      </c>
      <c r="M51" s="15" t="s">
        <v>45</v>
      </c>
      <c r="N51" s="15" t="s">
        <v>45</v>
      </c>
    </row>
    <row r="52" spans="1:18" x14ac:dyDescent="0.2">
      <c r="A52" s="2">
        <v>50</v>
      </c>
      <c r="B52" s="2">
        <v>1</v>
      </c>
      <c r="C52" s="424" t="s">
        <v>82</v>
      </c>
      <c r="D52" t="s">
        <v>493</v>
      </c>
      <c r="E52" t="s">
        <v>494</v>
      </c>
      <c r="F52" t="s">
        <v>249</v>
      </c>
      <c r="G52" t="s">
        <v>495</v>
      </c>
      <c r="H52" s="200" t="s">
        <v>496</v>
      </c>
      <c r="I52" s="811">
        <v>1.04</v>
      </c>
      <c r="J52">
        <v>35</v>
      </c>
      <c r="K52" t="s">
        <v>635</v>
      </c>
      <c r="L52">
        <f>VLOOKUP(I52,Tabellen!$B$5:$C$46,2)</f>
        <v>35</v>
      </c>
      <c r="N52" s="15" t="s">
        <v>45</v>
      </c>
      <c r="P52" s="15" t="s">
        <v>45</v>
      </c>
    </row>
    <row r="53" spans="1:18" x14ac:dyDescent="0.2">
      <c r="A53" s="2">
        <v>51</v>
      </c>
      <c r="B53" s="2">
        <v>1</v>
      </c>
      <c r="C53" s="424" t="s">
        <v>497</v>
      </c>
      <c r="D53" t="s">
        <v>498</v>
      </c>
      <c r="E53" t="s">
        <v>499</v>
      </c>
      <c r="F53" t="s">
        <v>249</v>
      </c>
      <c r="G53" t="s">
        <v>500</v>
      </c>
      <c r="H53" s="200" t="s">
        <v>501</v>
      </c>
      <c r="I53" s="811">
        <v>1.31</v>
      </c>
      <c r="J53">
        <v>41</v>
      </c>
      <c r="K53" t="s">
        <v>635</v>
      </c>
      <c r="L53">
        <f>VLOOKUP(I53,Tabellen!$B$5:$C$46,2)</f>
        <v>41</v>
      </c>
      <c r="M53" s="15" t="s">
        <v>45</v>
      </c>
      <c r="N53" s="15" t="s">
        <v>45</v>
      </c>
      <c r="O53" s="15" t="s">
        <v>45</v>
      </c>
      <c r="P53" s="15" t="s">
        <v>45</v>
      </c>
      <c r="Q53" s="15" t="s">
        <v>45</v>
      </c>
    </row>
    <row r="54" spans="1:18" x14ac:dyDescent="0.2">
      <c r="A54" s="2">
        <v>52</v>
      </c>
      <c r="B54" s="2">
        <v>1</v>
      </c>
      <c r="C54" s="424" t="s">
        <v>161</v>
      </c>
      <c r="D54" t="s">
        <v>504</v>
      </c>
      <c r="E54" t="s">
        <v>505</v>
      </c>
      <c r="F54" t="s">
        <v>230</v>
      </c>
      <c r="G54" t="s">
        <v>506</v>
      </c>
      <c r="H54" s="200" t="s">
        <v>507</v>
      </c>
      <c r="I54" s="811">
        <v>2.5</v>
      </c>
      <c r="J54">
        <v>65</v>
      </c>
      <c r="K54" t="s">
        <v>635</v>
      </c>
      <c r="L54">
        <f>VLOOKUP(I54,Tabellen!$B$5:$C$46,2)</f>
        <v>65</v>
      </c>
      <c r="M54" s="15" t="s">
        <v>45</v>
      </c>
      <c r="N54" s="15" t="s">
        <v>45</v>
      </c>
      <c r="O54" s="15" t="s">
        <v>45</v>
      </c>
      <c r="P54" s="15" t="s">
        <v>45</v>
      </c>
    </row>
    <row r="55" spans="1:18" x14ac:dyDescent="0.2">
      <c r="A55" s="2">
        <v>53</v>
      </c>
      <c r="B55" s="2">
        <v>1</v>
      </c>
      <c r="C55" s="424" t="s">
        <v>83</v>
      </c>
      <c r="D55" t="s">
        <v>508</v>
      </c>
      <c r="E55" t="s">
        <v>509</v>
      </c>
      <c r="F55" t="s">
        <v>355</v>
      </c>
      <c r="G55" t="s">
        <v>510</v>
      </c>
      <c r="H55" s="200" t="s">
        <v>511</v>
      </c>
      <c r="I55" s="811">
        <v>1.41</v>
      </c>
      <c r="J55">
        <v>43</v>
      </c>
      <c r="K55" t="s">
        <v>635</v>
      </c>
      <c r="L55">
        <f>VLOOKUP(I55,Tabellen!$B$5:$C$46,2)</f>
        <v>43</v>
      </c>
      <c r="N55" s="15" t="s">
        <v>45</v>
      </c>
      <c r="P55" s="15" t="s">
        <v>45</v>
      </c>
    </row>
    <row r="56" spans="1:18" x14ac:dyDescent="0.2">
      <c r="A56" s="2">
        <v>54</v>
      </c>
      <c r="B56" s="2">
        <v>1</v>
      </c>
      <c r="C56" s="424" t="s">
        <v>105</v>
      </c>
      <c r="D56" t="s">
        <v>512</v>
      </c>
      <c r="E56" t="s">
        <v>513</v>
      </c>
      <c r="F56" t="s">
        <v>249</v>
      </c>
      <c r="H56" s="200" t="s">
        <v>514</v>
      </c>
      <c r="I56" s="811">
        <v>0.89</v>
      </c>
      <c r="J56">
        <v>31</v>
      </c>
      <c r="K56" t="s">
        <v>635</v>
      </c>
      <c r="L56">
        <f>VLOOKUP(I56,Tabellen!$B$5:$C$46,2)</f>
        <v>31</v>
      </c>
      <c r="N56" s="15" t="s">
        <v>45</v>
      </c>
      <c r="O56" s="15" t="s">
        <v>45</v>
      </c>
      <c r="P56" s="15" t="s">
        <v>45</v>
      </c>
      <c r="Q56" s="15" t="s">
        <v>45</v>
      </c>
    </row>
    <row r="57" spans="1:18" x14ac:dyDescent="0.2">
      <c r="A57" s="2">
        <v>55</v>
      </c>
      <c r="B57" s="2">
        <v>1</v>
      </c>
      <c r="C57" s="424" t="s">
        <v>84</v>
      </c>
      <c r="D57" t="s">
        <v>520</v>
      </c>
      <c r="E57" t="s">
        <v>521</v>
      </c>
      <c r="F57" t="s">
        <v>249</v>
      </c>
      <c r="G57" t="s">
        <v>522</v>
      </c>
      <c r="H57" s="200" t="s">
        <v>523</v>
      </c>
      <c r="I57" s="811">
        <v>4.25</v>
      </c>
      <c r="J57">
        <v>100</v>
      </c>
      <c r="K57" t="s">
        <v>635</v>
      </c>
      <c r="L57">
        <f>VLOOKUP(I57,Tabellen!$B$5:$C$46,2)</f>
        <v>100</v>
      </c>
      <c r="M57" s="15" t="s">
        <v>45</v>
      </c>
      <c r="N57" s="15" t="s">
        <v>45</v>
      </c>
    </row>
    <row r="58" spans="1:18" x14ac:dyDescent="0.2">
      <c r="A58" s="2">
        <v>56</v>
      </c>
      <c r="B58" s="2">
        <v>1</v>
      </c>
      <c r="C58" s="424" t="s">
        <v>85</v>
      </c>
      <c r="D58" t="s">
        <v>524</v>
      </c>
      <c r="E58" t="s">
        <v>525</v>
      </c>
      <c r="F58" t="s">
        <v>526</v>
      </c>
      <c r="G58" t="s">
        <v>527</v>
      </c>
      <c r="H58" s="200" t="s">
        <v>528</v>
      </c>
      <c r="I58" s="811">
        <v>2.02</v>
      </c>
      <c r="J58">
        <v>55</v>
      </c>
      <c r="K58" t="s">
        <v>635</v>
      </c>
      <c r="L58">
        <f>VLOOKUP(I58,Tabellen!$B$5:$C$46,2)</f>
        <v>55</v>
      </c>
      <c r="N58" s="15" t="s">
        <v>45</v>
      </c>
      <c r="O58" s="15" t="s">
        <v>45</v>
      </c>
      <c r="P58" s="15" t="s">
        <v>45</v>
      </c>
      <c r="Q58" s="15" t="s">
        <v>45</v>
      </c>
    </row>
    <row r="59" spans="1:18" x14ac:dyDescent="0.2">
      <c r="A59" s="2">
        <v>57</v>
      </c>
      <c r="B59" s="2">
        <v>1</v>
      </c>
      <c r="C59" s="424" t="s">
        <v>86</v>
      </c>
      <c r="D59" t="s">
        <v>529</v>
      </c>
      <c r="E59" t="s">
        <v>530</v>
      </c>
      <c r="F59" t="s">
        <v>233</v>
      </c>
      <c r="G59" t="s">
        <v>531</v>
      </c>
      <c r="H59" s="200" t="s">
        <v>532</v>
      </c>
      <c r="I59" s="811">
        <v>0.95</v>
      </c>
      <c r="J59">
        <v>33</v>
      </c>
      <c r="K59" t="s">
        <v>635</v>
      </c>
      <c r="L59">
        <f>VLOOKUP(I59,Tabellen!$B$5:$C$46,2)</f>
        <v>33</v>
      </c>
      <c r="M59" s="15" t="s">
        <v>45</v>
      </c>
      <c r="N59" s="15" t="s">
        <v>45</v>
      </c>
      <c r="O59" s="15" t="s">
        <v>45</v>
      </c>
    </row>
    <row r="60" spans="1:18" x14ac:dyDescent="0.2">
      <c r="A60" s="2">
        <v>58</v>
      </c>
      <c r="B60" s="2">
        <v>1</v>
      </c>
      <c r="C60" s="424" t="s">
        <v>542</v>
      </c>
      <c r="G60" t="s">
        <v>543</v>
      </c>
      <c r="H60" s="200" t="s">
        <v>544</v>
      </c>
      <c r="I60" s="811">
        <v>3.68</v>
      </c>
      <c r="J60">
        <v>90</v>
      </c>
      <c r="K60" t="s">
        <v>635</v>
      </c>
      <c r="L60">
        <f>VLOOKUP(I60,Tabellen!$B$5:$C$46,2)</f>
        <v>90</v>
      </c>
      <c r="P60" s="15" t="s">
        <v>45</v>
      </c>
    </row>
    <row r="61" spans="1:18" x14ac:dyDescent="0.2">
      <c r="A61" s="2">
        <v>59</v>
      </c>
      <c r="B61" s="2">
        <v>1</v>
      </c>
      <c r="C61" s="424" t="s">
        <v>675</v>
      </c>
      <c r="D61" t="s">
        <v>676</v>
      </c>
      <c r="E61" t="s">
        <v>677</v>
      </c>
      <c r="F61" t="s">
        <v>311</v>
      </c>
      <c r="G61" s="810" t="s">
        <v>538</v>
      </c>
      <c r="H61" s="200">
        <v>643012583</v>
      </c>
      <c r="I61" s="811">
        <v>2.02</v>
      </c>
      <c r="J61">
        <v>55</v>
      </c>
      <c r="K61" t="s">
        <v>635</v>
      </c>
      <c r="L61">
        <f>VLOOKUP(I61,Tabellen!$B$5:$C$46,2)</f>
        <v>55</v>
      </c>
      <c r="M61" s="15" t="s">
        <v>45</v>
      </c>
      <c r="N61" s="15" t="s">
        <v>45</v>
      </c>
      <c r="O61" s="15" t="s">
        <v>45</v>
      </c>
      <c r="P61" s="15" t="s">
        <v>45</v>
      </c>
      <c r="Q61" s="15" t="s">
        <v>45</v>
      </c>
      <c r="R61" s="809" t="s">
        <v>678</v>
      </c>
    </row>
    <row r="62" spans="1:18" x14ac:dyDescent="0.2">
      <c r="A62" s="2">
        <v>60</v>
      </c>
      <c r="B62" s="2">
        <v>1</v>
      </c>
      <c r="C62" s="424" t="s">
        <v>759</v>
      </c>
      <c r="F62" t="s">
        <v>233</v>
      </c>
      <c r="I62" s="811">
        <v>0.54</v>
      </c>
      <c r="J62">
        <v>25</v>
      </c>
      <c r="K62" t="s">
        <v>635</v>
      </c>
      <c r="L62">
        <f>VLOOKUP(I93,Tabellen!$B$5:$C$46,2)</f>
        <v>45</v>
      </c>
      <c r="M62" s="15" t="s">
        <v>45</v>
      </c>
      <c r="N62" s="15" t="s">
        <v>45</v>
      </c>
      <c r="O62" s="15" t="s">
        <v>45</v>
      </c>
    </row>
    <row r="63" spans="1:18" x14ac:dyDescent="0.2">
      <c r="A63" s="2">
        <v>61</v>
      </c>
      <c r="B63" s="2">
        <v>1</v>
      </c>
      <c r="C63" s="424" t="s">
        <v>62</v>
      </c>
      <c r="D63" t="s">
        <v>550</v>
      </c>
      <c r="E63" t="s">
        <v>551</v>
      </c>
      <c r="F63" t="s">
        <v>230</v>
      </c>
      <c r="G63" t="s">
        <v>552</v>
      </c>
      <c r="H63" s="200" t="s">
        <v>553</v>
      </c>
      <c r="I63" s="811">
        <v>1.2529999999999999</v>
      </c>
      <c r="J63">
        <v>39</v>
      </c>
      <c r="K63" t="s">
        <v>635</v>
      </c>
      <c r="L63">
        <f>VLOOKUP(I63,Tabellen!$B$5:$C$46,2)</f>
        <v>39</v>
      </c>
      <c r="O63" s="15" t="s">
        <v>45</v>
      </c>
      <c r="R63" s="809" t="s">
        <v>636</v>
      </c>
    </row>
    <row r="64" spans="1:18" x14ac:dyDescent="0.2">
      <c r="A64" s="2">
        <v>62</v>
      </c>
      <c r="B64" s="2">
        <v>1</v>
      </c>
      <c r="C64" s="424" t="s">
        <v>87</v>
      </c>
      <c r="D64" t="s">
        <v>554</v>
      </c>
      <c r="E64" t="s">
        <v>370</v>
      </c>
      <c r="F64" t="s">
        <v>233</v>
      </c>
      <c r="G64" t="s">
        <v>555</v>
      </c>
      <c r="H64" s="200" t="s">
        <v>556</v>
      </c>
      <c r="I64" s="811">
        <v>0.66</v>
      </c>
      <c r="J64">
        <v>27</v>
      </c>
      <c r="K64" t="s">
        <v>635</v>
      </c>
      <c r="L64">
        <f>VLOOKUP(I64,Tabellen!$B$5:$C$46,2)</f>
        <v>27</v>
      </c>
      <c r="N64" s="15" t="s">
        <v>45</v>
      </c>
      <c r="Q64" s="15" t="s">
        <v>45</v>
      </c>
    </row>
    <row r="65" spans="1:18" x14ac:dyDescent="0.2">
      <c r="A65" s="2">
        <v>63</v>
      </c>
      <c r="B65" s="2">
        <v>1</v>
      </c>
      <c r="C65" s="424" t="s">
        <v>88</v>
      </c>
      <c r="D65" t="s">
        <v>557</v>
      </c>
      <c r="E65" t="s">
        <v>451</v>
      </c>
      <c r="F65" t="s">
        <v>452</v>
      </c>
      <c r="G65" t="s">
        <v>558</v>
      </c>
      <c r="H65" s="200" t="s">
        <v>559</v>
      </c>
      <c r="I65" s="811">
        <v>3.44</v>
      </c>
      <c r="J65">
        <v>80</v>
      </c>
      <c r="K65" t="s">
        <v>635</v>
      </c>
      <c r="L65">
        <f>VLOOKUP(I65,Tabellen!$B$5:$C$46,2)</f>
        <v>80</v>
      </c>
      <c r="O65" s="15" t="s">
        <v>45</v>
      </c>
      <c r="P65" s="15" t="s">
        <v>45</v>
      </c>
    </row>
    <row r="66" spans="1:18" ht="12" customHeight="1" x14ac:dyDescent="0.2">
      <c r="A66" s="2">
        <v>64</v>
      </c>
      <c r="B66" s="2">
        <v>1</v>
      </c>
      <c r="C66" s="424" t="s">
        <v>89</v>
      </c>
      <c r="D66" t="s">
        <v>560</v>
      </c>
      <c r="E66" t="s">
        <v>561</v>
      </c>
      <c r="F66" t="s">
        <v>230</v>
      </c>
      <c r="G66" t="s">
        <v>562</v>
      </c>
      <c r="H66" s="200" t="s">
        <v>563</v>
      </c>
      <c r="I66" s="811">
        <v>1.49</v>
      </c>
      <c r="J66">
        <v>43</v>
      </c>
      <c r="K66" t="s">
        <v>635</v>
      </c>
      <c r="L66">
        <f>VLOOKUP(I66,Tabellen!$B$5:$C$46,2)</f>
        <v>43</v>
      </c>
      <c r="M66" s="15" t="s">
        <v>45</v>
      </c>
      <c r="N66" s="15" t="s">
        <v>45</v>
      </c>
    </row>
    <row r="67" spans="1:18" ht="12" customHeight="1" x14ac:dyDescent="0.2">
      <c r="A67" s="2">
        <v>65</v>
      </c>
      <c r="B67" s="2">
        <v>1</v>
      </c>
      <c r="C67" s="424" t="s">
        <v>724</v>
      </c>
      <c r="F67" t="s">
        <v>230</v>
      </c>
      <c r="I67" s="811">
        <v>1.39</v>
      </c>
      <c r="J67">
        <v>41</v>
      </c>
      <c r="K67" t="s">
        <v>673</v>
      </c>
      <c r="L67">
        <f>VLOOKUP(I67,Tabellen!$B$5:$C$46,2)</f>
        <v>41</v>
      </c>
      <c r="M67" s="15" t="s">
        <v>45</v>
      </c>
      <c r="N67" s="15" t="s">
        <v>45</v>
      </c>
      <c r="O67" s="15" t="s">
        <v>45</v>
      </c>
      <c r="P67" s="15" t="s">
        <v>45</v>
      </c>
      <c r="Q67" s="15" t="s">
        <v>45</v>
      </c>
      <c r="R67" s="809" t="s">
        <v>683</v>
      </c>
    </row>
    <row r="68" spans="1:18" x14ac:dyDescent="0.2">
      <c r="A68" s="2">
        <v>66</v>
      </c>
      <c r="B68" s="2">
        <v>1</v>
      </c>
      <c r="C68" s="424" t="s">
        <v>90</v>
      </c>
      <c r="D68" t="s">
        <v>569</v>
      </c>
      <c r="E68" t="s">
        <v>570</v>
      </c>
      <c r="F68" t="s">
        <v>311</v>
      </c>
      <c r="G68" t="s">
        <v>571</v>
      </c>
      <c r="H68" s="200" t="s">
        <v>572</v>
      </c>
      <c r="I68" s="811">
        <v>1.91</v>
      </c>
      <c r="J68">
        <v>53</v>
      </c>
      <c r="K68" t="s">
        <v>635</v>
      </c>
      <c r="L68">
        <f>VLOOKUP(I68,Tabellen!$B$5:$C$46,2)</f>
        <v>53</v>
      </c>
      <c r="O68" s="15" t="s">
        <v>45</v>
      </c>
      <c r="P68" s="15" t="s">
        <v>45</v>
      </c>
      <c r="R68" s="809" t="s">
        <v>654</v>
      </c>
    </row>
    <row r="69" spans="1:18" x14ac:dyDescent="0.2">
      <c r="A69" s="2">
        <v>67</v>
      </c>
      <c r="B69" s="2">
        <v>1</v>
      </c>
      <c r="C69" s="424" t="s">
        <v>655</v>
      </c>
      <c r="F69" t="s">
        <v>656</v>
      </c>
      <c r="I69" s="811">
        <v>1.64</v>
      </c>
      <c r="J69">
        <v>47</v>
      </c>
      <c r="K69" t="s">
        <v>635</v>
      </c>
      <c r="L69">
        <f>VLOOKUP(I69,Tabellen!$B$5:$C$46,2)</f>
        <v>47</v>
      </c>
      <c r="M69" s="15" t="s">
        <v>45</v>
      </c>
      <c r="N69" s="15" t="s">
        <v>45</v>
      </c>
      <c r="P69" s="15" t="s">
        <v>45</v>
      </c>
      <c r="Q69" s="15" t="s">
        <v>45</v>
      </c>
    </row>
    <row r="70" spans="1:18" x14ac:dyDescent="0.2">
      <c r="A70" s="2">
        <v>68</v>
      </c>
      <c r="B70" s="2">
        <v>1</v>
      </c>
      <c r="C70" s="424" t="s">
        <v>91</v>
      </c>
      <c r="D70" t="s">
        <v>575</v>
      </c>
      <c r="E70" t="s">
        <v>576</v>
      </c>
      <c r="F70" t="s">
        <v>427</v>
      </c>
      <c r="G70" t="s">
        <v>577</v>
      </c>
      <c r="H70" s="200" t="s">
        <v>578</v>
      </c>
      <c r="I70" s="811">
        <v>1.05</v>
      </c>
      <c r="J70">
        <v>35</v>
      </c>
      <c r="K70" t="s">
        <v>635</v>
      </c>
      <c r="L70">
        <f>VLOOKUP(I70,Tabellen!$B$5:$C$46,2)</f>
        <v>35</v>
      </c>
      <c r="M70" s="15" t="s">
        <v>45</v>
      </c>
      <c r="O70" s="15" t="s">
        <v>45</v>
      </c>
    </row>
    <row r="71" spans="1:18" x14ac:dyDescent="0.2">
      <c r="A71" s="2">
        <v>69</v>
      </c>
      <c r="B71" s="2">
        <v>1</v>
      </c>
      <c r="C71" s="424" t="s">
        <v>106</v>
      </c>
      <c r="D71" t="s">
        <v>579</v>
      </c>
      <c r="F71" t="s">
        <v>580</v>
      </c>
      <c r="G71" t="s">
        <v>581</v>
      </c>
      <c r="H71" s="200" t="s">
        <v>582</v>
      </c>
      <c r="I71" s="811">
        <v>1.78</v>
      </c>
      <c r="J71">
        <v>49</v>
      </c>
      <c r="K71" t="s">
        <v>635</v>
      </c>
      <c r="L71">
        <f>VLOOKUP(I71,Tabellen!$B$5:$C$46,2)</f>
        <v>49</v>
      </c>
      <c r="M71" s="15" t="s">
        <v>45</v>
      </c>
      <c r="O71" s="15" t="s">
        <v>45</v>
      </c>
      <c r="R71" s="809" t="s">
        <v>657</v>
      </c>
    </row>
    <row r="72" spans="1:18" x14ac:dyDescent="0.2">
      <c r="A72" s="2">
        <v>70</v>
      </c>
      <c r="B72" s="2">
        <v>1</v>
      </c>
      <c r="C72" s="424" t="s">
        <v>583</v>
      </c>
      <c r="D72" t="s">
        <v>584</v>
      </c>
      <c r="E72" t="s">
        <v>585</v>
      </c>
      <c r="F72" t="s">
        <v>249</v>
      </c>
      <c r="G72" t="s">
        <v>586</v>
      </c>
      <c r="H72" s="200">
        <v>618775814</v>
      </c>
      <c r="I72" s="811">
        <v>1.64</v>
      </c>
      <c r="J72">
        <v>47</v>
      </c>
      <c r="K72" t="s">
        <v>635</v>
      </c>
      <c r="L72">
        <f>VLOOKUP(I72,Tabellen!$B$5:$C$46,2)</f>
        <v>47</v>
      </c>
      <c r="N72" s="15" t="s">
        <v>45</v>
      </c>
      <c r="O72" s="15" t="s">
        <v>45</v>
      </c>
    </row>
    <row r="73" spans="1:18" x14ac:dyDescent="0.2">
      <c r="A73" s="2">
        <v>71</v>
      </c>
      <c r="B73" s="2">
        <v>1</v>
      </c>
      <c r="C73" s="424" t="s">
        <v>162</v>
      </c>
      <c r="D73" t="s">
        <v>591</v>
      </c>
      <c r="E73" t="s">
        <v>592</v>
      </c>
      <c r="F73" t="s">
        <v>262</v>
      </c>
      <c r="H73" s="200" t="s">
        <v>593</v>
      </c>
      <c r="I73" s="811">
        <v>2.492</v>
      </c>
      <c r="J73">
        <v>65</v>
      </c>
      <c r="K73" t="s">
        <v>635</v>
      </c>
      <c r="L73">
        <f>VLOOKUP(I73,Tabellen!$B$5:$C$46,2)</f>
        <v>65</v>
      </c>
      <c r="N73" s="15" t="s">
        <v>45</v>
      </c>
      <c r="O73" s="15" t="s">
        <v>45</v>
      </c>
      <c r="R73" s="809" t="s">
        <v>658</v>
      </c>
    </row>
    <row r="74" spans="1:18" x14ac:dyDescent="0.2">
      <c r="A74" s="2">
        <v>72</v>
      </c>
      <c r="B74" s="2">
        <v>1</v>
      </c>
      <c r="C74" s="424" t="s">
        <v>599</v>
      </c>
      <c r="D74" t="s">
        <v>600</v>
      </c>
      <c r="E74" t="s">
        <v>601</v>
      </c>
      <c r="F74" t="s">
        <v>602</v>
      </c>
      <c r="G74" t="s">
        <v>603</v>
      </c>
      <c r="H74" s="200" t="s">
        <v>604</v>
      </c>
      <c r="I74" s="811">
        <v>0.95</v>
      </c>
      <c r="J74">
        <v>33</v>
      </c>
      <c r="K74" t="s">
        <v>635</v>
      </c>
      <c r="L74">
        <f>VLOOKUP(I74,Tabellen!$B$5:$C$46,2)</f>
        <v>33</v>
      </c>
      <c r="N74" s="15" t="s">
        <v>45</v>
      </c>
      <c r="P74" s="15" t="s">
        <v>45</v>
      </c>
    </row>
    <row r="75" spans="1:18" x14ac:dyDescent="0.2">
      <c r="A75" s="2">
        <v>73</v>
      </c>
      <c r="B75" s="2">
        <v>1</v>
      </c>
      <c r="C75" s="424" t="s">
        <v>659</v>
      </c>
      <c r="D75" t="s">
        <v>660</v>
      </c>
      <c r="F75" t="s">
        <v>230</v>
      </c>
      <c r="G75" t="s">
        <v>661</v>
      </c>
      <c r="H75" s="200" t="s">
        <v>662</v>
      </c>
      <c r="I75" s="811">
        <v>1.1499999999999999</v>
      </c>
      <c r="J75">
        <v>37</v>
      </c>
      <c r="K75" t="s">
        <v>635</v>
      </c>
      <c r="L75">
        <f>VLOOKUP(I75,Tabellen!$B$5:$C$46,2)</f>
        <v>37</v>
      </c>
      <c r="N75" s="15" t="s">
        <v>45</v>
      </c>
      <c r="P75" s="15" t="s">
        <v>45</v>
      </c>
      <c r="R75" s="809" t="s">
        <v>663</v>
      </c>
    </row>
    <row r="76" spans="1:18" x14ac:dyDescent="0.2">
      <c r="A76" s="2">
        <v>74</v>
      </c>
      <c r="B76" s="2">
        <v>1</v>
      </c>
      <c r="C76" s="424" t="s">
        <v>612</v>
      </c>
      <c r="D76" t="s">
        <v>613</v>
      </c>
      <c r="E76" t="s">
        <v>614</v>
      </c>
      <c r="F76" t="s">
        <v>249</v>
      </c>
      <c r="G76" t="s">
        <v>615</v>
      </c>
      <c r="H76" s="200">
        <v>372887</v>
      </c>
      <c r="I76" s="811">
        <v>1.53</v>
      </c>
      <c r="J76">
        <v>45</v>
      </c>
      <c r="K76" t="s">
        <v>635</v>
      </c>
      <c r="L76">
        <f>VLOOKUP(I76,Tabellen!$B$5:$C$46,2)</f>
        <v>45</v>
      </c>
      <c r="P76" s="15" t="s">
        <v>45</v>
      </c>
      <c r="Q76" s="15" t="s">
        <v>45</v>
      </c>
    </row>
    <row r="77" spans="1:18" x14ac:dyDescent="0.2">
      <c r="A77" s="2">
        <v>75</v>
      </c>
      <c r="B77" s="2">
        <v>1</v>
      </c>
      <c r="C77" s="424" t="s">
        <v>163</v>
      </c>
      <c r="D77" t="s">
        <v>620</v>
      </c>
      <c r="F77" t="s">
        <v>262</v>
      </c>
      <c r="G77" t="s">
        <v>621</v>
      </c>
      <c r="H77" s="200" t="s">
        <v>622</v>
      </c>
      <c r="I77" s="811">
        <v>0.44400000000000001</v>
      </c>
      <c r="J77">
        <v>23</v>
      </c>
      <c r="K77" t="s">
        <v>635</v>
      </c>
      <c r="L77">
        <f>VLOOKUP(I77,Tabellen!$B$5:$C$46,2)</f>
        <v>23</v>
      </c>
      <c r="N77" s="15" t="s">
        <v>45</v>
      </c>
      <c r="P77" s="15" t="s">
        <v>45</v>
      </c>
      <c r="R77" s="809" t="s">
        <v>664</v>
      </c>
    </row>
    <row r="78" spans="1:18" x14ac:dyDescent="0.2">
      <c r="A78" s="2">
        <v>76</v>
      </c>
      <c r="B78" s="2">
        <v>1</v>
      </c>
      <c r="C78" s="424" t="s">
        <v>668</v>
      </c>
      <c r="G78" t="s">
        <v>665</v>
      </c>
      <c r="H78" s="200" t="s">
        <v>666</v>
      </c>
      <c r="I78" s="811">
        <v>3.8</v>
      </c>
      <c r="J78">
        <v>90</v>
      </c>
      <c r="K78" t="s">
        <v>635</v>
      </c>
      <c r="L78">
        <f>VLOOKUP(I78,Tabellen!$B$5:$C$46,2)</f>
        <v>90</v>
      </c>
      <c r="M78" s="15" t="s">
        <v>45</v>
      </c>
      <c r="N78" s="15" t="s">
        <v>45</v>
      </c>
      <c r="O78" s="15" t="s">
        <v>45</v>
      </c>
      <c r="P78" s="15" t="s">
        <v>45</v>
      </c>
      <c r="Q78" s="15" t="s">
        <v>45</v>
      </c>
      <c r="R78" s="809" t="s">
        <v>667</v>
      </c>
    </row>
    <row r="79" spans="1:18" x14ac:dyDescent="0.2">
      <c r="A79" s="2">
        <v>77</v>
      </c>
      <c r="B79" s="2">
        <v>1</v>
      </c>
      <c r="C79" s="424" t="s">
        <v>623</v>
      </c>
      <c r="G79" t="s">
        <v>624</v>
      </c>
      <c r="H79" s="200" t="s">
        <v>625</v>
      </c>
      <c r="I79" s="811">
        <v>3.42</v>
      </c>
      <c r="J79">
        <v>80</v>
      </c>
      <c r="K79" t="s">
        <v>635</v>
      </c>
      <c r="L79">
        <f>VLOOKUP(I79,Tabellen!$B$5:$C$46,2)</f>
        <v>80</v>
      </c>
      <c r="N79" s="15" t="s">
        <v>45</v>
      </c>
      <c r="O79" s="15" t="s">
        <v>45</v>
      </c>
      <c r="P79" s="15" t="s">
        <v>45</v>
      </c>
    </row>
    <row r="80" spans="1:18" x14ac:dyDescent="0.2">
      <c r="A80" s="2">
        <v>78</v>
      </c>
      <c r="B80" s="2">
        <v>1</v>
      </c>
      <c r="C80" s="424" t="s">
        <v>720</v>
      </c>
      <c r="F80" t="s">
        <v>274</v>
      </c>
      <c r="I80" s="811">
        <v>4.1900000000000004</v>
      </c>
      <c r="J80">
        <v>100</v>
      </c>
      <c r="K80" t="s">
        <v>673</v>
      </c>
      <c r="L80">
        <f>VLOOKUP(I80,Tabellen!$B$5:$C$46,2)</f>
        <v>100</v>
      </c>
      <c r="P80" s="15" t="s">
        <v>45</v>
      </c>
    </row>
    <row r="81" spans="1:16" x14ac:dyDescent="0.2">
      <c r="A81" s="2">
        <v>79</v>
      </c>
      <c r="B81" s="2">
        <v>1</v>
      </c>
      <c r="C81" s="424" t="s">
        <v>723</v>
      </c>
      <c r="I81" s="811">
        <v>0.95</v>
      </c>
      <c r="J81">
        <v>33</v>
      </c>
      <c r="K81" t="s">
        <v>673</v>
      </c>
      <c r="L81">
        <f>VLOOKUP(I81,Tabellen!$B$5:$C$46,2)</f>
        <v>33</v>
      </c>
      <c r="M81" s="15" t="s">
        <v>45</v>
      </c>
      <c r="O81" s="15" t="s">
        <v>45</v>
      </c>
      <c r="P81" s="15" t="s">
        <v>45</v>
      </c>
    </row>
    <row r="82" spans="1:16" x14ac:dyDescent="0.2">
      <c r="A82" s="2">
        <v>80</v>
      </c>
      <c r="B82" s="2">
        <v>1</v>
      </c>
      <c r="C82" s="424" t="s">
        <v>726</v>
      </c>
      <c r="F82" t="s">
        <v>233</v>
      </c>
      <c r="I82" s="811">
        <v>0.28999999999999998</v>
      </c>
      <c r="J82">
        <v>19</v>
      </c>
      <c r="K82" t="s">
        <v>673</v>
      </c>
      <c r="L82">
        <f>VLOOKUP(I82,Tabellen!$B$5:$C$46,2)</f>
        <v>19</v>
      </c>
    </row>
    <row r="83" spans="1:16" x14ac:dyDescent="0.2">
      <c r="C83" s="424" t="s">
        <v>759</v>
      </c>
      <c r="F83" s="424" t="s">
        <v>233</v>
      </c>
      <c r="I83" s="811">
        <v>0.54</v>
      </c>
      <c r="J83">
        <v>25</v>
      </c>
      <c r="K83" s="424" t="s">
        <v>673</v>
      </c>
      <c r="L83">
        <f>VLOOKUP(I83,Tabellen!$B$5:$C$46,2)</f>
        <v>25</v>
      </c>
    </row>
    <row r="84" spans="1:16" ht="13.5" thickBot="1" x14ac:dyDescent="0.25"/>
    <row r="85" spans="1:16" ht="31.5" customHeight="1" thickBot="1" x14ac:dyDescent="0.25">
      <c r="C85" s="888" t="s">
        <v>31</v>
      </c>
    </row>
    <row r="90" spans="1:16" x14ac:dyDescent="0.2">
      <c r="A90" s="2">
        <v>85</v>
      </c>
      <c r="B90" s="2">
        <f>SUM(B3:B88)</f>
        <v>80</v>
      </c>
    </row>
    <row r="91" spans="1:16" x14ac:dyDescent="0.2">
      <c r="A91" s="2">
        <v>73</v>
      </c>
      <c r="C91" s="1" t="s">
        <v>38</v>
      </c>
      <c r="D91" s="1" t="s">
        <v>222</v>
      </c>
      <c r="E91" s="1" t="s">
        <v>223</v>
      </c>
      <c r="F91" s="1" t="s">
        <v>224</v>
      </c>
      <c r="G91" s="1" t="s">
        <v>225</v>
      </c>
      <c r="H91" s="418" t="s">
        <v>226</v>
      </c>
      <c r="I91" s="812" t="s">
        <v>47</v>
      </c>
      <c r="J91" s="1" t="s">
        <v>120</v>
      </c>
    </row>
    <row r="92" spans="1:16" x14ac:dyDescent="0.2">
      <c r="A92" s="2">
        <v>74</v>
      </c>
    </row>
    <row r="93" spans="1:16" x14ac:dyDescent="0.2">
      <c r="A93" s="2">
        <v>75</v>
      </c>
      <c r="C93" s="424" t="s">
        <v>545</v>
      </c>
      <c r="D93" t="s">
        <v>546</v>
      </c>
      <c r="E93" t="s">
        <v>547</v>
      </c>
      <c r="F93" t="s">
        <v>249</v>
      </c>
      <c r="G93" t="s">
        <v>548</v>
      </c>
      <c r="H93" s="200" t="s">
        <v>549</v>
      </c>
      <c r="I93" s="811">
        <v>1.55</v>
      </c>
      <c r="J93">
        <v>45</v>
      </c>
    </row>
    <row r="94" spans="1:16" x14ac:dyDescent="0.2">
      <c r="A94" s="2">
        <v>76</v>
      </c>
      <c r="C94" s="424" t="s">
        <v>270</v>
      </c>
      <c r="D94" t="s">
        <v>271</v>
      </c>
      <c r="E94" t="s">
        <v>272</v>
      </c>
      <c r="F94" t="s">
        <v>230</v>
      </c>
      <c r="H94" s="200" t="s">
        <v>273</v>
      </c>
    </row>
    <row r="95" spans="1:16" x14ac:dyDescent="0.2">
      <c r="A95" s="2">
        <v>77</v>
      </c>
      <c r="C95" s="424" t="s">
        <v>275</v>
      </c>
      <c r="F95" t="s">
        <v>249</v>
      </c>
      <c r="G95" t="s">
        <v>276</v>
      </c>
      <c r="H95" s="200" t="s">
        <v>277</v>
      </c>
    </row>
    <row r="96" spans="1:16" x14ac:dyDescent="0.2">
      <c r="A96" s="2">
        <v>78</v>
      </c>
      <c r="C96" s="424" t="s">
        <v>73</v>
      </c>
      <c r="D96" t="s">
        <v>309</v>
      </c>
      <c r="E96" t="s">
        <v>310</v>
      </c>
      <c r="F96" t="s">
        <v>311</v>
      </c>
      <c r="G96" t="s">
        <v>312</v>
      </c>
      <c r="H96" s="200" t="s">
        <v>313</v>
      </c>
    </row>
    <row r="97" spans="1:11" x14ac:dyDescent="0.2">
      <c r="A97" s="2">
        <v>79</v>
      </c>
      <c r="C97" s="424" t="s">
        <v>316</v>
      </c>
      <c r="F97" t="s">
        <v>317</v>
      </c>
      <c r="H97" s="200" t="s">
        <v>318</v>
      </c>
    </row>
    <row r="98" spans="1:11" x14ac:dyDescent="0.2">
      <c r="A98" s="2">
        <v>80</v>
      </c>
      <c r="C98" s="424" t="s">
        <v>319</v>
      </c>
      <c r="D98" t="s">
        <v>320</v>
      </c>
      <c r="E98" t="s">
        <v>321</v>
      </c>
      <c r="F98" t="s">
        <v>317</v>
      </c>
      <c r="G98" t="s">
        <v>322</v>
      </c>
      <c r="H98" s="200" t="s">
        <v>318</v>
      </c>
    </row>
    <row r="99" spans="1:11" x14ac:dyDescent="0.2">
      <c r="A99" s="2">
        <v>81</v>
      </c>
      <c r="C99" s="424" t="s">
        <v>98</v>
      </c>
      <c r="D99" t="s">
        <v>327</v>
      </c>
      <c r="E99" t="s">
        <v>328</v>
      </c>
      <c r="F99" t="s">
        <v>274</v>
      </c>
      <c r="G99" t="s">
        <v>329</v>
      </c>
      <c r="H99" s="200" t="s">
        <v>330</v>
      </c>
    </row>
    <row r="100" spans="1:11" x14ac:dyDescent="0.2">
      <c r="A100" s="2">
        <v>82</v>
      </c>
      <c r="C100" s="424" t="s">
        <v>331</v>
      </c>
      <c r="D100" t="s">
        <v>332</v>
      </c>
      <c r="E100" t="s">
        <v>333</v>
      </c>
      <c r="F100" t="s">
        <v>249</v>
      </c>
      <c r="G100" t="s">
        <v>334</v>
      </c>
      <c r="H100" s="200">
        <v>630010090</v>
      </c>
    </row>
    <row r="101" spans="1:11" x14ac:dyDescent="0.2">
      <c r="A101" s="2">
        <v>83</v>
      </c>
      <c r="C101" s="424" t="s">
        <v>359</v>
      </c>
      <c r="D101" t="s">
        <v>360</v>
      </c>
      <c r="E101" t="s">
        <v>361</v>
      </c>
      <c r="F101" t="s">
        <v>249</v>
      </c>
      <c r="G101" t="s">
        <v>362</v>
      </c>
      <c r="H101" s="200">
        <v>620366040</v>
      </c>
    </row>
    <row r="102" spans="1:11" x14ac:dyDescent="0.2">
      <c r="A102" s="2">
        <v>84</v>
      </c>
      <c r="C102" s="424" t="s">
        <v>363</v>
      </c>
      <c r="G102" t="s">
        <v>364</v>
      </c>
    </row>
    <row r="103" spans="1:11" x14ac:dyDescent="0.2">
      <c r="A103" s="2">
        <v>85</v>
      </c>
      <c r="C103" s="424" t="s">
        <v>56</v>
      </c>
      <c r="D103" t="s">
        <v>390</v>
      </c>
      <c r="E103" t="s">
        <v>391</v>
      </c>
      <c r="F103" t="s">
        <v>230</v>
      </c>
      <c r="G103" t="s">
        <v>392</v>
      </c>
      <c r="H103" s="200" t="s">
        <v>393</v>
      </c>
      <c r="K103" t="s">
        <v>638</v>
      </c>
    </row>
    <row r="104" spans="1:11" x14ac:dyDescent="0.2">
      <c r="A104" s="2">
        <v>86</v>
      </c>
    </row>
    <row r="105" spans="1:11" x14ac:dyDescent="0.2">
      <c r="A105" s="2">
        <v>87</v>
      </c>
    </row>
    <row r="106" spans="1:11" x14ac:dyDescent="0.2">
      <c r="A106" s="2">
        <v>88</v>
      </c>
      <c r="C106" s="424" t="s">
        <v>400</v>
      </c>
      <c r="D106" t="s">
        <v>401</v>
      </c>
      <c r="E106" t="s">
        <v>402</v>
      </c>
      <c r="F106" t="s">
        <v>377</v>
      </c>
      <c r="H106" s="200" t="s">
        <v>403</v>
      </c>
    </row>
    <row r="107" spans="1:11" x14ac:dyDescent="0.2">
      <c r="A107" s="2">
        <v>89</v>
      </c>
      <c r="C107" s="424" t="s">
        <v>101</v>
      </c>
      <c r="D107" t="s">
        <v>421</v>
      </c>
      <c r="E107" t="s">
        <v>422</v>
      </c>
      <c r="F107" t="s">
        <v>230</v>
      </c>
      <c r="G107" t="s">
        <v>423</v>
      </c>
      <c r="H107" s="200" t="s">
        <v>424</v>
      </c>
    </row>
    <row r="108" spans="1:11" x14ac:dyDescent="0.2">
      <c r="A108" s="2">
        <v>90</v>
      </c>
      <c r="C108" s="424" t="s">
        <v>95</v>
      </c>
      <c r="D108" t="s">
        <v>432</v>
      </c>
      <c r="E108" t="s">
        <v>433</v>
      </c>
      <c r="F108" t="s">
        <v>434</v>
      </c>
      <c r="G108" t="s">
        <v>435</v>
      </c>
      <c r="H108" s="200" t="s">
        <v>436</v>
      </c>
    </row>
    <row r="109" spans="1:11" x14ac:dyDescent="0.2">
      <c r="A109" s="2">
        <v>91</v>
      </c>
      <c r="C109" s="424" t="s">
        <v>437</v>
      </c>
      <c r="D109" t="s">
        <v>438</v>
      </c>
      <c r="E109" t="s">
        <v>288</v>
      </c>
      <c r="F109" t="s">
        <v>233</v>
      </c>
      <c r="G109" t="s">
        <v>439</v>
      </c>
      <c r="H109" s="200">
        <v>351591</v>
      </c>
    </row>
    <row r="110" spans="1:11" x14ac:dyDescent="0.2">
      <c r="A110" s="2">
        <v>92</v>
      </c>
      <c r="C110" s="424" t="s">
        <v>440</v>
      </c>
      <c r="D110" t="s">
        <v>441</v>
      </c>
      <c r="E110" t="s">
        <v>402</v>
      </c>
      <c r="F110" t="s">
        <v>377</v>
      </c>
      <c r="G110" t="s">
        <v>442</v>
      </c>
      <c r="H110" s="200" t="s">
        <v>443</v>
      </c>
    </row>
    <row r="111" spans="1:11" x14ac:dyDescent="0.2">
      <c r="A111" s="2">
        <v>93</v>
      </c>
    </row>
    <row r="112" spans="1:11" x14ac:dyDescent="0.2">
      <c r="A112" s="2">
        <v>94</v>
      </c>
      <c r="C112" s="424" t="s">
        <v>80</v>
      </c>
      <c r="D112" t="s">
        <v>468</v>
      </c>
      <c r="E112" t="s">
        <v>469</v>
      </c>
      <c r="F112" t="s">
        <v>249</v>
      </c>
      <c r="G112" t="s">
        <v>470</v>
      </c>
      <c r="H112" s="200" t="s">
        <v>471</v>
      </c>
    </row>
    <row r="113" spans="1:8" x14ac:dyDescent="0.2">
      <c r="A113" s="2">
        <v>95</v>
      </c>
      <c r="C113" s="424" t="s">
        <v>472</v>
      </c>
      <c r="D113" t="s">
        <v>473</v>
      </c>
      <c r="E113" t="s">
        <v>474</v>
      </c>
      <c r="F113" t="s">
        <v>230</v>
      </c>
      <c r="G113" t="s">
        <v>475</v>
      </c>
      <c r="H113" s="200" t="s">
        <v>476</v>
      </c>
    </row>
    <row r="114" spans="1:8" x14ac:dyDescent="0.2">
      <c r="A114" s="2">
        <v>96</v>
      </c>
      <c r="C114" s="424" t="s">
        <v>485</v>
      </c>
      <c r="D114" t="s">
        <v>486</v>
      </c>
      <c r="E114" t="s">
        <v>487</v>
      </c>
      <c r="F114" t="s">
        <v>452</v>
      </c>
      <c r="G114" t="s">
        <v>488</v>
      </c>
      <c r="H114" s="200">
        <v>373642</v>
      </c>
    </row>
    <row r="115" spans="1:8" x14ac:dyDescent="0.2">
      <c r="A115" s="2">
        <v>97</v>
      </c>
      <c r="C115" s="424" t="s">
        <v>502</v>
      </c>
      <c r="H115" s="200" t="s">
        <v>503</v>
      </c>
    </row>
    <row r="116" spans="1:8" x14ac:dyDescent="0.2">
      <c r="A116" s="2">
        <v>98</v>
      </c>
      <c r="C116" s="424" t="s">
        <v>515</v>
      </c>
      <c r="D116" t="s">
        <v>516</v>
      </c>
      <c r="E116" t="s">
        <v>517</v>
      </c>
      <c r="F116" t="s">
        <v>377</v>
      </c>
      <c r="G116" t="s">
        <v>518</v>
      </c>
      <c r="H116" s="200" t="s">
        <v>519</v>
      </c>
    </row>
    <row r="117" spans="1:8" x14ac:dyDescent="0.2">
      <c r="A117" s="2">
        <v>99</v>
      </c>
      <c r="C117" s="424" t="s">
        <v>533</v>
      </c>
      <c r="D117" t="s">
        <v>534</v>
      </c>
      <c r="E117" t="s">
        <v>535</v>
      </c>
      <c r="F117" t="s">
        <v>274</v>
      </c>
      <c r="G117" t="s">
        <v>536</v>
      </c>
      <c r="H117" s="200" t="s">
        <v>537</v>
      </c>
    </row>
    <row r="118" spans="1:8" x14ac:dyDescent="0.2">
      <c r="A118" s="2">
        <v>100</v>
      </c>
    </row>
    <row r="119" spans="1:8" x14ac:dyDescent="0.2">
      <c r="A119" s="2">
        <v>101</v>
      </c>
      <c r="C119" s="424" t="s">
        <v>539</v>
      </c>
      <c r="D119" t="s">
        <v>540</v>
      </c>
      <c r="E119" t="s">
        <v>395</v>
      </c>
      <c r="F119" t="s">
        <v>233</v>
      </c>
      <c r="H119" s="200" t="s">
        <v>541</v>
      </c>
    </row>
    <row r="120" spans="1:8" x14ac:dyDescent="0.2">
      <c r="A120" s="2">
        <v>102</v>
      </c>
      <c r="C120" s="424" t="s">
        <v>564</v>
      </c>
      <c r="D120" t="s">
        <v>565</v>
      </c>
      <c r="E120" t="s">
        <v>566</v>
      </c>
      <c r="F120" t="s">
        <v>230</v>
      </c>
      <c r="G120" t="s">
        <v>567</v>
      </c>
      <c r="H120" s="200" t="s">
        <v>568</v>
      </c>
    </row>
    <row r="121" spans="1:8" x14ac:dyDescent="0.2">
      <c r="A121" s="2">
        <v>103</v>
      </c>
      <c r="C121" s="424" t="s">
        <v>573</v>
      </c>
      <c r="G121" t="s">
        <v>574</v>
      </c>
    </row>
    <row r="122" spans="1:8" x14ac:dyDescent="0.2">
      <c r="A122" s="2">
        <v>104</v>
      </c>
      <c r="C122" s="424" t="s">
        <v>587</v>
      </c>
      <c r="D122" t="s">
        <v>588</v>
      </c>
      <c r="E122" t="s">
        <v>589</v>
      </c>
      <c r="F122" t="s">
        <v>249</v>
      </c>
      <c r="G122" t="s">
        <v>590</v>
      </c>
      <c r="H122" s="200">
        <v>640218180</v>
      </c>
    </row>
    <row r="123" spans="1:8" x14ac:dyDescent="0.2">
      <c r="A123" s="2">
        <v>105</v>
      </c>
      <c r="C123" s="424" t="s">
        <v>594</v>
      </c>
      <c r="D123" t="s">
        <v>595</v>
      </c>
      <c r="E123" t="s">
        <v>596</v>
      </c>
      <c r="F123" t="s">
        <v>249</v>
      </c>
      <c r="G123" t="s">
        <v>597</v>
      </c>
      <c r="H123" s="200" t="s">
        <v>598</v>
      </c>
    </row>
    <row r="124" spans="1:8" x14ac:dyDescent="0.2">
      <c r="A124" s="2">
        <v>106</v>
      </c>
      <c r="C124" s="424" t="s">
        <v>107</v>
      </c>
      <c r="D124" t="s">
        <v>605</v>
      </c>
      <c r="E124" t="s">
        <v>606</v>
      </c>
      <c r="F124" t="s">
        <v>452</v>
      </c>
      <c r="G124" t="s">
        <v>607</v>
      </c>
      <c r="H124" s="200" t="s">
        <v>608</v>
      </c>
    </row>
    <row r="125" spans="1:8" x14ac:dyDescent="0.2">
      <c r="A125" s="2">
        <v>107</v>
      </c>
      <c r="C125" s="424" t="s">
        <v>609</v>
      </c>
      <c r="D125" t="s">
        <v>610</v>
      </c>
      <c r="E125" t="s">
        <v>611</v>
      </c>
      <c r="F125" t="s">
        <v>233</v>
      </c>
      <c r="H125" s="200">
        <v>351675</v>
      </c>
    </row>
    <row r="126" spans="1:8" x14ac:dyDescent="0.2">
      <c r="A126" s="2">
        <v>108</v>
      </c>
      <c r="C126" s="424" t="s">
        <v>616</v>
      </c>
      <c r="D126" t="s">
        <v>617</v>
      </c>
      <c r="E126" t="s">
        <v>618</v>
      </c>
      <c r="F126" t="s">
        <v>249</v>
      </c>
      <c r="G126" t="s">
        <v>619</v>
      </c>
      <c r="H126" s="200">
        <v>376524</v>
      </c>
    </row>
    <row r="127" spans="1:8" x14ac:dyDescent="0.2">
      <c r="A127" s="2">
        <v>109</v>
      </c>
    </row>
    <row r="128" spans="1:8" x14ac:dyDescent="0.2">
      <c r="A128" s="2">
        <v>110</v>
      </c>
    </row>
    <row r="129" spans="1:1" x14ac:dyDescent="0.2">
      <c r="A129" s="2">
        <v>111</v>
      </c>
    </row>
    <row r="130" spans="1:1" x14ac:dyDescent="0.2">
      <c r="A130" s="2">
        <v>112</v>
      </c>
    </row>
    <row r="131" spans="1:1" x14ac:dyDescent="0.2">
      <c r="A131" s="2">
        <v>113</v>
      </c>
    </row>
    <row r="132" spans="1:1" x14ac:dyDescent="0.2">
      <c r="A132" s="2">
        <v>114</v>
      </c>
    </row>
    <row r="133" spans="1:1" x14ac:dyDescent="0.2">
      <c r="A133" s="2">
        <v>115</v>
      </c>
    </row>
    <row r="134" spans="1:1" x14ac:dyDescent="0.2">
      <c r="A134" s="2">
        <v>116</v>
      </c>
    </row>
    <row r="135" spans="1:1" x14ac:dyDescent="0.2">
      <c r="A135" s="2">
        <v>117</v>
      </c>
    </row>
    <row r="136" spans="1:1" x14ac:dyDescent="0.2">
      <c r="A136" s="2">
        <v>118</v>
      </c>
    </row>
    <row r="137" spans="1:1" x14ac:dyDescent="0.2">
      <c r="A137" s="2">
        <v>119</v>
      </c>
    </row>
    <row r="138" spans="1:1" x14ac:dyDescent="0.2">
      <c r="A138" s="2">
        <v>120</v>
      </c>
    </row>
    <row r="139" spans="1:1" x14ac:dyDescent="0.2">
      <c r="A139" s="2">
        <v>121</v>
      </c>
    </row>
    <row r="140" spans="1:1" x14ac:dyDescent="0.2">
      <c r="A140" s="2">
        <v>122</v>
      </c>
    </row>
    <row r="141" spans="1:1" x14ac:dyDescent="0.2">
      <c r="A141" s="2">
        <v>123</v>
      </c>
    </row>
    <row r="142" spans="1:1" x14ac:dyDescent="0.2">
      <c r="A142" s="2">
        <v>124</v>
      </c>
    </row>
    <row r="143" spans="1:1" x14ac:dyDescent="0.2">
      <c r="A143" s="2">
        <v>125</v>
      </c>
    </row>
    <row r="144" spans="1:1" x14ac:dyDescent="0.2">
      <c r="A144" s="2">
        <v>126</v>
      </c>
    </row>
    <row r="145" spans="1:1" x14ac:dyDescent="0.2">
      <c r="A145" s="2">
        <v>127</v>
      </c>
    </row>
    <row r="146" spans="1:1" x14ac:dyDescent="0.2">
      <c r="A146" s="2">
        <v>128</v>
      </c>
    </row>
    <row r="147" spans="1:1" x14ac:dyDescent="0.2">
      <c r="A147" s="2">
        <v>129</v>
      </c>
    </row>
    <row r="148" spans="1:1" x14ac:dyDescent="0.2">
      <c r="A148" s="2">
        <v>130</v>
      </c>
    </row>
    <row r="149" spans="1:1" x14ac:dyDescent="0.2">
      <c r="A149" s="2">
        <v>131</v>
      </c>
    </row>
    <row r="150" spans="1:1" x14ac:dyDescent="0.2">
      <c r="A150" s="2">
        <v>132</v>
      </c>
    </row>
    <row r="151" spans="1:1" x14ac:dyDescent="0.2">
      <c r="A151" s="2">
        <v>133</v>
      </c>
    </row>
    <row r="152" spans="1:1" x14ac:dyDescent="0.2">
      <c r="A152" s="2">
        <v>134</v>
      </c>
    </row>
    <row r="153" spans="1:1" x14ac:dyDescent="0.2">
      <c r="A153" s="2">
        <v>135</v>
      </c>
    </row>
    <row r="154" spans="1:1" x14ac:dyDescent="0.2">
      <c r="A154" s="2">
        <v>136</v>
      </c>
    </row>
    <row r="155" spans="1:1" x14ac:dyDescent="0.2">
      <c r="A155" s="2">
        <v>137</v>
      </c>
    </row>
    <row r="156" spans="1:1" x14ac:dyDescent="0.2">
      <c r="A156" s="2">
        <v>138</v>
      </c>
    </row>
    <row r="157" spans="1:1" x14ac:dyDescent="0.2">
      <c r="A157" s="2">
        <v>139</v>
      </c>
    </row>
    <row r="158" spans="1:1" x14ac:dyDescent="0.2">
      <c r="A158" s="2">
        <v>140</v>
      </c>
    </row>
    <row r="159" spans="1:1" x14ac:dyDescent="0.2">
      <c r="A159" s="2">
        <v>141</v>
      </c>
    </row>
    <row r="160" spans="1:1" x14ac:dyDescent="0.2">
      <c r="A160" s="2">
        <v>142</v>
      </c>
    </row>
    <row r="161" spans="1:1" x14ac:dyDescent="0.2">
      <c r="A161" s="2">
        <v>143</v>
      </c>
    </row>
    <row r="162" spans="1:1" x14ac:dyDescent="0.2">
      <c r="A162" s="2">
        <v>144</v>
      </c>
    </row>
    <row r="163" spans="1:1" x14ac:dyDescent="0.2">
      <c r="A163" s="2">
        <v>145</v>
      </c>
    </row>
  </sheetData>
  <sortState xmlns:xlrd2="http://schemas.microsoft.com/office/spreadsheetml/2017/richdata2" ref="C92:J162">
    <sortCondition ref="C91:C162"/>
  </sortState>
  <phoneticPr fontId="96" type="noConversion"/>
  <hyperlinks>
    <hyperlink ref="G33" r:id="rId1" xr:uid="{01284F92-27A3-4DAB-869C-454B61E33A2E}"/>
    <hyperlink ref="G34" r:id="rId2" xr:uid="{DECC05D4-C515-44BD-8134-CA1F6BAE7A21}"/>
    <hyperlink ref="G61" r:id="rId3" xr:uid="{EFF17114-0E52-4670-80F0-F8A729C21A50}"/>
    <hyperlink ref="C85" location="Hoofdmenu!A1" display="Hoofdmenu" xr:uid="{F73520B4-3CD6-4F97-AB1E-3A6561E8CB58}"/>
  </hyperlinks>
  <pageMargins left="0.7" right="0.7" top="0.75" bottom="0.75" header="0.3" footer="0.3"/>
  <pageSetup paperSize="9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6"/>
  <sheetViews>
    <sheetView zoomScale="85" zoomScaleNormal="85" workbookViewId="0">
      <pane ySplit="1" topLeftCell="A2" activePane="bottomLeft" state="frozen"/>
      <selection pane="bottomLeft" activeCell="E2" sqref="E2:E9"/>
    </sheetView>
  </sheetViews>
  <sheetFormatPr defaultRowHeight="19.5" x14ac:dyDescent="0.25"/>
  <cols>
    <col min="1" max="1" width="6.42578125" style="329" customWidth="1"/>
    <col min="2" max="2" width="11.85546875" style="329" customWidth="1"/>
    <col min="3" max="3" width="8.5703125" style="830" customWidth="1"/>
    <col min="4" max="4" width="9.140625" style="327" customWidth="1"/>
    <col min="5" max="5" width="28" style="323" customWidth="1"/>
    <col min="6" max="6" width="11" style="321" customWidth="1"/>
    <col min="7" max="7" width="12.28515625" style="322" customWidth="1"/>
    <col min="8" max="8" width="10.5703125" style="347" customWidth="1"/>
    <col min="9" max="9" width="9.7109375" style="347" customWidth="1"/>
    <col min="10" max="12" width="13.140625" style="347" customWidth="1"/>
    <col min="13" max="13" width="34.140625" style="163" customWidth="1"/>
    <col min="14" max="14" width="16.5703125" style="788" customWidth="1"/>
    <col min="15" max="15" width="12.28515625" style="73" customWidth="1"/>
    <col min="16" max="16" width="10.7109375" style="53" customWidth="1"/>
    <col min="17" max="17" width="9.140625" style="96"/>
    <col min="18" max="18" width="26" style="96" customWidth="1"/>
    <col min="19" max="19" width="9.140625" style="96"/>
    <col min="20" max="20" width="14.7109375" style="96" customWidth="1"/>
    <col min="21" max="16384" width="9.140625" style="96"/>
  </cols>
  <sheetData>
    <row r="1" spans="1:23" s="19" customFormat="1" ht="34.5" customHeight="1" x14ac:dyDescent="0.2">
      <c r="A1" s="318" t="s">
        <v>50</v>
      </c>
      <c r="B1" s="798" t="s">
        <v>686</v>
      </c>
      <c r="C1" s="826" t="s">
        <v>57</v>
      </c>
      <c r="D1" s="802" t="s">
        <v>50</v>
      </c>
      <c r="E1" s="801" t="s">
        <v>38</v>
      </c>
      <c r="F1" s="319" t="s">
        <v>47</v>
      </c>
      <c r="G1" s="348" t="s">
        <v>39</v>
      </c>
      <c r="H1" s="350" t="s">
        <v>4</v>
      </c>
      <c r="I1" s="350" t="s">
        <v>1</v>
      </c>
      <c r="J1" s="350" t="s">
        <v>3</v>
      </c>
      <c r="K1" s="350" t="s">
        <v>2</v>
      </c>
      <c r="L1" s="350" t="s">
        <v>60</v>
      </c>
      <c r="M1" s="324" t="str">
        <f>Inschrijving!R2</f>
        <v>Opmerking+Q:U</v>
      </c>
      <c r="N1" s="132"/>
      <c r="O1" s="132"/>
      <c r="P1" s="53"/>
    </row>
    <row r="2" spans="1:23" ht="20.25" customHeight="1" x14ac:dyDescent="0.3">
      <c r="A2" s="370">
        <v>1</v>
      </c>
      <c r="B2" s="799">
        <v>1</v>
      </c>
      <c r="C2" s="827" t="s">
        <v>669</v>
      </c>
      <c r="D2" s="327">
        <v>1</v>
      </c>
      <c r="E2" s="856" t="str">
        <f>Inschrijving!C25</f>
        <v>Gotink Theo</v>
      </c>
      <c r="F2" s="320">
        <f>Inschrijving!I25</f>
        <v>2.2999999999999998</v>
      </c>
      <c r="G2" s="349">
        <f>Inschrijving!J25</f>
        <v>60</v>
      </c>
      <c r="H2" s="185" t="s">
        <v>45</v>
      </c>
      <c r="I2" s="185" t="s">
        <v>45</v>
      </c>
      <c r="J2" s="185"/>
      <c r="K2" s="360"/>
      <c r="L2" s="185"/>
      <c r="N2" s="19"/>
      <c r="S2" s="805"/>
      <c r="T2" s="377"/>
      <c r="U2" s="377"/>
      <c r="V2" s="133"/>
    </row>
    <row r="3" spans="1:23" x14ac:dyDescent="0.25">
      <c r="A3" s="371">
        <v>2</v>
      </c>
      <c r="B3" s="799">
        <v>1</v>
      </c>
      <c r="C3" s="799" t="s">
        <v>669</v>
      </c>
      <c r="D3" s="327">
        <v>1</v>
      </c>
      <c r="E3" s="856" t="str">
        <f>Inschrijving!C29</f>
        <v>Heutinck Hennie</v>
      </c>
      <c r="F3" s="320">
        <f>Inschrijving!I29</f>
        <v>1.88</v>
      </c>
      <c r="G3" s="349">
        <f>Inschrijving!J29</f>
        <v>51</v>
      </c>
      <c r="H3" s="188" t="s">
        <v>45</v>
      </c>
      <c r="I3" s="189" t="s">
        <v>45</v>
      </c>
      <c r="J3" s="189"/>
      <c r="K3" s="189"/>
      <c r="L3" s="189"/>
      <c r="M3" s="804"/>
      <c r="N3" s="19"/>
      <c r="Q3" s="19"/>
      <c r="R3" s="19"/>
      <c r="S3" s="19"/>
      <c r="T3" s="378"/>
      <c r="U3" s="786"/>
      <c r="V3" s="133"/>
      <c r="W3" s="19"/>
    </row>
    <row r="4" spans="1:23" ht="18" customHeight="1" x14ac:dyDescent="0.25">
      <c r="A4" s="370">
        <v>3</v>
      </c>
      <c r="B4" s="799">
        <v>1</v>
      </c>
      <c r="C4" s="799" t="s">
        <v>669</v>
      </c>
      <c r="D4" s="327">
        <v>1</v>
      </c>
      <c r="E4" s="856" t="str">
        <f>Inschrijving!C51</f>
        <v>Piepers Arnold</v>
      </c>
      <c r="F4" s="320">
        <f>Inschrijving!I51</f>
        <v>1.85</v>
      </c>
      <c r="G4" s="349">
        <f>Inschrijving!J51</f>
        <v>51</v>
      </c>
      <c r="H4" s="188" t="s">
        <v>45</v>
      </c>
      <c r="I4" s="189" t="s">
        <v>45</v>
      </c>
      <c r="J4" s="364"/>
      <c r="K4" s="189"/>
      <c r="L4" s="189"/>
      <c r="N4" s="19"/>
      <c r="Q4" s="19"/>
      <c r="R4" s="19"/>
      <c r="S4" s="19"/>
      <c r="T4" s="378"/>
      <c r="U4" s="791"/>
      <c r="V4" s="133"/>
      <c r="W4" s="19"/>
    </row>
    <row r="5" spans="1:23" ht="18" customHeight="1" x14ac:dyDescent="0.25">
      <c r="A5" s="371">
        <v>4</v>
      </c>
      <c r="B5" s="799">
        <v>1</v>
      </c>
      <c r="C5" s="799" t="s">
        <v>669</v>
      </c>
      <c r="D5" s="327">
        <v>1</v>
      </c>
      <c r="E5" s="856" t="str">
        <f>Inschrijving!C71</f>
        <v>Voskamp Martin</v>
      </c>
      <c r="F5" s="320">
        <f>Inschrijving!I71</f>
        <v>1.78</v>
      </c>
      <c r="G5" s="349">
        <f>Inschrijving!J71</f>
        <v>49</v>
      </c>
      <c r="H5" s="185" t="s">
        <v>45</v>
      </c>
      <c r="I5" s="187"/>
      <c r="J5" s="187" t="s">
        <v>45</v>
      </c>
      <c r="K5" s="185"/>
      <c r="L5" s="185"/>
      <c r="M5" s="813" t="s">
        <v>657</v>
      </c>
      <c r="N5" s="19"/>
      <c r="Q5" s="19"/>
      <c r="R5" s="19"/>
      <c r="S5" s="19"/>
      <c r="T5" s="378"/>
      <c r="U5" s="791"/>
      <c r="V5" s="133"/>
      <c r="W5" s="19"/>
    </row>
    <row r="6" spans="1:23" s="19" customFormat="1" ht="18.75" customHeight="1" x14ac:dyDescent="0.25">
      <c r="A6" s="370">
        <v>5</v>
      </c>
      <c r="B6" s="799">
        <v>1</v>
      </c>
      <c r="C6" s="799" t="s">
        <v>669</v>
      </c>
      <c r="D6" s="328">
        <v>1</v>
      </c>
      <c r="E6" s="856" t="str">
        <f>Inschrijving!C69</f>
        <v>Velthuis Bert</v>
      </c>
      <c r="F6" s="320">
        <f>Inschrijving!I69</f>
        <v>1.64</v>
      </c>
      <c r="G6" s="349">
        <f>Inschrijving!J69</f>
        <v>47</v>
      </c>
      <c r="H6" s="188" t="s">
        <v>45</v>
      </c>
      <c r="I6" s="189" t="s">
        <v>45</v>
      </c>
      <c r="J6" s="189"/>
      <c r="K6" s="189" t="s">
        <v>45</v>
      </c>
      <c r="L6" s="189" t="s">
        <v>45</v>
      </c>
      <c r="T6" s="378"/>
      <c r="U6" s="791"/>
      <c r="V6" s="133"/>
    </row>
    <row r="7" spans="1:23" s="19" customFormat="1" ht="18.75" customHeight="1" x14ac:dyDescent="0.25">
      <c r="A7" s="371">
        <v>6</v>
      </c>
      <c r="B7" s="799">
        <v>1</v>
      </c>
      <c r="C7" s="799" t="s">
        <v>669</v>
      </c>
      <c r="D7" s="328">
        <v>1</v>
      </c>
      <c r="E7" s="856" t="str">
        <f>Inschrijving!C67</f>
        <v>Tuyl Wim van</v>
      </c>
      <c r="F7" s="320">
        <f>Inschrijving!I67</f>
        <v>1.39</v>
      </c>
      <c r="G7" s="349">
        <f>Inschrijving!J67</f>
        <v>41</v>
      </c>
      <c r="H7" s="347" t="s">
        <v>45</v>
      </c>
      <c r="I7" s="347" t="s">
        <v>45</v>
      </c>
      <c r="J7" s="347" t="s">
        <v>45</v>
      </c>
      <c r="K7" s="185" t="s">
        <v>45</v>
      </c>
      <c r="L7" s="189"/>
      <c r="M7" s="804"/>
      <c r="T7" s="378"/>
      <c r="U7" s="791"/>
      <c r="V7" s="133"/>
    </row>
    <row r="8" spans="1:23" s="19" customFormat="1" ht="18.75" customHeight="1" x14ac:dyDescent="0.25">
      <c r="A8" s="370">
        <v>7</v>
      </c>
      <c r="B8" s="799">
        <v>1</v>
      </c>
      <c r="C8" s="799" t="s">
        <v>684</v>
      </c>
      <c r="D8" s="86">
        <v>1</v>
      </c>
      <c r="E8" s="856" t="str">
        <f>Inschrijving!C57</f>
        <v>Rosendahl Jos</v>
      </c>
      <c r="F8" s="320">
        <f>Inschrijving!I57</f>
        <v>4.25</v>
      </c>
      <c r="G8" s="349">
        <f>Inschrijving!J57</f>
        <v>100</v>
      </c>
      <c r="H8" s="188" t="s">
        <v>45</v>
      </c>
      <c r="I8" s="189" t="s">
        <v>45</v>
      </c>
      <c r="J8" s="189"/>
      <c r="K8" s="189"/>
      <c r="L8" s="189"/>
      <c r="M8" s="804"/>
      <c r="T8" s="378"/>
      <c r="U8" s="791"/>
      <c r="V8" s="133"/>
    </row>
    <row r="9" spans="1:23" s="19" customFormat="1" ht="18.75" customHeight="1" x14ac:dyDescent="0.25">
      <c r="A9" s="371">
        <v>8</v>
      </c>
      <c r="B9" s="382">
        <v>1</v>
      </c>
      <c r="C9" s="827" t="s">
        <v>684</v>
      </c>
      <c r="D9" s="327">
        <v>1</v>
      </c>
      <c r="E9" s="856" t="str">
        <f>Inschrijving!C4</f>
        <v>Baks Antoon</v>
      </c>
      <c r="F9" s="320">
        <f>Inschrijving!I4</f>
        <v>1.65</v>
      </c>
      <c r="G9" s="349">
        <f>Inschrijving!J4</f>
        <v>47</v>
      </c>
      <c r="H9" s="188" t="s">
        <v>45</v>
      </c>
      <c r="I9" s="189"/>
      <c r="J9" s="189"/>
      <c r="K9" s="189" t="s">
        <v>45</v>
      </c>
      <c r="L9" s="189"/>
      <c r="M9" s="163"/>
      <c r="T9" s="378"/>
      <c r="U9" s="791"/>
      <c r="V9" s="133"/>
    </row>
    <row r="10" spans="1:23" s="19" customFormat="1" ht="18.75" customHeight="1" x14ac:dyDescent="0.25">
      <c r="A10" s="370">
        <v>9</v>
      </c>
      <c r="B10" s="382">
        <v>2</v>
      </c>
      <c r="C10" s="827" t="s">
        <v>126</v>
      </c>
      <c r="D10" s="327">
        <v>1</v>
      </c>
      <c r="E10" s="856" t="str">
        <f>Inschrijving!C46</f>
        <v>Berends Gemma</v>
      </c>
      <c r="F10" s="320">
        <f>Inschrijving!I46</f>
        <v>0.53</v>
      </c>
      <c r="G10" s="349">
        <f>Inschrijving!J46</f>
        <v>25</v>
      </c>
      <c r="H10" s="187" t="s">
        <v>45</v>
      </c>
      <c r="I10" s="187"/>
      <c r="J10" s="187" t="s">
        <v>45</v>
      </c>
      <c r="K10" s="187"/>
      <c r="L10" s="187"/>
      <c r="M10" s="813"/>
      <c r="N10" s="132"/>
      <c r="T10" s="378"/>
      <c r="U10" s="791"/>
      <c r="V10" s="133"/>
    </row>
    <row r="11" spans="1:23" s="19" customFormat="1" ht="18.75" customHeight="1" x14ac:dyDescent="0.25">
      <c r="A11" s="371">
        <v>10</v>
      </c>
      <c r="B11" s="382">
        <v>2</v>
      </c>
      <c r="C11" s="827" t="s">
        <v>126</v>
      </c>
      <c r="D11" s="327">
        <v>1</v>
      </c>
      <c r="E11" s="856" t="str">
        <f>Inschrijving!C62</f>
        <v>Kolkman Ciel</v>
      </c>
      <c r="F11" s="320">
        <f>Inschrijving!I62</f>
        <v>0.54</v>
      </c>
      <c r="G11" s="349">
        <v>25</v>
      </c>
      <c r="H11" s="187" t="s">
        <v>45</v>
      </c>
      <c r="I11" s="187" t="s">
        <v>45</v>
      </c>
      <c r="J11" s="187" t="s">
        <v>45</v>
      </c>
      <c r="K11" s="187"/>
      <c r="L11" s="187"/>
      <c r="M11" s="163"/>
      <c r="T11" s="378"/>
      <c r="U11" s="791"/>
      <c r="V11" s="133"/>
    </row>
    <row r="12" spans="1:23" s="19" customFormat="1" ht="18.75" customHeight="1" x14ac:dyDescent="0.3">
      <c r="A12" s="370">
        <v>11</v>
      </c>
      <c r="B12" s="800">
        <v>2</v>
      </c>
      <c r="C12" s="828" t="s">
        <v>126</v>
      </c>
      <c r="D12" s="327">
        <v>1</v>
      </c>
      <c r="E12" s="856" t="str">
        <f>Inschrijving!C16</f>
        <v>Buunk Hannie</v>
      </c>
      <c r="F12" s="320">
        <f>Inschrijving!I16</f>
        <v>1.05</v>
      </c>
      <c r="G12" s="349">
        <f>Inschrijving!J16</f>
        <v>35</v>
      </c>
      <c r="H12" s="347" t="s">
        <v>45</v>
      </c>
      <c r="I12" s="347"/>
      <c r="J12" s="347"/>
      <c r="K12" s="347"/>
      <c r="L12" s="360"/>
      <c r="M12" s="813" t="s">
        <v>680</v>
      </c>
      <c r="T12" s="378"/>
      <c r="U12" s="791"/>
      <c r="V12" s="133"/>
    </row>
    <row r="13" spans="1:23" s="19" customFormat="1" ht="18.75" customHeight="1" x14ac:dyDescent="0.25">
      <c r="A13" s="371">
        <v>12</v>
      </c>
      <c r="B13" s="799">
        <v>2</v>
      </c>
      <c r="C13" s="827" t="s">
        <v>126</v>
      </c>
      <c r="D13" s="327">
        <v>1</v>
      </c>
      <c r="E13" s="807" t="str">
        <f>Inschrijving!C21</f>
        <v>Entink Henriette klein</v>
      </c>
      <c r="F13" s="320">
        <f>Inschrijving!I21</f>
        <v>0.72</v>
      </c>
      <c r="G13" s="349">
        <f>Inschrijving!J21</f>
        <v>29</v>
      </c>
      <c r="H13" s="188" t="s">
        <v>45</v>
      </c>
      <c r="I13" s="189" t="s">
        <v>45</v>
      </c>
      <c r="J13" s="364"/>
      <c r="K13" s="189"/>
      <c r="L13" s="189"/>
      <c r="M13" s="163"/>
      <c r="T13" s="378"/>
      <c r="U13" s="791"/>
      <c r="V13" s="133"/>
    </row>
    <row r="14" spans="1:23" s="19" customFormat="1" ht="18.75" customHeight="1" x14ac:dyDescent="0.25">
      <c r="A14" s="370">
        <v>13</v>
      </c>
      <c r="B14" s="383">
        <v>2</v>
      </c>
      <c r="C14" s="383" t="s">
        <v>126</v>
      </c>
      <c r="D14" s="327">
        <v>1</v>
      </c>
      <c r="E14" s="856" t="str">
        <f>Inschrijving!C35</f>
        <v>Kappert Aart</v>
      </c>
      <c r="F14" s="320">
        <f>Inschrijving!I35</f>
        <v>1.19</v>
      </c>
      <c r="G14" s="349">
        <f>Inschrijving!J35</f>
        <v>37</v>
      </c>
      <c r="H14" s="188" t="s">
        <v>45</v>
      </c>
      <c r="I14" s="189"/>
      <c r="J14" s="189" t="s">
        <v>45</v>
      </c>
      <c r="K14" s="189"/>
      <c r="L14" s="189"/>
      <c r="M14" s="813" t="s">
        <v>681</v>
      </c>
      <c r="N14" s="73"/>
      <c r="R14" s="96"/>
      <c r="S14" s="96"/>
      <c r="T14" s="378"/>
      <c r="U14" s="791"/>
      <c r="V14" s="133"/>
    </row>
    <row r="15" spans="1:23" s="19" customFormat="1" ht="18.75" customHeight="1" x14ac:dyDescent="0.25">
      <c r="A15" s="371">
        <v>14</v>
      </c>
      <c r="B15" s="382">
        <v>2</v>
      </c>
      <c r="C15" s="827" t="s">
        <v>126</v>
      </c>
      <c r="D15" s="327">
        <v>1</v>
      </c>
      <c r="E15" s="856" t="str">
        <f>Inschrijving!C36</f>
        <v>Kasteel Harry</v>
      </c>
      <c r="F15" s="320">
        <f>Inschrijving!I36</f>
        <v>0.69</v>
      </c>
      <c r="G15" s="349">
        <f>Inschrijving!J36</f>
        <v>27</v>
      </c>
      <c r="H15" s="185" t="s">
        <v>45</v>
      </c>
      <c r="I15" s="185" t="s">
        <v>45</v>
      </c>
      <c r="J15" s="185"/>
      <c r="K15" s="185"/>
      <c r="L15" s="185"/>
      <c r="M15" s="804"/>
      <c r="N15" s="132"/>
      <c r="T15" s="378"/>
      <c r="U15" s="791"/>
      <c r="V15" s="133"/>
    </row>
    <row r="16" spans="1:23" s="19" customFormat="1" ht="18.75" customHeight="1" x14ac:dyDescent="0.25">
      <c r="A16" s="370">
        <v>15</v>
      </c>
      <c r="B16" s="800">
        <v>2</v>
      </c>
      <c r="C16" s="828" t="s">
        <v>126</v>
      </c>
      <c r="D16" s="327">
        <v>1</v>
      </c>
      <c r="E16" s="856" t="str">
        <f>Inschrijving!C40</f>
        <v>Konings Hans</v>
      </c>
      <c r="F16" s="320">
        <f>Inschrijving!I40</f>
        <v>1.01</v>
      </c>
      <c r="G16" s="349">
        <f>Inschrijving!J40</f>
        <v>35</v>
      </c>
      <c r="H16" s="189" t="s">
        <v>45</v>
      </c>
      <c r="I16" s="189"/>
      <c r="J16" s="189" t="s">
        <v>45</v>
      </c>
      <c r="K16" s="189"/>
      <c r="L16" s="189"/>
      <c r="M16" s="804" t="s">
        <v>648</v>
      </c>
      <c r="N16" s="73"/>
      <c r="T16" s="378"/>
      <c r="U16" s="791"/>
      <c r="V16" s="133"/>
    </row>
    <row r="17" spans="1:23" s="19" customFormat="1" ht="18.75" customHeight="1" x14ac:dyDescent="0.25">
      <c r="A17" s="371">
        <v>16</v>
      </c>
      <c r="B17" s="799">
        <v>2</v>
      </c>
      <c r="C17" s="799" t="s">
        <v>126</v>
      </c>
      <c r="D17" s="86">
        <v>1</v>
      </c>
      <c r="E17" s="856" t="str">
        <f>Inschrijving!C59</f>
        <v>Rouwhorst Jos</v>
      </c>
      <c r="F17" s="320">
        <f>Inschrijving!I59</f>
        <v>0.95</v>
      </c>
      <c r="G17" s="349">
        <f>Inschrijving!J59</f>
        <v>33</v>
      </c>
      <c r="H17" s="185" t="s">
        <v>45</v>
      </c>
      <c r="I17" s="185" t="s">
        <v>45</v>
      </c>
      <c r="J17" s="185" t="s">
        <v>45</v>
      </c>
      <c r="K17" s="185"/>
      <c r="L17" s="187"/>
      <c r="M17" s="163"/>
      <c r="T17" s="378"/>
      <c r="U17" s="791"/>
      <c r="V17" s="133"/>
    </row>
    <row r="18" spans="1:23" s="19" customFormat="1" ht="18.75" customHeight="1" x14ac:dyDescent="0.25">
      <c r="A18" s="370">
        <v>17</v>
      </c>
      <c r="B18" s="382">
        <v>3</v>
      </c>
      <c r="C18" s="827" t="s">
        <v>685</v>
      </c>
      <c r="D18" s="327">
        <v>1</v>
      </c>
      <c r="E18" s="856" t="str">
        <f>Inschrijving!C10</f>
        <v>Bongers Henry</v>
      </c>
      <c r="F18" s="320">
        <f>Inschrijving!I10</f>
        <v>5.4</v>
      </c>
      <c r="G18" s="349">
        <f>Inschrijving!J10</f>
        <v>120</v>
      </c>
      <c r="H18" s="188"/>
      <c r="I18" s="189" t="s">
        <v>45</v>
      </c>
      <c r="J18" s="189" t="s">
        <v>45</v>
      </c>
      <c r="K18" s="189"/>
      <c r="L18" s="189"/>
      <c r="M18" s="804"/>
      <c r="T18" s="378"/>
      <c r="U18" s="791"/>
      <c r="V18" s="133"/>
    </row>
    <row r="19" spans="1:23" s="19" customFormat="1" ht="18.75" customHeight="1" x14ac:dyDescent="0.25">
      <c r="A19" s="371">
        <v>18</v>
      </c>
      <c r="B19" s="382">
        <v>3</v>
      </c>
      <c r="C19" s="828" t="s">
        <v>685</v>
      </c>
      <c r="D19" s="327">
        <v>1</v>
      </c>
      <c r="E19" s="856" t="str">
        <f>Inschrijving!C24</f>
        <v>Gierveld Frits</v>
      </c>
      <c r="F19" s="320">
        <f>Inschrijving!I24</f>
        <v>2.5619999999999998</v>
      </c>
      <c r="G19" s="349">
        <f>Inschrijving!J24</f>
        <v>65</v>
      </c>
      <c r="H19" s="347"/>
      <c r="I19" s="185" t="s">
        <v>45</v>
      </c>
      <c r="J19" s="185" t="s">
        <v>45</v>
      </c>
      <c r="K19" s="185"/>
      <c r="L19" s="30"/>
      <c r="M19" s="818" t="s">
        <v>641</v>
      </c>
      <c r="N19" s="132"/>
      <c r="T19" s="378"/>
      <c r="U19" s="791"/>
      <c r="V19" s="133"/>
      <c r="W19" s="184"/>
    </row>
    <row r="20" spans="1:23" s="19" customFormat="1" ht="18.75" customHeight="1" x14ac:dyDescent="0.3">
      <c r="A20" s="370">
        <v>19</v>
      </c>
      <c r="B20" s="799">
        <v>3</v>
      </c>
      <c r="C20" s="799" t="s">
        <v>685</v>
      </c>
      <c r="D20" s="327">
        <v>1</v>
      </c>
      <c r="E20" s="856" t="str">
        <f>Inschrijving!C33</f>
        <v>Horst Jan ter</v>
      </c>
      <c r="F20" s="320">
        <f>Inschrijving!I33</f>
        <v>1.77</v>
      </c>
      <c r="G20" s="349">
        <f>Inschrijving!J33</f>
        <v>49</v>
      </c>
      <c r="H20" s="347"/>
      <c r="I20" s="360" t="s">
        <v>45</v>
      </c>
      <c r="J20" s="360" t="s">
        <v>45</v>
      </c>
      <c r="K20" s="187"/>
      <c r="L20" s="187"/>
      <c r="M20" s="163"/>
      <c r="N20" s="132"/>
      <c r="T20" s="378"/>
      <c r="U20" s="791"/>
      <c r="V20" s="133"/>
    </row>
    <row r="21" spans="1:23" s="19" customFormat="1" ht="18.75" customHeight="1" x14ac:dyDescent="0.25">
      <c r="A21" s="371">
        <v>20</v>
      </c>
      <c r="B21" s="799">
        <v>3</v>
      </c>
      <c r="C21" s="383" t="s">
        <v>685</v>
      </c>
      <c r="D21" s="327">
        <v>1</v>
      </c>
      <c r="E21" s="856" t="str">
        <f>Inschrijving!C37</f>
        <v>Kasteel Theo</v>
      </c>
      <c r="F21" s="320">
        <f>Inschrijving!I37</f>
        <v>2.7189999999999999</v>
      </c>
      <c r="G21" s="349">
        <f>Inschrijving!J37</f>
        <v>70</v>
      </c>
      <c r="H21" s="188"/>
      <c r="I21" s="189" t="s">
        <v>45</v>
      </c>
      <c r="J21" s="189"/>
      <c r="K21" s="189"/>
      <c r="L21" s="189"/>
      <c r="M21" s="163"/>
      <c r="T21" s="378"/>
      <c r="U21" s="791"/>
      <c r="V21" s="133"/>
    </row>
    <row r="22" spans="1:23" s="19" customFormat="1" ht="18.75" customHeight="1" x14ac:dyDescent="0.25">
      <c r="A22" s="370">
        <v>21</v>
      </c>
      <c r="B22" s="799">
        <v>3</v>
      </c>
      <c r="C22" s="799" t="s">
        <v>685</v>
      </c>
      <c r="D22" s="327">
        <v>1</v>
      </c>
      <c r="E22" s="856" t="str">
        <f>Inschrijving!C73</f>
        <v>Wegdam Martin</v>
      </c>
      <c r="F22" s="320">
        <f>Inschrijving!I73</f>
        <v>2.492</v>
      </c>
      <c r="G22" s="349">
        <f>Inschrijving!J73</f>
        <v>65</v>
      </c>
      <c r="H22" s="185"/>
      <c r="I22" s="185" t="s">
        <v>45</v>
      </c>
      <c r="J22" s="185" t="s">
        <v>45</v>
      </c>
      <c r="K22" s="185"/>
      <c r="L22" s="187"/>
      <c r="M22" s="818" t="s">
        <v>658</v>
      </c>
      <c r="Q22" s="96"/>
      <c r="T22" s="378"/>
      <c r="U22" s="791"/>
      <c r="V22" s="133"/>
      <c r="W22" s="96"/>
    </row>
    <row r="23" spans="1:23" s="19" customFormat="1" ht="18.75" customHeight="1" x14ac:dyDescent="0.25">
      <c r="A23" s="371">
        <v>22</v>
      </c>
      <c r="B23" s="799">
        <v>3</v>
      </c>
      <c r="C23" s="383" t="s">
        <v>685</v>
      </c>
      <c r="D23" s="327">
        <v>1</v>
      </c>
      <c r="E23" s="856" t="str">
        <f>Inschrijving!C49</f>
        <v>Nijhuis Bennie</v>
      </c>
      <c r="F23" s="320">
        <f>Inschrijving!I49</f>
        <v>2</v>
      </c>
      <c r="G23" s="349">
        <f>Inschrijving!J49</f>
        <v>55</v>
      </c>
      <c r="H23" s="189"/>
      <c r="I23" s="189" t="s">
        <v>45</v>
      </c>
      <c r="J23" s="189" t="s">
        <v>45</v>
      </c>
      <c r="K23" s="189" t="s">
        <v>45</v>
      </c>
      <c r="L23" s="189"/>
      <c r="M23" s="163"/>
      <c r="N23" s="73"/>
      <c r="Q23" s="96"/>
      <c r="T23" s="378"/>
      <c r="U23" s="791"/>
      <c r="V23" s="133"/>
      <c r="W23" s="96"/>
    </row>
    <row r="24" spans="1:23" s="19" customFormat="1" ht="18.75" customHeight="1" x14ac:dyDescent="0.25">
      <c r="A24" s="370">
        <v>23</v>
      </c>
      <c r="B24" s="382">
        <v>3</v>
      </c>
      <c r="C24" s="827" t="s">
        <v>685</v>
      </c>
      <c r="D24" s="327">
        <v>1</v>
      </c>
      <c r="E24" s="856" t="str">
        <f>Inschrijving!C14</f>
        <v>Bulthuis Frans</v>
      </c>
      <c r="F24" s="320">
        <f>Inschrijving!I14</f>
        <v>1.75</v>
      </c>
      <c r="G24" s="349">
        <f>Inschrijving!J14</f>
        <v>49</v>
      </c>
      <c r="H24" s="189"/>
      <c r="I24" s="189" t="s">
        <v>45</v>
      </c>
      <c r="J24" s="189" t="s">
        <v>45</v>
      </c>
      <c r="K24" s="189"/>
      <c r="L24" s="189" t="s">
        <v>45</v>
      </c>
      <c r="M24" s="804"/>
      <c r="T24" s="378"/>
      <c r="U24" s="791"/>
      <c r="V24" s="133"/>
    </row>
    <row r="25" spans="1:23" s="19" customFormat="1" ht="18.75" customHeight="1" x14ac:dyDescent="0.25">
      <c r="A25" s="371">
        <v>24</v>
      </c>
      <c r="B25" s="382">
        <v>3</v>
      </c>
      <c r="C25" s="828" t="s">
        <v>685</v>
      </c>
      <c r="D25" s="327">
        <v>1</v>
      </c>
      <c r="E25" s="856" t="str">
        <f>Inschrijving!C8</f>
        <v>Beuting Jan</v>
      </c>
      <c r="F25" s="320">
        <f>Inschrijving!I8</f>
        <v>1.63</v>
      </c>
      <c r="G25" s="349">
        <f>Inschrijving!J8</f>
        <v>47</v>
      </c>
      <c r="H25" s="188" t="s">
        <v>45</v>
      </c>
      <c r="I25" s="188" t="s">
        <v>45</v>
      </c>
      <c r="J25" s="189" t="s">
        <v>45</v>
      </c>
      <c r="K25" s="189" t="s">
        <v>45</v>
      </c>
      <c r="L25" s="189"/>
      <c r="M25" s="163"/>
      <c r="N25" s="73"/>
      <c r="T25" s="378"/>
      <c r="U25" s="791"/>
      <c r="V25" s="133"/>
    </row>
    <row r="26" spans="1:23" s="19" customFormat="1" ht="18.75" customHeight="1" x14ac:dyDescent="0.25">
      <c r="A26" s="370">
        <v>25</v>
      </c>
      <c r="B26" s="382">
        <v>4</v>
      </c>
      <c r="C26" s="827" t="s">
        <v>672</v>
      </c>
      <c r="D26" s="327">
        <v>1</v>
      </c>
      <c r="E26" s="856" t="str">
        <f>Inschrijving!C38</f>
        <v>Kemkens Arnold</v>
      </c>
      <c r="F26" s="320">
        <f>Inschrijving!I38</f>
        <v>1.66</v>
      </c>
      <c r="G26" s="349">
        <f>Inschrijving!J38</f>
        <v>47</v>
      </c>
      <c r="H26" s="185"/>
      <c r="I26" s="185" t="s">
        <v>45</v>
      </c>
      <c r="J26" s="185" t="s">
        <v>45</v>
      </c>
      <c r="K26" s="185"/>
      <c r="L26" s="185"/>
      <c r="M26" s="804"/>
      <c r="T26" s="378"/>
      <c r="U26" s="791"/>
      <c r="V26" s="133"/>
    </row>
    <row r="27" spans="1:23" s="19" customFormat="1" ht="18.75" customHeight="1" x14ac:dyDescent="0.25">
      <c r="A27" s="371">
        <v>26</v>
      </c>
      <c r="B27" s="799">
        <v>4</v>
      </c>
      <c r="C27" s="383" t="s">
        <v>672</v>
      </c>
      <c r="D27" s="86">
        <v>1</v>
      </c>
      <c r="E27" s="856" t="str">
        <f>Inschrijving!C55</f>
        <v>Reinders Andre</v>
      </c>
      <c r="F27" s="320">
        <f>Inschrijving!I55</f>
        <v>1.41</v>
      </c>
      <c r="G27" s="349">
        <f>Inschrijving!J55</f>
        <v>43</v>
      </c>
      <c r="H27" s="188"/>
      <c r="I27" s="189" t="s">
        <v>45</v>
      </c>
      <c r="J27" s="189"/>
      <c r="K27" s="189" t="s">
        <v>45</v>
      </c>
      <c r="L27" s="189"/>
      <c r="M27" s="163"/>
      <c r="Q27" s="96"/>
      <c r="T27" s="378"/>
      <c r="U27" s="791"/>
      <c r="V27" s="133"/>
      <c r="W27" s="96"/>
    </row>
    <row r="28" spans="1:23" s="19" customFormat="1" ht="18.75" customHeight="1" x14ac:dyDescent="0.25">
      <c r="A28" s="370">
        <v>27</v>
      </c>
      <c r="B28" s="382">
        <v>4</v>
      </c>
      <c r="C28" s="827" t="s">
        <v>672</v>
      </c>
      <c r="D28" s="327">
        <v>1</v>
      </c>
      <c r="E28" s="856" t="str">
        <f>Inschrijving!C6</f>
        <v>Bekker Leo</v>
      </c>
      <c r="F28" s="320">
        <f>Inschrijving!I6</f>
        <v>0.95</v>
      </c>
      <c r="G28" s="349">
        <f>Inschrijving!J6</f>
        <v>33</v>
      </c>
      <c r="H28" s="188"/>
      <c r="I28" s="185" t="s">
        <v>45</v>
      </c>
      <c r="J28" s="185"/>
      <c r="K28" s="189" t="s">
        <v>45</v>
      </c>
      <c r="L28" s="189"/>
      <c r="M28" s="163"/>
      <c r="Q28" s="96"/>
      <c r="R28" s="96"/>
      <c r="S28" s="96"/>
      <c r="T28" s="378"/>
      <c r="U28" s="791"/>
      <c r="V28" s="133"/>
      <c r="W28" s="96"/>
    </row>
    <row r="29" spans="1:23" s="19" customFormat="1" ht="18.75" customHeight="1" x14ac:dyDescent="0.25">
      <c r="A29" s="371">
        <v>28</v>
      </c>
      <c r="B29" s="382">
        <v>4</v>
      </c>
      <c r="C29" s="828" t="s">
        <v>672</v>
      </c>
      <c r="D29" s="327">
        <v>1</v>
      </c>
      <c r="E29" s="856" t="str">
        <f>Inschrijving!C12</f>
        <v>Brake Frans te</v>
      </c>
      <c r="F29" s="320">
        <f>Inschrijving!I12</f>
        <v>1.31</v>
      </c>
      <c r="G29" s="349">
        <f>Inschrijving!J12</f>
        <v>41</v>
      </c>
      <c r="H29" s="187"/>
      <c r="I29" s="187" t="s">
        <v>45</v>
      </c>
      <c r="J29" s="187" t="s">
        <v>45</v>
      </c>
      <c r="K29" s="185"/>
      <c r="L29" s="185"/>
      <c r="M29" s="804"/>
      <c r="R29" s="192"/>
      <c r="S29" s="192"/>
      <c r="T29" s="378"/>
      <c r="U29" s="791"/>
      <c r="V29" s="133"/>
    </row>
    <row r="30" spans="1:23" s="164" customFormat="1" ht="18.75" customHeight="1" x14ac:dyDescent="0.25">
      <c r="A30" s="370">
        <v>29</v>
      </c>
      <c r="B30" s="799">
        <v>4</v>
      </c>
      <c r="C30" s="799" t="s">
        <v>672</v>
      </c>
      <c r="D30" s="327">
        <v>1</v>
      </c>
      <c r="E30" s="856" t="str">
        <f>Inschrijving!C45</f>
        <v>Loon Theo van</v>
      </c>
      <c r="F30" s="320">
        <f>Inschrijving!I45</f>
        <v>1</v>
      </c>
      <c r="G30" s="349">
        <f>Inschrijving!J45</f>
        <v>35</v>
      </c>
      <c r="H30" s="189"/>
      <c r="I30" s="189" t="s">
        <v>45</v>
      </c>
      <c r="J30" s="189"/>
      <c r="K30" s="189" t="s">
        <v>45</v>
      </c>
      <c r="L30" s="189"/>
      <c r="M30" s="804"/>
      <c r="N30" s="808"/>
      <c r="Q30" s="192"/>
      <c r="R30" s="96"/>
      <c r="S30" s="96"/>
      <c r="T30" s="378"/>
      <c r="U30" s="791"/>
      <c r="V30" s="133"/>
      <c r="W30" s="192"/>
    </row>
    <row r="31" spans="1:23" s="19" customFormat="1" ht="18.75" customHeight="1" x14ac:dyDescent="0.25">
      <c r="A31" s="371">
        <v>30</v>
      </c>
      <c r="B31" s="382">
        <v>4</v>
      </c>
      <c r="C31" s="828" t="s">
        <v>672</v>
      </c>
      <c r="D31" s="327">
        <v>1</v>
      </c>
      <c r="E31" s="856" t="str">
        <f>Inschrijving!C52</f>
        <v>Pillen Michel</v>
      </c>
      <c r="F31" s="320">
        <f>Inschrijving!I52</f>
        <v>1.04</v>
      </c>
      <c r="G31" s="349">
        <f>Inschrijving!J52</f>
        <v>35</v>
      </c>
      <c r="H31" s="189"/>
      <c r="I31" s="189" t="s">
        <v>45</v>
      </c>
      <c r="J31" s="189"/>
      <c r="K31" s="189" t="s">
        <v>45</v>
      </c>
      <c r="L31" s="189"/>
      <c r="M31" s="163"/>
      <c r="N31" s="788"/>
      <c r="Q31" s="96"/>
      <c r="T31" s="378"/>
      <c r="U31" s="791"/>
      <c r="V31" s="133"/>
      <c r="W31" s="96"/>
    </row>
    <row r="32" spans="1:23" s="19" customFormat="1" ht="18.75" customHeight="1" x14ac:dyDescent="0.25">
      <c r="A32" s="370">
        <v>31</v>
      </c>
      <c r="B32" s="382">
        <v>4</v>
      </c>
      <c r="C32" s="827" t="s">
        <v>672</v>
      </c>
      <c r="D32" s="327">
        <v>1</v>
      </c>
      <c r="E32" s="856" t="str">
        <f>Inschrijving!C66</f>
        <v>Temmink Henk</v>
      </c>
      <c r="F32" s="320">
        <f>Inschrijving!I66</f>
        <v>1.49</v>
      </c>
      <c r="G32" s="349">
        <f>Inschrijving!J66</f>
        <v>43</v>
      </c>
      <c r="H32" s="185" t="s">
        <v>45</v>
      </c>
      <c r="I32" s="186" t="s">
        <v>45</v>
      </c>
      <c r="J32" s="186"/>
      <c r="K32" s="186"/>
      <c r="L32" s="185"/>
      <c r="M32" s="804"/>
      <c r="Q32" s="96"/>
      <c r="T32" s="378"/>
      <c r="U32" s="791"/>
      <c r="V32" s="133"/>
      <c r="W32" s="96"/>
    </row>
    <row r="33" spans="1:23" s="19" customFormat="1" ht="18.75" customHeight="1" x14ac:dyDescent="0.25">
      <c r="A33" s="371">
        <v>32</v>
      </c>
      <c r="B33" s="382">
        <v>4</v>
      </c>
      <c r="C33" s="828" t="s">
        <v>691</v>
      </c>
      <c r="D33" s="327">
        <v>1</v>
      </c>
      <c r="E33" s="856" t="str">
        <f>Inschrijving!C72</f>
        <v>Waalders Harrie</v>
      </c>
      <c r="F33" s="320">
        <f>Inschrijving!I72</f>
        <v>1.64</v>
      </c>
      <c r="G33" s="349">
        <f>Inschrijving!J72</f>
        <v>47</v>
      </c>
      <c r="H33" s="190"/>
      <c r="I33" s="187" t="s">
        <v>45</v>
      </c>
      <c r="J33" s="187" t="s">
        <v>45</v>
      </c>
      <c r="K33" s="187"/>
      <c r="L33" s="185"/>
      <c r="M33" s="163"/>
      <c r="N33" s="132"/>
      <c r="Q33" s="96"/>
      <c r="T33" s="378"/>
      <c r="U33" s="791"/>
      <c r="V33" s="133"/>
      <c r="W33" s="96"/>
    </row>
    <row r="34" spans="1:23" s="19" customFormat="1" ht="18.75" customHeight="1" x14ac:dyDescent="0.25">
      <c r="A34" s="370">
        <v>33</v>
      </c>
      <c r="B34" s="799">
        <v>5</v>
      </c>
      <c r="C34" s="827" t="s">
        <v>220</v>
      </c>
      <c r="D34" s="328">
        <v>1</v>
      </c>
      <c r="E34" s="856" t="str">
        <f>Inschrijving!C5</f>
        <v>Barge Appie ten</v>
      </c>
      <c r="F34" s="320">
        <f>Inschrijving!I5</f>
        <v>4.75</v>
      </c>
      <c r="G34" s="349">
        <f>Inschrijving!J5</f>
        <v>110</v>
      </c>
      <c r="H34" s="185"/>
      <c r="I34" s="187"/>
      <c r="J34" s="187" t="s">
        <v>45</v>
      </c>
      <c r="K34" s="185"/>
      <c r="L34" s="185"/>
      <c r="M34" s="804"/>
      <c r="Q34" s="96"/>
      <c r="T34" s="790"/>
      <c r="U34" s="790"/>
      <c r="V34" s="133"/>
      <c r="W34" s="96"/>
    </row>
    <row r="35" spans="1:23" s="19" customFormat="1" ht="18.75" customHeight="1" x14ac:dyDescent="0.3">
      <c r="A35" s="371">
        <v>34</v>
      </c>
      <c r="B35" s="799">
        <v>5</v>
      </c>
      <c r="C35" s="828" t="s">
        <v>220</v>
      </c>
      <c r="D35" s="327">
        <v>1</v>
      </c>
      <c r="E35" s="856" t="str">
        <f>Inschrijving!C7</f>
        <v>Berendsen Frits</v>
      </c>
      <c r="F35" s="320">
        <f>Inschrijving!I7</f>
        <v>1.8819999999999999</v>
      </c>
      <c r="G35" s="349">
        <f>Inschrijving!J7</f>
        <v>51</v>
      </c>
      <c r="H35" s="185"/>
      <c r="I35" s="360"/>
      <c r="J35" s="360" t="s">
        <v>45</v>
      </c>
      <c r="K35" s="360"/>
      <c r="L35" s="185"/>
      <c r="M35" s="804" t="s">
        <v>636</v>
      </c>
      <c r="R35" s="96"/>
      <c r="S35" s="96"/>
      <c r="T35" s="790"/>
      <c r="U35" s="790"/>
      <c r="V35" s="133"/>
    </row>
    <row r="36" spans="1:23" s="19" customFormat="1" ht="18.75" customHeight="1" x14ac:dyDescent="0.25">
      <c r="A36" s="370">
        <v>35</v>
      </c>
      <c r="B36" s="799">
        <v>5</v>
      </c>
      <c r="C36" s="799" t="s">
        <v>220</v>
      </c>
      <c r="D36" s="327">
        <v>1</v>
      </c>
      <c r="E36" s="856" t="str">
        <f>Inschrijving!C39</f>
        <v>Kemkens Jan</v>
      </c>
      <c r="F36" s="320">
        <f>Inschrijving!I39</f>
        <v>2.2490000000000001</v>
      </c>
      <c r="G36" s="349">
        <f>Inschrijving!J39</f>
        <v>60</v>
      </c>
      <c r="H36" s="189"/>
      <c r="I36" s="189"/>
      <c r="J36" s="189" t="s">
        <v>45</v>
      </c>
      <c r="K36" s="185" t="s">
        <v>45</v>
      </c>
      <c r="L36" s="185"/>
      <c r="M36" s="819" t="s">
        <v>647</v>
      </c>
      <c r="N36" s="132"/>
      <c r="R36" s="96"/>
      <c r="S36" s="96"/>
      <c r="T36" s="790"/>
      <c r="U36" s="790"/>
      <c r="V36" s="133"/>
    </row>
    <row r="37" spans="1:23" s="19" customFormat="1" ht="18.75" customHeight="1" x14ac:dyDescent="0.25">
      <c r="A37" s="371">
        <v>36</v>
      </c>
      <c r="B37" s="382">
        <v>5</v>
      </c>
      <c r="C37" s="828" t="s">
        <v>220</v>
      </c>
      <c r="D37" s="327">
        <v>1</v>
      </c>
      <c r="E37" s="856" t="str">
        <f>Inschrijving!C42</f>
        <v>Krabbenborg Martin</v>
      </c>
      <c r="F37" s="320">
        <f>Inschrijving!I42</f>
        <v>2.61</v>
      </c>
      <c r="G37" s="349">
        <f>Inschrijving!J42</f>
        <v>70</v>
      </c>
      <c r="H37" s="185"/>
      <c r="I37" s="185"/>
      <c r="J37" s="185" t="s">
        <v>45</v>
      </c>
      <c r="K37" s="185"/>
      <c r="L37" s="185"/>
      <c r="M37" s="163"/>
      <c r="N37" s="132"/>
      <c r="T37" s="790"/>
      <c r="U37" s="790"/>
      <c r="V37" s="133"/>
    </row>
    <row r="38" spans="1:23" s="19" customFormat="1" ht="18.75" customHeight="1" x14ac:dyDescent="0.25">
      <c r="A38" s="370">
        <v>37</v>
      </c>
      <c r="B38" s="382">
        <v>5</v>
      </c>
      <c r="C38" s="827" t="s">
        <v>220</v>
      </c>
      <c r="D38" s="327">
        <v>1</v>
      </c>
      <c r="E38" s="856" t="str">
        <f>Inschrijving!C50</f>
        <v>Nijman Gerrit</v>
      </c>
      <c r="F38" s="320">
        <f>Inschrijving!I50</f>
        <v>1.8109999999999999</v>
      </c>
      <c r="G38" s="349">
        <f>Inschrijving!J50</f>
        <v>51</v>
      </c>
      <c r="H38" s="190"/>
      <c r="I38" s="190"/>
      <c r="J38" s="187" t="s">
        <v>45</v>
      </c>
      <c r="K38" s="187" t="s">
        <v>45</v>
      </c>
      <c r="L38" s="187"/>
      <c r="M38" s="804"/>
      <c r="N38" s="132"/>
      <c r="R38" s="96"/>
      <c r="S38" s="96"/>
      <c r="T38" s="790"/>
      <c r="U38" s="790"/>
      <c r="V38" s="133"/>
    </row>
    <row r="39" spans="1:23" s="19" customFormat="1" ht="18.75" customHeight="1" x14ac:dyDescent="0.25">
      <c r="A39" s="371">
        <v>38</v>
      </c>
      <c r="B39" s="799">
        <v>5</v>
      </c>
      <c r="C39" s="799" t="s">
        <v>220</v>
      </c>
      <c r="D39" s="328">
        <v>1</v>
      </c>
      <c r="E39" s="856" t="str">
        <f>Inschrijving!C65</f>
        <v>Spieker Leo</v>
      </c>
      <c r="F39" s="320">
        <f>Inschrijving!I65</f>
        <v>3.44</v>
      </c>
      <c r="G39" s="349">
        <f>Inschrijving!J65</f>
        <v>80</v>
      </c>
      <c r="H39" s="347"/>
      <c r="I39" s="347"/>
      <c r="J39" s="347" t="s">
        <v>45</v>
      </c>
      <c r="K39" s="347" t="s">
        <v>45</v>
      </c>
      <c r="L39" s="347"/>
      <c r="M39" s="163"/>
      <c r="R39" s="96"/>
      <c r="S39" s="96"/>
      <c r="T39" s="790"/>
      <c r="U39" s="790"/>
      <c r="V39" s="133"/>
    </row>
    <row r="40" spans="1:23" s="19" customFormat="1" ht="18.75" customHeight="1" x14ac:dyDescent="0.25">
      <c r="A40" s="370">
        <v>39</v>
      </c>
      <c r="B40" s="800">
        <v>5</v>
      </c>
      <c r="C40" s="828" t="s">
        <v>220</v>
      </c>
      <c r="D40" s="327">
        <v>1</v>
      </c>
      <c r="E40" s="856" t="str">
        <f>Inschrijving!C68</f>
        <v>Ubbink Harrie</v>
      </c>
      <c r="F40" s="320">
        <f>Inschrijving!I68</f>
        <v>1.91</v>
      </c>
      <c r="G40" s="349">
        <f>Inschrijving!J68</f>
        <v>53</v>
      </c>
      <c r="H40" s="185"/>
      <c r="I40" s="185"/>
      <c r="J40" s="185" t="s">
        <v>45</v>
      </c>
      <c r="K40" s="185" t="s">
        <v>45</v>
      </c>
      <c r="L40" s="185"/>
      <c r="M40" s="819" t="s">
        <v>654</v>
      </c>
      <c r="R40" s="96"/>
      <c r="S40" s="96"/>
      <c r="T40" s="790"/>
      <c r="U40" s="790"/>
      <c r="V40" s="133"/>
    </row>
    <row r="41" spans="1:23" s="19" customFormat="1" ht="18.75" customHeight="1" x14ac:dyDescent="0.25">
      <c r="A41" s="371">
        <v>40</v>
      </c>
      <c r="B41" s="382">
        <v>5</v>
      </c>
      <c r="C41" s="827" t="s">
        <v>220</v>
      </c>
      <c r="D41" s="327">
        <v>1</v>
      </c>
      <c r="E41" s="856" t="str">
        <f>Inschrijving!C58</f>
        <v>Rouwhorst Bennie</v>
      </c>
      <c r="F41" s="320">
        <f>Inschrijving!I58</f>
        <v>2.02</v>
      </c>
      <c r="G41" s="349">
        <f>Inschrijving!J58</f>
        <v>55</v>
      </c>
      <c r="H41" s="188"/>
      <c r="I41" s="189" t="s">
        <v>45</v>
      </c>
      <c r="J41" s="189" t="s">
        <v>45</v>
      </c>
      <c r="K41" s="189" t="s">
        <v>45</v>
      </c>
      <c r="L41" s="189" t="s">
        <v>45</v>
      </c>
      <c r="M41" s="804"/>
      <c r="R41" s="96"/>
      <c r="S41" s="96"/>
      <c r="T41" s="790"/>
      <c r="U41" s="790"/>
      <c r="V41" s="133"/>
    </row>
    <row r="42" spans="1:23" s="19" customFormat="1" ht="18.75" customHeight="1" x14ac:dyDescent="0.25">
      <c r="A42" s="370">
        <v>41</v>
      </c>
      <c r="B42" s="383">
        <v>6</v>
      </c>
      <c r="C42" s="383" t="s">
        <v>671</v>
      </c>
      <c r="D42" s="327">
        <v>1</v>
      </c>
      <c r="E42" s="856" t="str">
        <f>Inschrijving!C53</f>
        <v>Pothoven  Dirk Jan</v>
      </c>
      <c r="F42" s="320">
        <f>Inschrijving!I53</f>
        <v>1.31</v>
      </c>
      <c r="G42" s="349">
        <f>Inschrijving!J53</f>
        <v>41</v>
      </c>
      <c r="H42" s="187" t="s">
        <v>45</v>
      </c>
      <c r="I42" s="187" t="s">
        <v>45</v>
      </c>
      <c r="J42" s="187" t="s">
        <v>45</v>
      </c>
      <c r="K42" s="187" t="s">
        <v>45</v>
      </c>
      <c r="L42" s="187" t="s">
        <v>45</v>
      </c>
      <c r="M42" s="163"/>
      <c r="N42" s="73"/>
      <c r="R42" s="96"/>
      <c r="S42" s="96"/>
      <c r="T42" s="790"/>
      <c r="U42" s="790"/>
      <c r="V42" s="133"/>
    </row>
    <row r="43" spans="1:23" s="19" customFormat="1" ht="18.75" customHeight="1" x14ac:dyDescent="0.25">
      <c r="A43" s="371">
        <v>42</v>
      </c>
      <c r="B43" s="382">
        <v>6</v>
      </c>
      <c r="C43" s="827" t="s">
        <v>671</v>
      </c>
      <c r="D43" s="327">
        <v>1</v>
      </c>
      <c r="E43" s="889" t="str">
        <f>Inschrijving!C70</f>
        <v>Vogelaar Dick</v>
      </c>
      <c r="F43" s="320">
        <f>Inschrijving!I70</f>
        <v>1.05</v>
      </c>
      <c r="G43" s="349">
        <f>Inschrijving!J70</f>
        <v>35</v>
      </c>
      <c r="H43" s="185" t="s">
        <v>45</v>
      </c>
      <c r="I43" s="186"/>
      <c r="J43" s="186" t="s">
        <v>45</v>
      </c>
      <c r="K43" s="186"/>
      <c r="L43" s="185"/>
      <c r="M43" s="163"/>
      <c r="T43" s="790"/>
      <c r="U43" s="790"/>
      <c r="V43" s="133"/>
    </row>
    <row r="44" spans="1:23" s="19" customFormat="1" ht="18.75" customHeight="1" x14ac:dyDescent="0.25">
      <c r="A44" s="370">
        <v>43</v>
      </c>
      <c r="B44" s="383">
        <v>6</v>
      </c>
      <c r="C44" s="828" t="s">
        <v>671</v>
      </c>
      <c r="D44" s="327">
        <v>1</v>
      </c>
      <c r="E44" s="856" t="str">
        <f>Inschrijving!C13</f>
        <v>Bramer Ben</v>
      </c>
      <c r="F44" s="320">
        <f>Inschrijving!I13</f>
        <v>0.92</v>
      </c>
      <c r="G44" s="349">
        <f>Inschrijving!J13</f>
        <v>33</v>
      </c>
      <c r="H44" s="185" t="s">
        <v>45</v>
      </c>
      <c r="I44" s="185"/>
      <c r="J44" s="185" t="s">
        <v>45</v>
      </c>
      <c r="K44" s="185" t="s">
        <v>45</v>
      </c>
      <c r="L44" s="185"/>
      <c r="M44" s="804"/>
      <c r="N44" s="132"/>
      <c r="T44" s="790"/>
      <c r="U44" s="790"/>
      <c r="V44" s="133"/>
    </row>
    <row r="45" spans="1:23" s="19" customFormat="1" ht="18.75" customHeight="1" x14ac:dyDescent="0.25">
      <c r="A45" s="371">
        <v>44</v>
      </c>
      <c r="B45" s="382">
        <v>6</v>
      </c>
      <c r="C45" s="827" t="s">
        <v>671</v>
      </c>
      <c r="D45" s="327">
        <v>1</v>
      </c>
      <c r="E45" s="806" t="str">
        <f>Inschrijving!C18</f>
        <v>Dijkgraaf Jan Willem</v>
      </c>
      <c r="F45" s="133">
        <f>Inschrijving!I18</f>
        <v>1.45</v>
      </c>
      <c r="G45" s="707">
        <f>Inschrijving!J18</f>
        <v>43</v>
      </c>
      <c r="H45" s="347"/>
      <c r="I45" s="347"/>
      <c r="J45" s="347" t="s">
        <v>45</v>
      </c>
      <c r="K45" s="347"/>
      <c r="L45" s="347"/>
      <c r="M45" s="163"/>
      <c r="Q45" s="96"/>
      <c r="T45" s="790"/>
      <c r="U45" s="790"/>
      <c r="V45" s="133"/>
      <c r="W45" s="96"/>
    </row>
    <row r="46" spans="1:23" s="19" customFormat="1" ht="18.75" customHeight="1" x14ac:dyDescent="0.25">
      <c r="A46" s="370">
        <v>45</v>
      </c>
      <c r="B46" s="383">
        <v>6</v>
      </c>
      <c r="C46" s="383" t="s">
        <v>671</v>
      </c>
      <c r="D46" s="327">
        <v>1</v>
      </c>
      <c r="E46" s="856" t="str">
        <f>Inschrijving!C41</f>
        <v>Kox Arie</v>
      </c>
      <c r="F46" s="320">
        <f>Inschrijving!I41</f>
        <v>1.63</v>
      </c>
      <c r="G46" s="349">
        <f>Inschrijving!J41</f>
        <v>47</v>
      </c>
      <c r="H46" s="188" t="s">
        <v>45</v>
      </c>
      <c r="I46" s="185"/>
      <c r="J46" s="185" t="s">
        <v>45</v>
      </c>
      <c r="K46" s="189"/>
      <c r="L46" s="189"/>
      <c r="M46" s="804"/>
      <c r="N46" s="73"/>
      <c r="Q46" s="96"/>
      <c r="T46" s="790"/>
      <c r="U46" s="790"/>
      <c r="V46" s="133"/>
      <c r="W46" s="96"/>
    </row>
    <row r="47" spans="1:23" s="19" customFormat="1" ht="18.75" customHeight="1" x14ac:dyDescent="0.25">
      <c r="A47" s="371">
        <v>46</v>
      </c>
      <c r="B47" s="799">
        <v>6</v>
      </c>
      <c r="C47" s="799" t="s">
        <v>671</v>
      </c>
      <c r="D47" s="327">
        <v>1</v>
      </c>
      <c r="E47" s="856" t="str">
        <f>Inschrijving!C63</f>
        <v>Spekschoor Bennie</v>
      </c>
      <c r="F47" s="320">
        <f>Inschrijving!I63</f>
        <v>1.2529999999999999</v>
      </c>
      <c r="G47" s="349">
        <f>Inschrijving!J63</f>
        <v>39</v>
      </c>
      <c r="H47" s="189"/>
      <c r="I47" s="189"/>
      <c r="J47" s="189" t="s">
        <v>45</v>
      </c>
      <c r="K47" s="185"/>
      <c r="L47" s="185"/>
      <c r="M47" s="804" t="s">
        <v>636</v>
      </c>
      <c r="N47" s="788"/>
      <c r="Q47" s="96"/>
      <c r="T47" s="790"/>
      <c r="U47" s="790"/>
      <c r="V47" s="133"/>
      <c r="W47" s="96"/>
    </row>
    <row r="48" spans="1:23" s="19" customFormat="1" ht="18.75" customHeight="1" x14ac:dyDescent="0.25">
      <c r="A48" s="370">
        <v>47</v>
      </c>
      <c r="B48" s="383">
        <v>6</v>
      </c>
      <c r="C48" s="383" t="s">
        <v>671</v>
      </c>
      <c r="D48" s="327">
        <v>1</v>
      </c>
      <c r="E48" s="806" t="str">
        <f>Inschrijving!C3</f>
        <v>Arentsen Wim</v>
      </c>
      <c r="F48" s="855">
        <f>Inschrijving!I3</f>
        <v>1.327</v>
      </c>
      <c r="G48" s="133">
        <f>Inschrijving!J3</f>
        <v>41</v>
      </c>
      <c r="H48" s="347"/>
      <c r="I48" s="347"/>
      <c r="J48" s="347" t="s">
        <v>45</v>
      </c>
      <c r="K48" s="347" t="s">
        <v>45</v>
      </c>
      <c r="L48" s="347"/>
      <c r="M48" s="804"/>
      <c r="N48" s="788"/>
      <c r="Q48" s="96"/>
      <c r="T48" s="790"/>
      <c r="U48" s="790"/>
      <c r="V48" s="133"/>
      <c r="W48" s="96"/>
    </row>
    <row r="49" spans="1:23" s="19" customFormat="1" ht="18.75" customHeight="1" x14ac:dyDescent="0.25">
      <c r="A49" s="371">
        <v>48</v>
      </c>
      <c r="B49" s="799">
        <v>6</v>
      </c>
      <c r="C49" s="827" t="s">
        <v>671</v>
      </c>
      <c r="D49" s="328">
        <v>1</v>
      </c>
      <c r="E49" s="856" t="str">
        <f>Inschrijving!C81</f>
        <v>Kempers Louis</v>
      </c>
      <c r="F49" s="320">
        <f>Inschrijving!I81</f>
        <v>0.95</v>
      </c>
      <c r="G49" s="349">
        <f>Inschrijving!J81</f>
        <v>33</v>
      </c>
      <c r="H49" s="188" t="s">
        <v>45</v>
      </c>
      <c r="I49" s="189"/>
      <c r="J49" s="189" t="s">
        <v>45</v>
      </c>
      <c r="K49" s="189" t="s">
        <v>45</v>
      </c>
      <c r="L49" s="189"/>
      <c r="M49" s="163"/>
      <c r="N49" s="788"/>
      <c r="Q49" s="96"/>
      <c r="T49" s="73"/>
      <c r="U49" s="132"/>
      <c r="V49" s="53"/>
      <c r="W49" s="96"/>
    </row>
    <row r="50" spans="1:23" s="19" customFormat="1" ht="18.75" customHeight="1" x14ac:dyDescent="0.25">
      <c r="A50" s="370">
        <v>49</v>
      </c>
      <c r="B50" s="383">
        <v>7</v>
      </c>
      <c r="C50" s="383" t="s">
        <v>737</v>
      </c>
      <c r="D50" s="327">
        <v>1</v>
      </c>
      <c r="E50" s="856" t="str">
        <f>Inschrijving!C27</f>
        <v>Hakken Gerrit</v>
      </c>
      <c r="F50" s="320">
        <f>Inschrijving!I27</f>
        <v>1.46</v>
      </c>
      <c r="G50" s="349">
        <f>Inschrijving!J27</f>
        <v>47</v>
      </c>
      <c r="H50" s="891"/>
      <c r="I50" s="892" t="s">
        <v>45</v>
      </c>
      <c r="J50" s="892"/>
      <c r="K50" s="189" t="s">
        <v>45</v>
      </c>
      <c r="L50" s="189"/>
      <c r="M50" s="163"/>
      <c r="N50" s="132"/>
      <c r="O50" s="132"/>
      <c r="P50" s="53"/>
      <c r="Q50" s="96"/>
      <c r="U50" s="96"/>
      <c r="V50" s="96"/>
      <c r="W50" s="96"/>
    </row>
    <row r="51" spans="1:23" s="19" customFormat="1" ht="18.75" customHeight="1" x14ac:dyDescent="0.25">
      <c r="A51" s="371">
        <v>50</v>
      </c>
      <c r="B51" s="382">
        <v>7</v>
      </c>
      <c r="C51" s="827" t="s">
        <v>687</v>
      </c>
      <c r="D51" s="327">
        <v>1</v>
      </c>
      <c r="E51" s="856" t="str">
        <f>Inschrijving!C54</f>
        <v>Ras J.</v>
      </c>
      <c r="F51" s="320">
        <f>Inschrijving!I54</f>
        <v>2.5</v>
      </c>
      <c r="G51" s="349">
        <f>Inschrijving!J54</f>
        <v>65</v>
      </c>
      <c r="H51" s="187" t="s">
        <v>45</v>
      </c>
      <c r="I51" s="187" t="s">
        <v>45</v>
      </c>
      <c r="J51" s="187" t="s">
        <v>45</v>
      </c>
      <c r="K51" s="187" t="s">
        <v>45</v>
      </c>
      <c r="L51" s="187"/>
      <c r="M51" s="804"/>
      <c r="O51" s="132"/>
      <c r="P51" s="53"/>
      <c r="Q51" s="96"/>
      <c r="U51" s="96"/>
      <c r="V51" s="96"/>
      <c r="W51" s="96"/>
    </row>
    <row r="52" spans="1:23" s="19" customFormat="1" ht="18.75" customHeight="1" x14ac:dyDescent="0.25">
      <c r="A52" s="370">
        <v>51</v>
      </c>
      <c r="B52" s="800">
        <v>7</v>
      </c>
      <c r="C52" s="828" t="s">
        <v>687</v>
      </c>
      <c r="D52" s="327">
        <v>1</v>
      </c>
      <c r="E52" s="856" t="str">
        <f>Inschrijving!C60</f>
        <v>Slot  Guus</v>
      </c>
      <c r="F52" s="320">
        <f>Inschrijving!I60</f>
        <v>3.68</v>
      </c>
      <c r="G52" s="349">
        <f>Inschrijving!J60</f>
        <v>90</v>
      </c>
      <c r="H52" s="185"/>
      <c r="I52" s="189"/>
      <c r="J52" s="189"/>
      <c r="K52" s="189" t="s">
        <v>45</v>
      </c>
      <c r="L52" s="189"/>
      <c r="M52" s="163"/>
      <c r="O52" s="132"/>
      <c r="P52" s="53"/>
      <c r="Q52" s="96"/>
      <c r="U52" s="96"/>
      <c r="V52" s="96"/>
      <c r="W52" s="96"/>
    </row>
    <row r="53" spans="1:23" s="19" customFormat="1" ht="18.75" customHeight="1" x14ac:dyDescent="0.25">
      <c r="A53" s="371">
        <v>52</v>
      </c>
      <c r="B53" s="382">
        <v>7</v>
      </c>
      <c r="C53" s="827" t="s">
        <v>687</v>
      </c>
      <c r="D53" s="328">
        <v>1</v>
      </c>
      <c r="E53" s="856" t="str">
        <f>Inschrijving!C80</f>
        <v>Schaik v Erik</v>
      </c>
      <c r="F53" s="320">
        <f>Inschrijving!I80</f>
        <v>4.1900000000000004</v>
      </c>
      <c r="G53" s="349">
        <f>Inschrijving!J80</f>
        <v>100</v>
      </c>
      <c r="H53" s="188"/>
      <c r="I53" s="185"/>
      <c r="J53" s="185"/>
      <c r="K53" s="189" t="s">
        <v>45</v>
      </c>
      <c r="L53" s="185"/>
      <c r="M53" s="804"/>
      <c r="O53" s="132"/>
      <c r="P53" s="53"/>
      <c r="Q53" s="96"/>
      <c r="U53" s="96"/>
      <c r="V53" s="96"/>
      <c r="W53" s="96"/>
    </row>
    <row r="54" spans="1:23" s="19" customFormat="1" ht="18.75" customHeight="1" x14ac:dyDescent="0.25">
      <c r="A54" s="370">
        <v>53</v>
      </c>
      <c r="B54" s="383">
        <v>7</v>
      </c>
      <c r="C54" s="828" t="s">
        <v>687</v>
      </c>
      <c r="D54" s="328">
        <v>1</v>
      </c>
      <c r="E54" s="856" t="str">
        <f>Inschrijving!C79</f>
        <v>Wolterink Harrie</v>
      </c>
      <c r="F54" s="320">
        <f>Inschrijving!I79</f>
        <v>3.42</v>
      </c>
      <c r="G54" s="349">
        <f>Inschrijving!J79</f>
        <v>80</v>
      </c>
      <c r="H54" s="188"/>
      <c r="I54" s="189" t="s">
        <v>45</v>
      </c>
      <c r="J54" s="189" t="s">
        <v>45</v>
      </c>
      <c r="K54" s="347" t="s">
        <v>45</v>
      </c>
      <c r="L54" s="347"/>
      <c r="M54" s="804"/>
      <c r="O54" s="132"/>
      <c r="P54" s="53"/>
    </row>
    <row r="55" spans="1:23" s="19" customFormat="1" ht="18.75" customHeight="1" x14ac:dyDescent="0.25">
      <c r="A55" s="371">
        <v>54</v>
      </c>
      <c r="B55" s="799">
        <v>7</v>
      </c>
      <c r="C55" s="827" t="s">
        <v>687</v>
      </c>
      <c r="D55" s="327">
        <v>1</v>
      </c>
      <c r="E55" s="856" t="str">
        <f>Inschrijving!C11</f>
        <v>Bongers Tonnie</v>
      </c>
      <c r="F55" s="320">
        <f>Inschrijving!I11</f>
        <v>5.54</v>
      </c>
      <c r="G55" s="349">
        <f>Inschrijving!J11</f>
        <v>130</v>
      </c>
      <c r="H55" s="188"/>
      <c r="I55" s="189" t="s">
        <v>45</v>
      </c>
      <c r="J55" s="189" t="s">
        <v>45</v>
      </c>
      <c r="K55" s="189" t="s">
        <v>45</v>
      </c>
      <c r="L55" s="189" t="s">
        <v>45</v>
      </c>
      <c r="M55" s="163"/>
      <c r="O55" s="132"/>
      <c r="P55" s="53"/>
      <c r="R55" s="96"/>
      <c r="S55" s="96"/>
      <c r="T55" s="96"/>
    </row>
    <row r="56" spans="1:23" s="19" customFormat="1" ht="18.75" customHeight="1" x14ac:dyDescent="0.25">
      <c r="A56" s="370">
        <v>55</v>
      </c>
      <c r="B56" s="383">
        <v>7</v>
      </c>
      <c r="C56" s="383" t="s">
        <v>687</v>
      </c>
      <c r="D56" s="327">
        <v>1</v>
      </c>
      <c r="E56" s="856" t="str">
        <f>Inschrijving!C43</f>
        <v>Lindert Gerrit te</v>
      </c>
      <c r="F56" s="320">
        <f>Inschrijving!I43</f>
        <v>1.53</v>
      </c>
      <c r="G56" s="349">
        <f>Inschrijving!J43</f>
        <v>45</v>
      </c>
      <c r="H56" s="188"/>
      <c r="I56" s="189"/>
      <c r="J56" s="189" t="s">
        <v>45</v>
      </c>
      <c r="K56" s="189" t="s">
        <v>45</v>
      </c>
      <c r="L56" s="189"/>
      <c r="M56" s="163"/>
      <c r="O56" s="132"/>
      <c r="P56" s="53"/>
      <c r="R56" s="96"/>
      <c r="S56" s="96"/>
      <c r="T56" s="96"/>
    </row>
    <row r="57" spans="1:23" s="19" customFormat="1" ht="18.75" customHeight="1" x14ac:dyDescent="0.25">
      <c r="A57" s="371">
        <v>56</v>
      </c>
      <c r="B57" s="799">
        <v>7</v>
      </c>
      <c r="C57" s="827" t="s">
        <v>687</v>
      </c>
      <c r="D57" s="327">
        <v>1</v>
      </c>
      <c r="E57" s="856" t="str">
        <f>Inschrijving!C23</f>
        <v>Fruchte Harrie te</v>
      </c>
      <c r="F57" s="320">
        <f>Inschrijving!I23</f>
        <v>1.52</v>
      </c>
      <c r="G57" s="349">
        <f>Inschrijving!J23</f>
        <v>45</v>
      </c>
      <c r="H57" s="188"/>
      <c r="I57" s="185" t="s">
        <v>45</v>
      </c>
      <c r="J57" s="185"/>
      <c r="K57" s="189" t="s">
        <v>45</v>
      </c>
      <c r="L57" s="189"/>
      <c r="M57" s="815" t="s">
        <v>640</v>
      </c>
      <c r="O57" s="132"/>
      <c r="P57" s="53"/>
      <c r="R57" s="96"/>
      <c r="S57" s="96"/>
      <c r="T57" s="96"/>
    </row>
    <row r="58" spans="1:23" s="19" customFormat="1" ht="18.75" customHeight="1" x14ac:dyDescent="0.25">
      <c r="A58" s="370">
        <v>57</v>
      </c>
      <c r="B58" s="800">
        <v>8</v>
      </c>
      <c r="C58" s="828" t="s">
        <v>689</v>
      </c>
      <c r="D58" s="327">
        <v>1</v>
      </c>
      <c r="E58" s="856" t="str">
        <f>Inschrijving!C34</f>
        <v>Hulzink Jan</v>
      </c>
      <c r="F58" s="320">
        <f>Inschrijving!I34</f>
        <v>1.28</v>
      </c>
      <c r="G58" s="349">
        <f>Inschrijving!J34</f>
        <v>39</v>
      </c>
      <c r="H58" s="185"/>
      <c r="I58" s="185"/>
      <c r="J58" s="185"/>
      <c r="K58" s="185" t="s">
        <v>45</v>
      </c>
      <c r="L58" s="185" t="s">
        <v>45</v>
      </c>
      <c r="M58" s="804"/>
      <c r="O58" s="132"/>
      <c r="P58" s="53"/>
      <c r="R58" s="96"/>
      <c r="S58" s="96"/>
      <c r="T58" s="96"/>
    </row>
    <row r="59" spans="1:23" s="19" customFormat="1" ht="18.75" customHeight="1" x14ac:dyDescent="0.3">
      <c r="A59" s="371">
        <v>58</v>
      </c>
      <c r="B59" s="799">
        <v>8</v>
      </c>
      <c r="C59" s="799" t="s">
        <v>689</v>
      </c>
      <c r="D59" s="327">
        <v>1</v>
      </c>
      <c r="E59" s="856" t="str">
        <f>Inschrijving!C75</f>
        <v>Wiegerinck Stef</v>
      </c>
      <c r="F59" s="320">
        <f>Inschrijving!I75</f>
        <v>1.1499999999999999</v>
      </c>
      <c r="G59" s="349">
        <f>Inschrijving!J75</f>
        <v>37</v>
      </c>
      <c r="H59" s="360"/>
      <c r="I59" s="360" t="s">
        <v>45</v>
      </c>
      <c r="J59" s="55"/>
      <c r="K59" s="189" t="s">
        <v>45</v>
      </c>
      <c r="L59" s="189"/>
      <c r="M59" s="814" t="s">
        <v>663</v>
      </c>
      <c r="O59" s="73"/>
      <c r="P59" s="53"/>
      <c r="Q59" s="73"/>
      <c r="U59" s="73"/>
      <c r="V59" s="73"/>
      <c r="W59" s="73"/>
    </row>
    <row r="60" spans="1:23" s="19" customFormat="1" ht="18.75" customHeight="1" x14ac:dyDescent="0.25">
      <c r="A60" s="370">
        <v>59</v>
      </c>
      <c r="B60" s="800">
        <v>8</v>
      </c>
      <c r="C60" s="828" t="s">
        <v>689</v>
      </c>
      <c r="D60" s="327">
        <v>1</v>
      </c>
      <c r="E60" s="856" t="str">
        <f>Inschrijving!C30</f>
        <v>Heutinck Marga</v>
      </c>
      <c r="F60" s="320">
        <f>Inschrijving!I30</f>
        <v>1.115</v>
      </c>
      <c r="G60" s="349">
        <f>Inschrijving!J30</f>
        <v>37</v>
      </c>
      <c r="H60" s="347"/>
      <c r="I60" s="347" t="s">
        <v>45</v>
      </c>
      <c r="J60" s="347"/>
      <c r="K60" s="189" t="s">
        <v>45</v>
      </c>
      <c r="L60" s="189"/>
      <c r="M60" s="823" t="s">
        <v>644</v>
      </c>
      <c r="O60" s="132"/>
      <c r="P60" s="53"/>
      <c r="Q60" s="96"/>
      <c r="R60" s="96"/>
      <c r="S60" s="96"/>
      <c r="T60" s="96"/>
      <c r="U60" s="96"/>
      <c r="V60" s="96"/>
      <c r="W60" s="96"/>
    </row>
    <row r="61" spans="1:23" s="19" customFormat="1" ht="18.75" customHeight="1" x14ac:dyDescent="0.25">
      <c r="A61" s="371">
        <v>60</v>
      </c>
      <c r="B61" s="382">
        <v>8</v>
      </c>
      <c r="C61" s="827" t="s">
        <v>689</v>
      </c>
      <c r="D61" s="327">
        <v>1</v>
      </c>
      <c r="E61" s="856" t="str">
        <f>Inschrijving!C48</f>
        <v>Mennink Henk</v>
      </c>
      <c r="F61" s="320">
        <f>Inschrijving!I48</f>
        <v>0.4</v>
      </c>
      <c r="G61" s="349">
        <f>Inschrijving!J48</f>
        <v>23</v>
      </c>
      <c r="H61" s="185"/>
      <c r="I61" s="185" t="s">
        <v>45</v>
      </c>
      <c r="J61" s="185"/>
      <c r="K61" s="185" t="s">
        <v>45</v>
      </c>
      <c r="L61" s="185"/>
      <c r="M61" s="824" t="s">
        <v>653</v>
      </c>
      <c r="O61" s="132"/>
      <c r="P61" s="53"/>
      <c r="Q61" s="96"/>
      <c r="R61" s="96"/>
      <c r="S61" s="96"/>
      <c r="T61" s="96"/>
      <c r="U61" s="96"/>
      <c r="V61" s="96"/>
      <c r="W61" s="96"/>
    </row>
    <row r="62" spans="1:23" s="19" customFormat="1" ht="18.75" customHeight="1" x14ac:dyDescent="0.25">
      <c r="A62" s="370">
        <v>61</v>
      </c>
      <c r="B62" s="800">
        <v>8</v>
      </c>
      <c r="C62" s="828" t="s">
        <v>688</v>
      </c>
      <c r="D62" s="327">
        <v>1</v>
      </c>
      <c r="E62" s="856" t="str">
        <f>Inschrijving!C74</f>
        <v>Wensing Johan</v>
      </c>
      <c r="F62" s="320">
        <f>Inschrijving!I74</f>
        <v>0.95</v>
      </c>
      <c r="G62" s="349">
        <f>Inschrijving!J74</f>
        <v>33</v>
      </c>
      <c r="H62" s="189"/>
      <c r="I62" s="189" t="s">
        <v>45</v>
      </c>
      <c r="J62" s="189"/>
      <c r="K62" s="189" t="s">
        <v>45</v>
      </c>
      <c r="L62" s="189"/>
      <c r="M62" s="163"/>
      <c r="O62" s="132"/>
      <c r="P62" s="53"/>
      <c r="Q62" s="96"/>
      <c r="R62" s="96"/>
      <c r="S62" s="96"/>
      <c r="T62" s="96"/>
      <c r="U62" s="81"/>
      <c r="V62" s="81"/>
      <c r="W62" s="81"/>
    </row>
    <row r="63" spans="1:23" s="19" customFormat="1" ht="18.75" customHeight="1" x14ac:dyDescent="0.25">
      <c r="A63" s="371">
        <v>62</v>
      </c>
      <c r="B63" s="799">
        <v>8</v>
      </c>
      <c r="C63" s="827" t="s">
        <v>689</v>
      </c>
      <c r="D63" s="327">
        <v>1</v>
      </c>
      <c r="E63" s="856" t="str">
        <f>Inschrijving!C77</f>
        <v>Woertman Erika</v>
      </c>
      <c r="F63" s="320">
        <f>Inschrijving!I77</f>
        <v>0.44400000000000001</v>
      </c>
      <c r="G63" s="349">
        <f>Inschrijving!J77</f>
        <v>23</v>
      </c>
      <c r="H63" s="347"/>
      <c r="I63" s="347" t="s">
        <v>45</v>
      </c>
      <c r="J63" s="347"/>
      <c r="K63" s="347" t="s">
        <v>45</v>
      </c>
      <c r="L63" s="347"/>
      <c r="M63" s="822" t="s">
        <v>664</v>
      </c>
      <c r="N63" s="132"/>
      <c r="O63" s="132"/>
      <c r="P63" s="53"/>
      <c r="R63" s="96"/>
      <c r="S63" s="96"/>
      <c r="T63" s="96"/>
    </row>
    <row r="64" spans="1:23" s="19" customFormat="1" ht="18.75" customHeight="1" x14ac:dyDescent="0.25">
      <c r="A64" s="370">
        <v>63</v>
      </c>
      <c r="B64" s="383">
        <v>8</v>
      </c>
      <c r="C64" s="828" t="s">
        <v>689</v>
      </c>
      <c r="D64" s="327">
        <v>1</v>
      </c>
      <c r="E64" s="856" t="str">
        <f>Inschrijving!C17</f>
        <v>Cattier Theo</v>
      </c>
      <c r="F64" s="320">
        <f>Inschrijving!I17</f>
        <v>1.45</v>
      </c>
      <c r="G64" s="349">
        <f>Inschrijving!J17</f>
        <v>43</v>
      </c>
      <c r="H64" s="347" t="s">
        <v>45</v>
      </c>
      <c r="I64" s="347" t="s">
        <v>45</v>
      </c>
      <c r="J64" s="347"/>
      <c r="K64" s="347" t="s">
        <v>45</v>
      </c>
      <c r="L64" s="187" t="s">
        <v>45</v>
      </c>
      <c r="M64" s="804"/>
      <c r="N64" s="73"/>
      <c r="O64" s="132"/>
      <c r="P64" s="53"/>
      <c r="Q64" s="96"/>
      <c r="U64" s="96"/>
      <c r="V64" s="96"/>
      <c r="W64" s="96"/>
    </row>
    <row r="65" spans="1:23" ht="19.5" customHeight="1" x14ac:dyDescent="0.25">
      <c r="A65" s="371">
        <v>64</v>
      </c>
      <c r="B65" s="382">
        <v>8</v>
      </c>
      <c r="C65" s="827" t="s">
        <v>689</v>
      </c>
      <c r="D65" s="327">
        <v>1</v>
      </c>
      <c r="E65" s="856" t="str">
        <f>Inschrijving!C56</f>
        <v>Reukers Jan</v>
      </c>
      <c r="F65" s="320">
        <f>Inschrijving!I56</f>
        <v>0.89</v>
      </c>
      <c r="G65" s="349">
        <f>Inschrijving!J56</f>
        <v>31</v>
      </c>
      <c r="H65" s="188"/>
      <c r="I65" s="189" t="s">
        <v>45</v>
      </c>
      <c r="J65" s="189" t="s">
        <v>45</v>
      </c>
      <c r="K65" s="189" t="s">
        <v>45</v>
      </c>
      <c r="L65" s="189" t="s">
        <v>45</v>
      </c>
      <c r="M65" s="804"/>
      <c r="N65" s="73"/>
      <c r="O65" s="132"/>
      <c r="Q65" s="81"/>
    </row>
    <row r="66" spans="1:23" s="19" customFormat="1" ht="18.75" customHeight="1" x14ac:dyDescent="0.25">
      <c r="A66" s="370">
        <v>65</v>
      </c>
      <c r="B66" s="800">
        <v>9</v>
      </c>
      <c r="C66" s="828" t="s">
        <v>670</v>
      </c>
      <c r="D66" s="327">
        <v>1</v>
      </c>
      <c r="E66" s="856" t="str">
        <f>Inschrijving!C28</f>
        <v>Heutinck Anke</v>
      </c>
      <c r="F66" s="320">
        <f>Inschrijving!I28</f>
        <v>2.13</v>
      </c>
      <c r="G66" s="349">
        <f>Inschrijving!J28</f>
        <v>55</v>
      </c>
      <c r="H66" s="185"/>
      <c r="I66" s="185" t="s">
        <v>45</v>
      </c>
      <c r="J66" s="185"/>
      <c r="K66" s="185" t="s">
        <v>45</v>
      </c>
      <c r="L66" s="185" t="s">
        <v>45</v>
      </c>
      <c r="M66" s="804" t="s">
        <v>722</v>
      </c>
      <c r="N66" s="73"/>
      <c r="O66" s="132"/>
      <c r="P66" s="53"/>
      <c r="Q66" s="96"/>
      <c r="U66" s="96"/>
      <c r="V66" s="96"/>
      <c r="W66" s="96"/>
    </row>
    <row r="67" spans="1:23" s="73" customFormat="1" ht="20.25" customHeight="1" x14ac:dyDescent="0.25">
      <c r="A67" s="371">
        <v>66</v>
      </c>
      <c r="B67" s="799">
        <v>9</v>
      </c>
      <c r="C67" s="799" t="s">
        <v>670</v>
      </c>
      <c r="D67" s="327">
        <v>1</v>
      </c>
      <c r="E67" s="856" t="str">
        <f>Inschrijving!C47</f>
        <v>Maatman Arie</v>
      </c>
      <c r="F67" s="320">
        <f>Inschrijving!I47</f>
        <v>1.75</v>
      </c>
      <c r="G67" s="349">
        <f>Inschrijving!J47</f>
        <v>49</v>
      </c>
      <c r="H67" s="188"/>
      <c r="I67" s="185"/>
      <c r="J67" s="185"/>
      <c r="K67" s="189" t="s">
        <v>45</v>
      </c>
      <c r="L67" s="185" t="s">
        <v>45</v>
      </c>
      <c r="M67" s="817" t="s">
        <v>649</v>
      </c>
      <c r="N67" s="19"/>
      <c r="O67" s="132"/>
      <c r="P67" s="67"/>
      <c r="Q67" s="96"/>
      <c r="R67" s="19"/>
      <c r="S67" s="19"/>
      <c r="T67" s="19"/>
      <c r="U67" s="96"/>
      <c r="V67" s="96"/>
      <c r="W67" s="96"/>
    </row>
    <row r="68" spans="1:23" s="19" customFormat="1" ht="18.75" customHeight="1" thickBot="1" x14ac:dyDescent="0.3">
      <c r="A68" s="370">
        <v>67</v>
      </c>
      <c r="B68" s="800">
        <v>9</v>
      </c>
      <c r="C68" s="828" t="s">
        <v>670</v>
      </c>
      <c r="D68" s="327">
        <v>1</v>
      </c>
      <c r="E68" s="856" t="str">
        <f>Inschrijving!C20</f>
        <v>Eekelder Willy</v>
      </c>
      <c r="F68" s="320">
        <f>Inschrijving!I20</f>
        <v>1.64</v>
      </c>
      <c r="G68" s="349">
        <f>Inschrijving!J20</f>
        <v>47</v>
      </c>
      <c r="H68" s="187"/>
      <c r="I68" s="187"/>
      <c r="J68" s="187" t="s">
        <v>45</v>
      </c>
      <c r="K68" s="187"/>
      <c r="L68" s="187" t="s">
        <v>45</v>
      </c>
      <c r="M68" s="163"/>
      <c r="N68" s="73"/>
      <c r="O68" s="132"/>
      <c r="P68" s="53"/>
    </row>
    <row r="69" spans="1:23" s="19" customFormat="1" ht="18.75" customHeight="1" x14ac:dyDescent="0.25">
      <c r="A69" s="371">
        <v>68</v>
      </c>
      <c r="B69" s="799">
        <v>9</v>
      </c>
      <c r="C69" s="827" t="s">
        <v>670</v>
      </c>
      <c r="D69" s="327">
        <v>1</v>
      </c>
      <c r="E69" s="856" t="str">
        <f>Inschrijving!C9</f>
        <v>Boeijink Henk</v>
      </c>
      <c r="F69" s="320">
        <f>Inschrijving!I9</f>
        <v>1.966</v>
      </c>
      <c r="G69" s="349">
        <f>Inschrijving!J9</f>
        <v>53</v>
      </c>
      <c r="H69" s="185"/>
      <c r="I69" s="185"/>
      <c r="J69" s="185"/>
      <c r="K69" s="185" t="s">
        <v>45</v>
      </c>
      <c r="L69" s="185" t="s">
        <v>45</v>
      </c>
      <c r="M69" s="816" t="s">
        <v>637</v>
      </c>
      <c r="N69" s="27"/>
      <c r="O69" s="787"/>
      <c r="P69" s="53"/>
    </row>
    <row r="70" spans="1:23" ht="18.75" customHeight="1" x14ac:dyDescent="0.25">
      <c r="A70" s="370">
        <v>69</v>
      </c>
      <c r="B70" s="383">
        <v>9</v>
      </c>
      <c r="C70" s="828" t="s">
        <v>670</v>
      </c>
      <c r="D70" s="327">
        <v>1</v>
      </c>
      <c r="E70" s="856" t="str">
        <f>Inschrijving!C15</f>
        <v>Bulthuis Jan</v>
      </c>
      <c r="F70" s="320">
        <f>Inschrijving!I15</f>
        <v>2.4700000000000002</v>
      </c>
      <c r="G70" s="349">
        <f>Inschrijving!J15</f>
        <v>65</v>
      </c>
      <c r="H70" s="185"/>
      <c r="I70" s="185"/>
      <c r="J70" s="185"/>
      <c r="K70" s="364"/>
      <c r="L70" s="189" t="s">
        <v>45</v>
      </c>
      <c r="N70" s="19"/>
      <c r="O70" s="132"/>
      <c r="Q70" s="19"/>
      <c r="R70" s="19"/>
      <c r="S70" s="19"/>
      <c r="T70" s="19"/>
      <c r="U70" s="19"/>
      <c r="V70" s="19"/>
      <c r="W70" s="19"/>
    </row>
    <row r="71" spans="1:23" ht="18.75" customHeight="1" x14ac:dyDescent="0.25">
      <c r="A71" s="371">
        <v>70</v>
      </c>
      <c r="B71" s="382">
        <v>9</v>
      </c>
      <c r="C71" s="827" t="s">
        <v>670</v>
      </c>
      <c r="D71" s="327">
        <v>1</v>
      </c>
      <c r="E71" s="856" t="str">
        <f>Inschrijving!C32</f>
        <v>Hork Herbert</v>
      </c>
      <c r="F71" s="320">
        <f>Inschrijving!I32</f>
        <v>2.0499999999999998</v>
      </c>
      <c r="G71" s="349">
        <f>Inschrijving!J32</f>
        <v>55</v>
      </c>
      <c r="H71" s="188" t="s">
        <v>45</v>
      </c>
      <c r="I71" s="189" t="s">
        <v>45</v>
      </c>
      <c r="J71" s="189" t="s">
        <v>45</v>
      </c>
      <c r="K71" s="189" t="s">
        <v>45</v>
      </c>
      <c r="L71" s="189" t="s">
        <v>45</v>
      </c>
      <c r="M71" s="820" t="s">
        <v>679</v>
      </c>
      <c r="N71" s="19"/>
      <c r="O71" s="132"/>
      <c r="Q71" s="19"/>
      <c r="R71" s="73"/>
      <c r="S71" s="73"/>
      <c r="T71" s="73"/>
      <c r="U71" s="19"/>
      <c r="V71" s="19"/>
      <c r="W71" s="19"/>
    </row>
    <row r="72" spans="1:23" ht="18.75" customHeight="1" x14ac:dyDescent="0.25">
      <c r="A72" s="370">
        <v>71</v>
      </c>
      <c r="B72" s="383">
        <v>9</v>
      </c>
      <c r="C72" s="383" t="s">
        <v>670</v>
      </c>
      <c r="D72" s="86">
        <v>1</v>
      </c>
      <c r="E72" s="856" t="str">
        <f>Inschrijving!C61</f>
        <v>Schuurman vincent</v>
      </c>
      <c r="F72" s="320">
        <f>Inschrijving!I61</f>
        <v>2.02</v>
      </c>
      <c r="G72" s="349">
        <f>Inschrijving!J61</f>
        <v>55</v>
      </c>
      <c r="H72" s="185" t="s">
        <v>45</v>
      </c>
      <c r="I72" s="185" t="s">
        <v>45</v>
      </c>
      <c r="J72" s="185" t="s">
        <v>45</v>
      </c>
      <c r="K72" s="185" t="s">
        <v>45</v>
      </c>
      <c r="L72" s="185" t="s">
        <v>45</v>
      </c>
      <c r="M72" s="821" t="s">
        <v>678</v>
      </c>
      <c r="N72" s="132"/>
      <c r="O72" s="132"/>
      <c r="Q72" s="19"/>
      <c r="U72" s="19"/>
      <c r="V72" s="19"/>
      <c r="W72" s="19"/>
    </row>
    <row r="73" spans="1:23" ht="23.25" customHeight="1" x14ac:dyDescent="0.25">
      <c r="A73" s="371">
        <v>72</v>
      </c>
      <c r="B73" s="382">
        <v>9</v>
      </c>
      <c r="C73" s="827" t="s">
        <v>670</v>
      </c>
      <c r="D73" s="328">
        <v>1</v>
      </c>
      <c r="E73" s="856" t="str">
        <f>Inschrijving!C78</f>
        <v>Zwier Anton (bs)</v>
      </c>
      <c r="F73" s="320">
        <f>Inschrijving!I78</f>
        <v>3.8</v>
      </c>
      <c r="G73" s="784">
        <f>Inschrijving!J78</f>
        <v>90</v>
      </c>
      <c r="H73" s="347" t="s">
        <v>45</v>
      </c>
      <c r="I73" s="347" t="s">
        <v>45</v>
      </c>
      <c r="J73" s="347" t="s">
        <v>45</v>
      </c>
      <c r="K73" s="347" t="s">
        <v>45</v>
      </c>
      <c r="L73" s="347" t="s">
        <v>45</v>
      </c>
      <c r="M73" s="163" t="s">
        <v>667</v>
      </c>
      <c r="N73" s="132"/>
      <c r="O73" s="132"/>
      <c r="Q73" s="19"/>
      <c r="U73" s="19"/>
      <c r="V73" s="19"/>
      <c r="W73" s="19"/>
    </row>
    <row r="74" spans="1:23" ht="20.25" customHeight="1" x14ac:dyDescent="0.25">
      <c r="A74" s="370">
        <v>73</v>
      </c>
      <c r="B74" s="800">
        <v>10</v>
      </c>
      <c r="C74" s="828" t="s">
        <v>690</v>
      </c>
      <c r="D74" s="328">
        <v>1</v>
      </c>
      <c r="E74" s="806" t="str">
        <f>Inschrijving!C82</f>
        <v>Knippenborg Irma</v>
      </c>
      <c r="F74" s="796">
        <f>Inschrijving!I82</f>
        <v>0.28999999999999998</v>
      </c>
      <c r="G74" s="133">
        <f>Inschrijving!J82</f>
        <v>19</v>
      </c>
      <c r="H74" s="347" t="s">
        <v>45</v>
      </c>
      <c r="J74" s="347" t="s">
        <v>45</v>
      </c>
      <c r="K74" s="347" t="s">
        <v>45</v>
      </c>
      <c r="L74" s="347" t="s">
        <v>45</v>
      </c>
      <c r="M74" s="804"/>
      <c r="N74" s="19"/>
      <c r="O74" s="132"/>
      <c r="Q74" s="19"/>
      <c r="U74" s="19"/>
      <c r="V74" s="19"/>
      <c r="W74" s="19"/>
    </row>
    <row r="75" spans="1:23" ht="21" customHeight="1" x14ac:dyDescent="0.25">
      <c r="A75" s="371">
        <v>74</v>
      </c>
      <c r="B75" s="825">
        <v>10</v>
      </c>
      <c r="C75" s="829" t="s">
        <v>690</v>
      </c>
      <c r="D75" s="327">
        <v>1</v>
      </c>
      <c r="E75" s="856" t="str">
        <f>Inschrijving!C76</f>
        <v>Wittenbernds Benny</v>
      </c>
      <c r="F75" s="320">
        <f>Inschrijving!I76</f>
        <v>1.53</v>
      </c>
      <c r="G75" s="784">
        <f>Inschrijving!J76</f>
        <v>45</v>
      </c>
      <c r="H75" s="188"/>
      <c r="I75" s="189"/>
      <c r="J75" s="189"/>
      <c r="K75" s="189" t="s">
        <v>45</v>
      </c>
      <c r="L75" s="189" t="s">
        <v>45</v>
      </c>
      <c r="N75" s="132"/>
      <c r="O75" s="132"/>
      <c r="Q75" s="19"/>
      <c r="R75" s="19"/>
      <c r="S75" s="19"/>
      <c r="T75" s="19"/>
      <c r="U75" s="19"/>
      <c r="V75" s="19"/>
      <c r="W75" s="19"/>
    </row>
    <row r="76" spans="1:23" ht="21" customHeight="1" x14ac:dyDescent="0.25">
      <c r="A76" s="370">
        <v>75</v>
      </c>
      <c r="B76" s="799">
        <v>10</v>
      </c>
      <c r="C76" s="827" t="s">
        <v>690</v>
      </c>
      <c r="D76" s="327">
        <v>1</v>
      </c>
      <c r="E76" s="807" t="str">
        <f>Inschrijving!C19</f>
        <v>Dinkelman Bertus</v>
      </c>
      <c r="F76" s="795">
        <f>Inschrijving!I19</f>
        <v>1.5409999999999999</v>
      </c>
      <c r="G76" s="784">
        <f>Inschrijving!J19</f>
        <v>45</v>
      </c>
      <c r="H76" s="187"/>
      <c r="I76" s="187" t="s">
        <v>45</v>
      </c>
      <c r="J76" s="187"/>
      <c r="K76" s="187"/>
      <c r="L76" s="187" t="s">
        <v>45</v>
      </c>
      <c r="N76" s="132"/>
      <c r="O76" s="132"/>
      <c r="Q76" s="19"/>
      <c r="U76" s="19"/>
      <c r="V76" s="19"/>
      <c r="W76" s="19"/>
    </row>
    <row r="77" spans="1:23" ht="18" customHeight="1" x14ac:dyDescent="0.25">
      <c r="A77" s="371">
        <v>76</v>
      </c>
      <c r="B77" s="825">
        <v>10</v>
      </c>
      <c r="C77" s="829" t="s">
        <v>690</v>
      </c>
      <c r="D77" s="327">
        <v>1</v>
      </c>
      <c r="E77" s="807" t="str">
        <f>Inschrijving!C26</f>
        <v>Graaff de Freddie</v>
      </c>
      <c r="F77" s="795">
        <f>Inschrijving!I26</f>
        <v>1.45</v>
      </c>
      <c r="G77" s="784">
        <f>Inschrijving!J26</f>
        <v>43</v>
      </c>
      <c r="H77" s="189"/>
      <c r="I77" s="189"/>
      <c r="J77" s="189" t="s">
        <v>45</v>
      </c>
      <c r="K77" s="189"/>
      <c r="L77" s="189" t="s">
        <v>45</v>
      </c>
      <c r="M77" s="804"/>
      <c r="N77" s="132"/>
      <c r="O77" s="132"/>
    </row>
    <row r="78" spans="1:23" ht="21.75" customHeight="1" x14ac:dyDescent="0.3">
      <c r="A78" s="370">
        <v>77</v>
      </c>
      <c r="B78" s="382">
        <v>10</v>
      </c>
      <c r="C78" s="827" t="s">
        <v>690</v>
      </c>
      <c r="D78" s="327">
        <v>1</v>
      </c>
      <c r="E78" s="856" t="str">
        <f>Inschrijving!C44</f>
        <v>Lohuis Heidi ten</v>
      </c>
      <c r="F78" s="320">
        <f>Inschrijving!I44</f>
        <v>1.5</v>
      </c>
      <c r="G78" s="784">
        <f>Inschrijving!J44</f>
        <v>45</v>
      </c>
      <c r="H78" s="360"/>
      <c r="I78" s="360" t="s">
        <v>45</v>
      </c>
      <c r="J78" s="30"/>
      <c r="K78" s="189" t="s">
        <v>45</v>
      </c>
      <c r="L78" s="189" t="s">
        <v>45</v>
      </c>
      <c r="M78" s="804" t="s">
        <v>721</v>
      </c>
      <c r="N78" s="73"/>
      <c r="O78" s="132"/>
      <c r="Q78" s="19"/>
      <c r="U78" s="19"/>
      <c r="V78" s="19"/>
      <c r="W78" s="19"/>
    </row>
    <row r="79" spans="1:23" ht="21.75" customHeight="1" x14ac:dyDescent="0.25">
      <c r="A79" s="371">
        <v>78</v>
      </c>
      <c r="B79" s="381">
        <v>10</v>
      </c>
      <c r="C79" s="381" t="s">
        <v>690</v>
      </c>
      <c r="D79" s="327">
        <v>1</v>
      </c>
      <c r="E79" s="856" t="str">
        <f>Inschrijving!C31</f>
        <v>Holthausen Erik</v>
      </c>
      <c r="F79" s="320">
        <f>Inschrijving!I31</f>
        <v>0.79</v>
      </c>
      <c r="G79" s="784">
        <f>Inschrijving!J31</f>
        <v>29</v>
      </c>
      <c r="H79" s="190" t="s">
        <v>45</v>
      </c>
      <c r="I79" s="187"/>
      <c r="J79" s="187"/>
      <c r="K79" s="187"/>
      <c r="L79" s="185" t="s">
        <v>45</v>
      </c>
      <c r="M79" s="804"/>
      <c r="N79" s="132"/>
      <c r="O79" s="132"/>
      <c r="Q79" s="19"/>
      <c r="U79" s="19"/>
      <c r="V79" s="19"/>
      <c r="W79" s="19"/>
    </row>
    <row r="80" spans="1:23" ht="21.75" customHeight="1" x14ac:dyDescent="0.25">
      <c r="A80" s="370">
        <v>79</v>
      </c>
      <c r="B80" s="382">
        <v>10</v>
      </c>
      <c r="C80" s="827" t="s">
        <v>690</v>
      </c>
      <c r="D80" s="327">
        <v>1</v>
      </c>
      <c r="E80" s="856" t="str">
        <f>Inschrijving!C22</f>
        <v>Ewouds Cor</v>
      </c>
      <c r="F80" s="320">
        <f>Inschrijving!I22</f>
        <v>1.1000000000000001</v>
      </c>
      <c r="G80" s="784">
        <f>Inschrijving!J22</f>
        <v>37</v>
      </c>
      <c r="H80" s="185"/>
      <c r="I80" s="185" t="s">
        <v>45</v>
      </c>
      <c r="J80" s="185" t="s">
        <v>45</v>
      </c>
      <c r="K80" s="367"/>
      <c r="L80" s="185" t="s">
        <v>45</v>
      </c>
      <c r="M80" s="804"/>
      <c r="N80" s="132"/>
      <c r="O80" s="132"/>
      <c r="Q80" s="19"/>
      <c r="R80" s="19"/>
      <c r="S80" s="19"/>
      <c r="T80" s="19"/>
      <c r="U80" s="19"/>
      <c r="V80" s="19"/>
      <c r="W80" s="19"/>
    </row>
    <row r="81" spans="1:23" ht="21.75" customHeight="1" x14ac:dyDescent="0.25">
      <c r="A81" s="371">
        <v>80</v>
      </c>
      <c r="B81" s="825">
        <v>10</v>
      </c>
      <c r="C81" s="829" t="s">
        <v>690</v>
      </c>
      <c r="D81" s="327">
        <v>1</v>
      </c>
      <c r="E81" s="856" t="str">
        <f>Inschrijving!C64</f>
        <v>Spekschoor Henk</v>
      </c>
      <c r="F81" s="320">
        <f>Inschrijving!I64</f>
        <v>0.66</v>
      </c>
      <c r="G81" s="784">
        <f>Inschrijving!J64</f>
        <v>27</v>
      </c>
      <c r="H81" s="188"/>
      <c r="I81" s="189" t="s">
        <v>45</v>
      </c>
      <c r="J81" s="189"/>
      <c r="K81" s="189"/>
      <c r="L81" s="189" t="s">
        <v>45</v>
      </c>
      <c r="M81" s="804"/>
      <c r="N81" s="132"/>
      <c r="O81" s="132"/>
      <c r="Q81" s="19"/>
      <c r="R81" s="19"/>
      <c r="S81" s="19"/>
      <c r="T81" s="19"/>
      <c r="U81" s="19"/>
      <c r="V81" s="19"/>
      <c r="W81" s="19"/>
    </row>
    <row r="82" spans="1:23" ht="21.75" customHeight="1" x14ac:dyDescent="0.25">
      <c r="A82" s="370">
        <v>81</v>
      </c>
      <c r="B82" s="799"/>
      <c r="C82" s="827"/>
      <c r="D82" s="328">
        <f>SUM(D2:D81)</f>
        <v>80</v>
      </c>
      <c r="E82" s="807"/>
      <c r="F82" s="795"/>
      <c r="G82" s="797"/>
      <c r="H82" s="185"/>
      <c r="K82" s="366"/>
      <c r="L82" s="185"/>
      <c r="N82" s="132"/>
      <c r="O82" s="132"/>
      <c r="Q82" s="19"/>
      <c r="R82" s="19"/>
      <c r="S82" s="19"/>
      <c r="T82" s="19"/>
      <c r="U82" s="19"/>
      <c r="V82" s="19"/>
      <c r="W82" s="19"/>
    </row>
    <row r="83" spans="1:23" ht="21.75" customHeight="1" x14ac:dyDescent="0.25">
      <c r="A83" s="371">
        <v>82</v>
      </c>
      <c r="B83" s="825"/>
      <c r="C83" s="829"/>
      <c r="E83" s="807"/>
      <c r="F83" s="778"/>
      <c r="G83" s="779"/>
      <c r="H83" s="780"/>
      <c r="I83" s="780"/>
      <c r="J83" s="780"/>
      <c r="K83" s="780"/>
      <c r="L83" s="780"/>
      <c r="M83" s="804"/>
      <c r="N83" s="132"/>
      <c r="O83" s="132"/>
      <c r="Q83" s="19"/>
      <c r="R83" s="19"/>
      <c r="S83" s="19"/>
      <c r="T83" s="19"/>
      <c r="U83" s="19"/>
      <c r="V83" s="19"/>
      <c r="W83" s="19"/>
    </row>
    <row r="84" spans="1:23" ht="21.75" customHeight="1" x14ac:dyDescent="0.25">
      <c r="A84" s="370">
        <v>83</v>
      </c>
      <c r="B84" s="381"/>
      <c r="C84" s="829"/>
      <c r="E84" s="807"/>
      <c r="F84" s="778"/>
      <c r="G84" s="779"/>
      <c r="H84" s="780"/>
      <c r="I84" s="780"/>
      <c r="J84" s="780"/>
      <c r="K84" s="780"/>
      <c r="L84" s="780"/>
      <c r="M84" s="804"/>
      <c r="N84" s="132"/>
      <c r="O84" s="132"/>
      <c r="Q84" s="19"/>
      <c r="R84" s="19"/>
      <c r="S84" s="19"/>
      <c r="T84" s="19"/>
      <c r="U84" s="19"/>
      <c r="V84" s="19"/>
      <c r="W84" s="19"/>
    </row>
    <row r="85" spans="1:23" ht="21.75" customHeight="1" x14ac:dyDescent="0.25">
      <c r="A85" s="371">
        <v>84</v>
      </c>
      <c r="B85" s="825"/>
      <c r="C85" s="381"/>
      <c r="N85" s="132"/>
      <c r="O85" s="132"/>
      <c r="Q85" s="19"/>
      <c r="R85" s="19"/>
      <c r="S85" s="19"/>
      <c r="T85" s="19"/>
      <c r="U85" s="19"/>
      <c r="V85" s="19"/>
      <c r="W85" s="19"/>
    </row>
    <row r="86" spans="1:23" ht="21.75" customHeight="1" x14ac:dyDescent="0.25">
      <c r="A86" s="370">
        <v>85</v>
      </c>
      <c r="B86" s="381"/>
      <c r="C86" s="829"/>
      <c r="N86" s="73"/>
      <c r="O86" s="132"/>
      <c r="R86" s="19"/>
      <c r="S86" s="19"/>
      <c r="T86" s="19"/>
      <c r="W86" s="19"/>
    </row>
    <row r="87" spans="1:23" ht="21.75" customHeight="1" x14ac:dyDescent="0.25">
      <c r="A87" s="371">
        <v>86</v>
      </c>
      <c r="B87" s="825"/>
      <c r="C87" s="381"/>
      <c r="N87" s="132"/>
      <c r="O87" s="132"/>
      <c r="Q87" s="19"/>
      <c r="R87" s="19"/>
      <c r="S87" s="19"/>
      <c r="T87" s="19"/>
      <c r="U87" s="19"/>
      <c r="V87" s="19"/>
      <c r="W87" s="19"/>
    </row>
    <row r="88" spans="1:23" ht="24" customHeight="1" x14ac:dyDescent="0.25">
      <c r="A88" s="370">
        <v>87</v>
      </c>
      <c r="B88" s="381"/>
      <c r="C88" s="829"/>
      <c r="N88" s="132"/>
      <c r="O88" s="132"/>
      <c r="Q88" s="19"/>
      <c r="U88" s="19"/>
      <c r="V88" s="19"/>
      <c r="W88" s="19"/>
    </row>
    <row r="89" spans="1:23" ht="24" customHeight="1" x14ac:dyDescent="0.25">
      <c r="A89" s="371">
        <v>88</v>
      </c>
      <c r="B89" s="825"/>
      <c r="C89" s="381"/>
      <c r="R89" s="19"/>
      <c r="S89" s="19"/>
      <c r="T89" s="19"/>
    </row>
    <row r="90" spans="1:23" ht="24" customHeight="1" x14ac:dyDescent="0.25">
      <c r="A90" s="370">
        <v>89</v>
      </c>
      <c r="B90" s="381"/>
      <c r="C90" s="829"/>
      <c r="N90" s="789"/>
      <c r="O90" s="191"/>
      <c r="P90" s="785"/>
      <c r="Q90" s="19"/>
      <c r="U90" s="19"/>
      <c r="V90" s="19"/>
      <c r="W90" s="19"/>
    </row>
    <row r="91" spans="1:23" ht="24" customHeight="1" x14ac:dyDescent="0.25">
      <c r="A91" s="371">
        <v>90</v>
      </c>
      <c r="B91" s="825"/>
      <c r="C91" s="381"/>
    </row>
    <row r="92" spans="1:23" ht="24" customHeight="1" x14ac:dyDescent="0.25">
      <c r="A92" s="370">
        <v>91</v>
      </c>
      <c r="B92" s="381"/>
      <c r="C92" s="829"/>
    </row>
    <row r="93" spans="1:23" ht="24" customHeight="1" x14ac:dyDescent="0.25">
      <c r="A93" s="371">
        <v>92</v>
      </c>
      <c r="B93" s="382"/>
      <c r="C93" s="383"/>
      <c r="N93" s="132"/>
      <c r="O93" s="132"/>
      <c r="Q93" s="19"/>
      <c r="R93" s="19"/>
      <c r="S93" s="19"/>
      <c r="T93" s="19"/>
      <c r="U93" s="19"/>
      <c r="V93" s="19"/>
      <c r="W93" s="19"/>
    </row>
    <row r="94" spans="1:23" ht="24" customHeight="1" x14ac:dyDescent="0.25">
      <c r="A94" s="370">
        <v>93</v>
      </c>
      <c r="B94" s="383"/>
      <c r="C94" s="828"/>
      <c r="M94" s="804"/>
      <c r="N94" s="132"/>
      <c r="O94" s="132"/>
      <c r="Q94" s="19"/>
      <c r="R94" s="19"/>
      <c r="S94" s="19"/>
      <c r="T94" s="19"/>
      <c r="U94" s="19"/>
      <c r="V94" s="19"/>
      <c r="W94" s="19"/>
    </row>
    <row r="95" spans="1:23" ht="24" customHeight="1" x14ac:dyDescent="0.25">
      <c r="A95" s="371">
        <v>94</v>
      </c>
      <c r="B95" s="382"/>
      <c r="C95" s="383"/>
      <c r="N95" s="132"/>
      <c r="O95" s="132"/>
      <c r="Q95" s="19"/>
      <c r="R95" s="19"/>
      <c r="S95" s="19"/>
      <c r="T95" s="19"/>
      <c r="U95" s="19"/>
      <c r="V95" s="19"/>
      <c r="W95" s="19"/>
    </row>
    <row r="96" spans="1:23" ht="24" customHeight="1" x14ac:dyDescent="0.25">
      <c r="A96" s="370">
        <v>95</v>
      </c>
      <c r="B96" s="383"/>
      <c r="C96" s="828"/>
      <c r="M96" s="804"/>
    </row>
    <row r="97" spans="1:13" ht="21" customHeight="1" x14ac:dyDescent="0.25">
      <c r="A97" s="371">
        <v>96</v>
      </c>
      <c r="B97" s="382"/>
      <c r="C97" s="383"/>
    </row>
    <row r="98" spans="1:13" ht="21.75" customHeight="1" x14ac:dyDescent="0.25">
      <c r="A98" s="370">
        <v>97</v>
      </c>
      <c r="B98" s="383"/>
      <c r="C98" s="828"/>
      <c r="D98" s="86"/>
      <c r="E98" s="856"/>
      <c r="F98" s="320"/>
      <c r="G98" s="784"/>
      <c r="H98" s="188"/>
      <c r="I98" s="189"/>
      <c r="J98" s="189"/>
      <c r="K98" s="189"/>
      <c r="L98" s="189"/>
      <c r="M98" s="804"/>
    </row>
    <row r="99" spans="1:13" ht="21.75" customHeight="1" x14ac:dyDescent="0.25">
      <c r="A99" s="370"/>
      <c r="B99" s="383"/>
      <c r="C99" s="383"/>
      <c r="E99" s="856"/>
      <c r="F99" s="320"/>
      <c r="G99" s="784"/>
      <c r="H99" s="185"/>
      <c r="I99" s="185"/>
      <c r="J99" s="185"/>
      <c r="K99" s="185"/>
      <c r="L99" s="189"/>
    </row>
    <row r="100" spans="1:13" ht="21" customHeight="1" x14ac:dyDescent="0.25">
      <c r="A100" s="403"/>
      <c r="B100" s="800"/>
      <c r="C100" s="828"/>
      <c r="E100" s="856"/>
      <c r="F100" s="320"/>
      <c r="G100" s="784"/>
      <c r="L100" s="185"/>
      <c r="M100" s="804"/>
    </row>
    <row r="101" spans="1:13" ht="21.75" customHeight="1" x14ac:dyDescent="0.25">
      <c r="A101" s="380"/>
      <c r="B101" s="799"/>
      <c r="C101" s="799"/>
      <c r="E101" s="807"/>
      <c r="F101" s="781"/>
      <c r="G101" s="782"/>
      <c r="H101" s="783"/>
      <c r="I101" s="783"/>
      <c r="J101" s="783"/>
      <c r="K101" s="783"/>
      <c r="L101" s="783"/>
    </row>
    <row r="102" spans="1:13" ht="22.5" customHeight="1" x14ac:dyDescent="0.25">
      <c r="A102" s="1072" t="s">
        <v>31</v>
      </c>
      <c r="B102" s="1073"/>
      <c r="C102" s="1073"/>
      <c r="D102" s="1074"/>
      <c r="E102" s="807"/>
      <c r="F102" s="320"/>
      <c r="G102" s="349"/>
      <c r="M102" s="804"/>
    </row>
    <row r="103" spans="1:13" ht="22.5" customHeight="1" x14ac:dyDescent="0.25">
      <c r="A103" s="370"/>
      <c r="B103" s="383"/>
      <c r="C103" s="383"/>
      <c r="D103" s="803"/>
      <c r="E103" s="807"/>
      <c r="F103" s="320"/>
      <c r="G103" s="349"/>
    </row>
    <row r="104" spans="1:13" ht="22.5" customHeight="1" x14ac:dyDescent="0.25">
      <c r="A104" s="371"/>
      <c r="B104" s="382"/>
      <c r="C104" s="827"/>
      <c r="E104" s="807"/>
      <c r="F104" s="320"/>
      <c r="G104" s="349"/>
      <c r="M104" s="804"/>
    </row>
    <row r="105" spans="1:13" ht="22.5" customHeight="1" x14ac:dyDescent="0.25">
      <c r="A105" s="370"/>
      <c r="B105" s="381"/>
      <c r="C105" s="381"/>
      <c r="E105" s="807"/>
      <c r="F105" s="320"/>
      <c r="G105" s="349"/>
    </row>
    <row r="106" spans="1:13" ht="22.5" customHeight="1" x14ac:dyDescent="0.25">
      <c r="A106" s="371"/>
      <c r="B106" s="382"/>
      <c r="C106" s="827"/>
      <c r="E106" s="807"/>
      <c r="F106" s="320"/>
      <c r="G106" s="349"/>
      <c r="M106" s="804"/>
    </row>
    <row r="107" spans="1:13" ht="22.5" customHeight="1" x14ac:dyDescent="0.25">
      <c r="A107" s="370"/>
      <c r="B107" s="381"/>
      <c r="C107" s="381"/>
      <c r="E107" s="807"/>
      <c r="F107" s="320"/>
      <c r="G107" s="365"/>
    </row>
    <row r="108" spans="1:13" x14ac:dyDescent="0.25">
      <c r="E108" s="807"/>
      <c r="F108" s="368"/>
      <c r="G108" s="365"/>
      <c r="M108" s="804"/>
    </row>
    <row r="109" spans="1:13" x14ac:dyDescent="0.25">
      <c r="E109" s="807"/>
    </row>
    <row r="112" spans="1:13" ht="20.25" thickBot="1" x14ac:dyDescent="0.3"/>
    <row r="113" spans="4:10" ht="44.25" customHeight="1" thickBot="1" x14ac:dyDescent="0.3">
      <c r="E113" s="890"/>
    </row>
    <row r="117" spans="4:10" x14ac:dyDescent="0.25">
      <c r="E117" s="807"/>
      <c r="F117" s="320"/>
      <c r="G117" s="349"/>
      <c r="H117" s="188"/>
      <c r="I117" s="189"/>
      <c r="J117" s="189"/>
    </row>
    <row r="126" spans="4:10" x14ac:dyDescent="0.25">
      <c r="D126" s="327">
        <f>SUBTOTAL(9,D3:D96)</f>
        <v>159</v>
      </c>
    </row>
  </sheetData>
  <sortState xmlns:xlrd2="http://schemas.microsoft.com/office/spreadsheetml/2017/richdata2" ref="B2:M17">
    <sortCondition ref="C2:C17"/>
  </sortState>
  <mergeCells count="1">
    <mergeCell ref="A102:D102"/>
  </mergeCells>
  <phoneticPr fontId="5" type="noConversion"/>
  <hyperlinks>
    <hyperlink ref="A102:D102" location="Hoofdmenu!A1" display="Hoofdmenu" xr:uid="{94D83764-5108-4EF3-9101-87D80912223A}"/>
  </hyperlinks>
  <printOptions horizontalCentered="1" gridLines="1"/>
  <pageMargins left="0" right="0" top="0" bottom="0.39370078740157483" header="0.51181102362204722" footer="0.51181102362204722"/>
  <pageSetup paperSize="9" scale="75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118"/>
  <sheetViews>
    <sheetView workbookViewId="0">
      <selection activeCell="B6" sqref="B6:B13"/>
    </sheetView>
  </sheetViews>
  <sheetFormatPr defaultRowHeight="12.75" x14ac:dyDescent="0.2"/>
  <cols>
    <col min="1" max="1" width="5.7109375" style="59" customWidth="1"/>
    <col min="2" max="2" width="23.85546875" style="59" customWidth="1"/>
    <col min="3" max="3" width="11.5703125" style="89" customWidth="1"/>
    <col min="4" max="4" width="11.28515625" style="85" customWidth="1"/>
    <col min="5" max="5" width="7" style="85" customWidth="1"/>
    <col min="6" max="6" width="30.85546875" style="85" customWidth="1"/>
    <col min="7" max="7" width="9.7109375" style="85" customWidth="1"/>
    <col min="8" max="8" width="11" style="85" customWidth="1"/>
    <col min="9" max="9" width="5.5703125" style="85" customWidth="1"/>
    <col min="10" max="10" width="7.5703125" style="85" customWidth="1"/>
    <col min="11" max="11" width="24" style="85" customWidth="1"/>
    <col min="12" max="12" width="7.42578125" style="85" customWidth="1"/>
    <col min="13" max="13" width="16.7109375" style="85" customWidth="1"/>
    <col min="14" max="14" width="4.7109375" style="85" customWidth="1"/>
    <col min="15" max="15" width="13.140625" style="59" customWidth="1"/>
    <col min="16" max="17" width="9.140625" style="59"/>
    <col min="18" max="18" width="22.42578125" style="59" customWidth="1"/>
    <col min="19" max="19" width="6" style="59" customWidth="1"/>
    <col min="20" max="16384" width="9.140625" style="59"/>
  </cols>
  <sheetData>
    <row r="1" spans="1:46" s="20" customFormat="1" ht="24" customHeight="1" x14ac:dyDescent="0.25">
      <c r="A1" s="1114" t="s">
        <v>139</v>
      </c>
      <c r="B1" s="1079"/>
      <c r="C1" s="1079"/>
      <c r="D1" s="1079"/>
      <c r="E1" s="1079"/>
      <c r="F1" s="1079"/>
      <c r="G1" s="1079"/>
      <c r="H1" s="1079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46" s="20" customFormat="1" ht="25.5" customHeight="1" x14ac:dyDescent="0.35">
      <c r="A2" s="1093" t="s">
        <v>40</v>
      </c>
      <c r="B2" s="1094"/>
      <c r="C2" s="1094"/>
      <c r="D2" s="1094"/>
      <c r="E2" s="1094"/>
      <c r="F2" s="1094"/>
      <c r="G2" s="1094"/>
      <c r="H2" s="1094"/>
      <c r="I2" s="885"/>
      <c r="J2" s="139"/>
      <c r="K2" s="139"/>
      <c r="L2" s="139"/>
      <c r="M2" s="139"/>
      <c r="N2" s="139"/>
      <c r="O2" s="139"/>
      <c r="P2" s="139"/>
      <c r="Q2" s="390"/>
      <c r="R2" s="68"/>
      <c r="S2" s="68"/>
    </row>
    <row r="3" spans="1:46" s="20" customFormat="1" ht="19.5" customHeight="1" x14ac:dyDescent="0.2">
      <c r="A3" s="86"/>
      <c r="B3" s="1090" t="s">
        <v>710</v>
      </c>
      <c r="C3" s="1091"/>
      <c r="D3" s="1092"/>
      <c r="E3" s="86"/>
      <c r="F3" s="1090" t="s">
        <v>711</v>
      </c>
      <c r="G3" s="1091"/>
      <c r="H3" s="1092"/>
      <c r="I3" s="497"/>
      <c r="J3" s="1075"/>
      <c r="K3" s="1075"/>
      <c r="L3" s="1075"/>
      <c r="M3" s="1075"/>
      <c r="N3" s="1075"/>
      <c r="O3" s="68"/>
    </row>
    <row r="4" spans="1:46" s="20" customFormat="1" ht="28.5" customHeight="1" x14ac:dyDescent="0.2">
      <c r="A4" s="1102" t="s">
        <v>738</v>
      </c>
      <c r="B4" s="1102"/>
      <c r="C4" s="1102"/>
      <c r="D4" s="1103"/>
      <c r="E4" s="1097" t="s">
        <v>738</v>
      </c>
      <c r="F4" s="1098"/>
      <c r="G4" s="1098"/>
      <c r="H4" s="1098"/>
      <c r="I4" s="94"/>
      <c r="J4" s="1077"/>
      <c r="K4" s="1078"/>
      <c r="L4" s="1078"/>
      <c r="M4" s="1078"/>
      <c r="N4" s="177"/>
      <c r="O4" s="68"/>
    </row>
    <row r="5" spans="1:46" s="20" customFormat="1" ht="28.5" customHeight="1" thickBot="1" x14ac:dyDescent="0.25">
      <c r="A5" s="84" t="s">
        <v>41</v>
      </c>
      <c r="B5" s="87" t="s">
        <v>38</v>
      </c>
      <c r="C5" s="99" t="s">
        <v>47</v>
      </c>
      <c r="D5" s="55" t="s">
        <v>39</v>
      </c>
      <c r="E5" s="86" t="s">
        <v>41</v>
      </c>
      <c r="F5" s="44" t="s">
        <v>38</v>
      </c>
      <c r="G5" s="99" t="s">
        <v>47</v>
      </c>
      <c r="H5" s="112" t="s">
        <v>39</v>
      </c>
      <c r="I5" s="85"/>
      <c r="J5" s="68"/>
      <c r="K5" s="384"/>
      <c r="L5" s="384"/>
      <c r="M5" s="384"/>
      <c r="N5" s="73"/>
      <c r="O5" s="384"/>
      <c r="Q5" s="384"/>
      <c r="R5" s="384"/>
      <c r="S5" s="384"/>
      <c r="T5" s="384"/>
      <c r="X5" s="165" t="s">
        <v>66</v>
      </c>
      <c r="Y5" s="20" t="s">
        <v>66</v>
      </c>
      <c r="Z5" s="20" t="s">
        <v>66</v>
      </c>
      <c r="AA5" s="20" t="s">
        <v>66</v>
      </c>
      <c r="AB5" s="165" t="s">
        <v>66</v>
      </c>
      <c r="AC5" s="20" t="s">
        <v>66</v>
      </c>
      <c r="AD5" s="20" t="s">
        <v>66</v>
      </c>
      <c r="AE5" s="20" t="s">
        <v>66</v>
      </c>
      <c r="AF5" s="165" t="s">
        <v>66</v>
      </c>
      <c r="AG5" s="20" t="s">
        <v>66</v>
      </c>
      <c r="AH5" s="20" t="s">
        <v>66</v>
      </c>
      <c r="AI5" s="20" t="s">
        <v>66</v>
      </c>
      <c r="AJ5" s="165" t="s">
        <v>66</v>
      </c>
      <c r="AK5" s="20" t="s">
        <v>66</v>
      </c>
      <c r="AL5" s="20" t="s">
        <v>66</v>
      </c>
      <c r="AM5" s="20" t="s">
        <v>66</v>
      </c>
      <c r="AN5" s="165" t="s">
        <v>66</v>
      </c>
      <c r="AO5" s="20" t="s">
        <v>66</v>
      </c>
      <c r="AP5" s="20" t="s">
        <v>66</v>
      </c>
      <c r="AQ5" s="20" t="s">
        <v>66</v>
      </c>
      <c r="AR5" s="165" t="s">
        <v>66</v>
      </c>
      <c r="AS5" s="20" t="s">
        <v>66</v>
      </c>
      <c r="AT5" s="20" t="s">
        <v>66</v>
      </c>
    </row>
    <row r="6" spans="1:46" s="20" customFormat="1" ht="28.5" customHeight="1" thickBot="1" x14ac:dyDescent="0.25">
      <c r="A6" s="86">
        <v>1</v>
      </c>
      <c r="B6" s="165" t="str">
        <f>'Locatie''s indeling '!E2</f>
        <v>Gotink Theo</v>
      </c>
      <c r="C6" s="171">
        <f>'Locatie''s indeling '!F5</f>
        <v>1.78</v>
      </c>
      <c r="D6" s="182">
        <f>VLOOKUP(C6,Tabellen!$B$5:$C$46,2)</f>
        <v>49</v>
      </c>
      <c r="E6" s="134">
        <v>1</v>
      </c>
      <c r="F6" s="165" t="str">
        <f>'Locatie''s indeling '!E11</f>
        <v>Kolkman Ciel</v>
      </c>
      <c r="G6" s="113">
        <f>'Locatie''s indeling '!F11</f>
        <v>0.54</v>
      </c>
      <c r="H6" s="182">
        <f>VLOOKUP(G6,Tabellen!$B$5:$C$46,2)</f>
        <v>25</v>
      </c>
      <c r="I6" s="150"/>
      <c r="J6" s="67"/>
      <c r="K6" s="384"/>
      <c r="L6" s="384"/>
      <c r="M6" s="384"/>
      <c r="O6" s="384"/>
      <c r="Q6" s="384"/>
      <c r="R6" s="384"/>
      <c r="S6" s="384"/>
      <c r="T6" s="384"/>
      <c r="X6" s="165" t="s">
        <v>61</v>
      </c>
      <c r="Y6" s="20" t="s">
        <v>66</v>
      </c>
      <c r="Z6" s="20" t="s">
        <v>66</v>
      </c>
      <c r="AA6" s="20" t="s">
        <v>66</v>
      </c>
      <c r="AB6" s="165" t="s">
        <v>66</v>
      </c>
      <c r="AC6" s="20" t="s">
        <v>66</v>
      </c>
      <c r="AD6" s="20" t="s">
        <v>66</v>
      </c>
      <c r="AE6" s="20" t="s">
        <v>66</v>
      </c>
      <c r="AF6" s="165" t="s">
        <v>66</v>
      </c>
      <c r="AG6" s="20" t="s">
        <v>66</v>
      </c>
      <c r="AH6" s="20" t="s">
        <v>66</v>
      </c>
      <c r="AI6" s="20" t="s">
        <v>66</v>
      </c>
      <c r="AJ6" s="165" t="s">
        <v>66</v>
      </c>
      <c r="AK6" s="20" t="s">
        <v>66</v>
      </c>
      <c r="AL6" s="20" t="s">
        <v>66</v>
      </c>
      <c r="AM6" s="20" t="s">
        <v>66</v>
      </c>
      <c r="AN6" s="165" t="s">
        <v>66</v>
      </c>
      <c r="AO6" s="20" t="s">
        <v>66</v>
      </c>
      <c r="AP6" s="20" t="s">
        <v>66</v>
      </c>
      <c r="AQ6" s="20" t="s">
        <v>66</v>
      </c>
      <c r="AR6" s="165" t="s">
        <v>66</v>
      </c>
      <c r="AS6" s="20" t="s">
        <v>66</v>
      </c>
      <c r="AT6" s="20" t="s">
        <v>66</v>
      </c>
    </row>
    <row r="7" spans="1:46" s="20" customFormat="1" ht="28.5" customHeight="1" thickBot="1" x14ac:dyDescent="0.25">
      <c r="A7" s="84">
        <v>2</v>
      </c>
      <c r="B7" s="165" t="str">
        <f>'Locatie''s indeling '!E3</f>
        <v>Heutinck Hennie</v>
      </c>
      <c r="C7" s="171">
        <f>'Locatie''s indeling '!F2</f>
        <v>2.2999999999999998</v>
      </c>
      <c r="D7" s="182">
        <f>VLOOKUP(C7,Tabellen!$B$5:$C$46,2)</f>
        <v>60</v>
      </c>
      <c r="E7" s="84">
        <v>2</v>
      </c>
      <c r="F7" s="165" t="str">
        <f>'Locatie''s indeling '!E10</f>
        <v>Berends Gemma</v>
      </c>
      <c r="G7" s="113">
        <f>'Locatie''s indeling '!F10</f>
        <v>0.53</v>
      </c>
      <c r="H7" s="182">
        <f>VLOOKUP(G7,Tabellen!$B$5:$C$46,2)</f>
        <v>25</v>
      </c>
      <c r="I7" s="150"/>
      <c r="J7" s="68"/>
      <c r="K7" s="384"/>
      <c r="L7" s="384"/>
      <c r="M7" s="384"/>
      <c r="O7" s="384"/>
      <c r="Q7" s="384"/>
      <c r="R7" s="384"/>
      <c r="S7" s="384"/>
      <c r="T7" s="384"/>
      <c r="X7" s="165" t="s">
        <v>67</v>
      </c>
      <c r="Y7" s="20" t="s">
        <v>66</v>
      </c>
      <c r="Z7" s="20" t="s">
        <v>66</v>
      </c>
      <c r="AA7" s="20" t="s">
        <v>66</v>
      </c>
      <c r="AB7" s="165" t="s">
        <v>66</v>
      </c>
      <c r="AC7" s="20" t="s">
        <v>66</v>
      </c>
      <c r="AD7" s="20" t="s">
        <v>66</v>
      </c>
      <c r="AE7" s="20" t="s">
        <v>66</v>
      </c>
      <c r="AF7" s="165" t="s">
        <v>66</v>
      </c>
      <c r="AG7" s="20" t="s">
        <v>66</v>
      </c>
      <c r="AH7" s="20" t="s">
        <v>66</v>
      </c>
      <c r="AI7" s="20" t="s">
        <v>66</v>
      </c>
      <c r="AJ7" s="165" t="s">
        <v>66</v>
      </c>
      <c r="AK7" s="20" t="s">
        <v>66</v>
      </c>
      <c r="AL7" s="20" t="s">
        <v>66</v>
      </c>
      <c r="AM7" s="20" t="s">
        <v>66</v>
      </c>
      <c r="AN7" s="165" t="s">
        <v>66</v>
      </c>
      <c r="AO7" s="20" t="s">
        <v>66</v>
      </c>
      <c r="AP7" s="20" t="s">
        <v>66</v>
      </c>
      <c r="AQ7" s="20" t="s">
        <v>66</v>
      </c>
      <c r="AR7" s="165" t="s">
        <v>66</v>
      </c>
      <c r="AS7" s="20" t="s">
        <v>66</v>
      </c>
      <c r="AT7" s="20" t="s">
        <v>66</v>
      </c>
    </row>
    <row r="8" spans="1:46" s="20" customFormat="1" ht="28.5" customHeight="1" thickBot="1" x14ac:dyDescent="0.25">
      <c r="A8" s="84">
        <v>3</v>
      </c>
      <c r="B8" s="165" t="str">
        <f>'Locatie''s indeling '!E4</f>
        <v>Piepers Arnold</v>
      </c>
      <c r="C8" s="171">
        <f>'Locatie''s indeling '!F3</f>
        <v>1.88</v>
      </c>
      <c r="D8" s="873">
        <f>VLOOKUP(C8,Tabellen!$B$5:$C$46,2)</f>
        <v>51</v>
      </c>
      <c r="E8" s="84">
        <v>3</v>
      </c>
      <c r="F8" s="165" t="str">
        <f>'Locatie''s indeling '!E14</f>
        <v>Kappert Aart</v>
      </c>
      <c r="G8" s="113">
        <f>'Locatie''s indeling '!F14</f>
        <v>1.19</v>
      </c>
      <c r="H8" s="182">
        <f>VLOOKUP(G8,Tabellen!$B$5:$C$46,2)</f>
        <v>37</v>
      </c>
      <c r="I8" s="150"/>
      <c r="J8" s="68"/>
      <c r="K8" s="384"/>
      <c r="L8" s="384"/>
      <c r="M8" s="384"/>
      <c r="O8" s="384"/>
      <c r="Q8" s="384"/>
      <c r="R8" s="384"/>
      <c r="S8" s="384"/>
      <c r="T8" s="384"/>
      <c r="X8" s="165" t="s">
        <v>68</v>
      </c>
      <c r="Y8" s="20" t="s">
        <v>66</v>
      </c>
      <c r="Z8" s="20" t="s">
        <v>66</v>
      </c>
      <c r="AA8" s="20" t="s">
        <v>66</v>
      </c>
      <c r="AB8" s="165" t="s">
        <v>66</v>
      </c>
      <c r="AC8" s="20" t="s">
        <v>66</v>
      </c>
      <c r="AD8" s="20" t="s">
        <v>66</v>
      </c>
      <c r="AE8" s="20" t="s">
        <v>66</v>
      </c>
      <c r="AF8" s="165" t="s">
        <v>66</v>
      </c>
      <c r="AG8" s="20" t="s">
        <v>66</v>
      </c>
      <c r="AH8" s="20" t="s">
        <v>66</v>
      </c>
      <c r="AI8" s="20" t="s">
        <v>66</v>
      </c>
      <c r="AJ8" s="165" t="s">
        <v>66</v>
      </c>
      <c r="AK8" s="20" t="s">
        <v>66</v>
      </c>
      <c r="AL8" s="20" t="s">
        <v>66</v>
      </c>
      <c r="AM8" s="20" t="s">
        <v>66</v>
      </c>
      <c r="AN8" s="165" t="s">
        <v>66</v>
      </c>
      <c r="AO8" s="20" t="s">
        <v>66</v>
      </c>
      <c r="AP8" s="20" t="s">
        <v>66</v>
      </c>
      <c r="AQ8" s="20" t="s">
        <v>66</v>
      </c>
      <c r="AR8" s="165" t="s">
        <v>66</v>
      </c>
      <c r="AS8" s="20" t="s">
        <v>66</v>
      </c>
      <c r="AT8" s="20" t="s">
        <v>66</v>
      </c>
    </row>
    <row r="9" spans="1:46" s="20" customFormat="1" ht="28.5" customHeight="1" thickBot="1" x14ac:dyDescent="0.25">
      <c r="A9" s="84">
        <v>4</v>
      </c>
      <c r="B9" s="165" t="str">
        <f>'Locatie''s indeling '!E5</f>
        <v>Voskamp Martin</v>
      </c>
      <c r="C9" s="171">
        <f>'Locatie''s indeling '!F4</f>
        <v>1.85</v>
      </c>
      <c r="D9" s="182">
        <f>VLOOKUP(C9,Tabellen!$B$5:$C$46,2)</f>
        <v>51</v>
      </c>
      <c r="E9" s="84">
        <v>4</v>
      </c>
      <c r="F9" s="165" t="str">
        <f>'Locatie''s indeling '!E12</f>
        <v>Buunk Hannie</v>
      </c>
      <c r="G9" s="113">
        <f>'Locatie''s indeling '!F12</f>
        <v>1.05</v>
      </c>
      <c r="H9" s="182">
        <f>VLOOKUP(G9,Tabellen!$B$5:$C$46,2)</f>
        <v>35</v>
      </c>
      <c r="I9" s="150"/>
      <c r="J9" s="68"/>
      <c r="K9" s="384"/>
      <c r="L9" s="384"/>
      <c r="M9" s="384"/>
      <c r="O9" s="384"/>
      <c r="Q9" s="384"/>
      <c r="R9" s="384"/>
      <c r="S9" s="384"/>
      <c r="T9" s="384"/>
      <c r="X9" s="165" t="s">
        <v>69</v>
      </c>
      <c r="Y9" s="20" t="s">
        <v>66</v>
      </c>
      <c r="Z9" s="20" t="s">
        <v>66</v>
      </c>
      <c r="AA9" s="20" t="s">
        <v>66</v>
      </c>
      <c r="AB9" s="165" t="s">
        <v>66</v>
      </c>
      <c r="AC9" s="20" t="s">
        <v>66</v>
      </c>
      <c r="AD9" s="20" t="s">
        <v>66</v>
      </c>
      <c r="AE9" s="20" t="s">
        <v>66</v>
      </c>
      <c r="AF9" s="165" t="s">
        <v>66</v>
      </c>
      <c r="AG9" s="20" t="s">
        <v>66</v>
      </c>
      <c r="AH9" s="20" t="s">
        <v>66</v>
      </c>
      <c r="AI9" s="20" t="s">
        <v>66</v>
      </c>
      <c r="AJ9" s="165" t="s">
        <v>66</v>
      </c>
      <c r="AK9" s="20" t="s">
        <v>66</v>
      </c>
      <c r="AL9" s="20" t="s">
        <v>66</v>
      </c>
      <c r="AM9" s="20" t="s">
        <v>66</v>
      </c>
      <c r="AN9" s="165" t="s">
        <v>66</v>
      </c>
      <c r="AO9" s="20" t="s">
        <v>66</v>
      </c>
      <c r="AP9" s="20" t="s">
        <v>66</v>
      </c>
      <c r="AQ9" s="20" t="s">
        <v>66</v>
      </c>
      <c r="AR9" s="165" t="s">
        <v>66</v>
      </c>
      <c r="AS9" s="20" t="s">
        <v>66</v>
      </c>
      <c r="AT9" s="20" t="s">
        <v>66</v>
      </c>
    </row>
    <row r="10" spans="1:46" s="20" customFormat="1" ht="28.5" customHeight="1" thickBot="1" x14ac:dyDescent="0.25">
      <c r="A10" s="84">
        <v>5</v>
      </c>
      <c r="B10" s="165" t="str">
        <f>'Locatie''s indeling '!E6</f>
        <v>Velthuis Bert</v>
      </c>
      <c r="C10" s="171">
        <f>'Locatie''s indeling '!F8</f>
        <v>4.25</v>
      </c>
      <c r="D10" s="182">
        <f>VLOOKUP(C10,Tabellen!$B$5:$C$46,2)</f>
        <v>100</v>
      </c>
      <c r="E10" s="84">
        <v>5</v>
      </c>
      <c r="F10" s="165" t="str">
        <f>'Locatie''s indeling '!E16</f>
        <v>Konings Hans</v>
      </c>
      <c r="G10" s="113">
        <f>'Locatie''s indeling '!F16</f>
        <v>1.01</v>
      </c>
      <c r="H10" s="182">
        <f>VLOOKUP(G10,Tabellen!$B$5:$C$46,2)</f>
        <v>35</v>
      </c>
      <c r="I10" s="172"/>
      <c r="J10" s="68"/>
      <c r="K10" s="384"/>
      <c r="L10" s="384"/>
      <c r="M10" s="384"/>
      <c r="O10" s="384"/>
      <c r="Q10" s="384"/>
      <c r="R10" s="384"/>
      <c r="S10" s="384"/>
      <c r="T10" s="384"/>
      <c r="X10" s="165" t="s">
        <v>70</v>
      </c>
      <c r="Y10" s="20" t="s">
        <v>66</v>
      </c>
      <c r="Z10" s="20" t="s">
        <v>66</v>
      </c>
      <c r="AA10" s="20" t="s">
        <v>66</v>
      </c>
      <c r="AB10" s="165" t="s">
        <v>66</v>
      </c>
      <c r="AC10" s="20" t="s">
        <v>66</v>
      </c>
      <c r="AD10" s="20" t="s">
        <v>66</v>
      </c>
      <c r="AE10" s="20" t="s">
        <v>66</v>
      </c>
      <c r="AF10" s="165" t="s">
        <v>66</v>
      </c>
      <c r="AG10" s="20" t="s">
        <v>66</v>
      </c>
      <c r="AH10" s="20" t="s">
        <v>66</v>
      </c>
      <c r="AI10" s="20" t="s">
        <v>66</v>
      </c>
      <c r="AJ10" s="165" t="s">
        <v>66</v>
      </c>
      <c r="AK10" s="20" t="s">
        <v>66</v>
      </c>
      <c r="AL10" s="20" t="s">
        <v>66</v>
      </c>
      <c r="AM10" s="20" t="s">
        <v>66</v>
      </c>
      <c r="AN10" s="165" t="s">
        <v>66</v>
      </c>
      <c r="AO10" s="20" t="s">
        <v>66</v>
      </c>
      <c r="AP10" s="20" t="s">
        <v>66</v>
      </c>
      <c r="AQ10" s="20" t="s">
        <v>66</v>
      </c>
      <c r="AR10" s="165" t="s">
        <v>66</v>
      </c>
      <c r="AS10" s="20" t="s">
        <v>66</v>
      </c>
      <c r="AT10" s="20" t="s">
        <v>66</v>
      </c>
    </row>
    <row r="11" spans="1:46" s="20" customFormat="1" ht="28.5" customHeight="1" thickBot="1" x14ac:dyDescent="0.25">
      <c r="A11" s="84">
        <v>6</v>
      </c>
      <c r="B11" s="165" t="str">
        <f>'Locatie''s indeling '!E7</f>
        <v>Tuyl Wim van</v>
      </c>
      <c r="C11" s="171">
        <f>'Locatie''s indeling '!F6</f>
        <v>1.64</v>
      </c>
      <c r="D11" s="873">
        <f>VLOOKUP(C11,Tabellen!$B$5:$C$46,2)</f>
        <v>47</v>
      </c>
      <c r="E11" s="84">
        <v>6</v>
      </c>
      <c r="F11" s="865" t="str">
        <f>'Locatie''s indeling '!E17</f>
        <v>Rouwhorst Jos</v>
      </c>
      <c r="G11" s="113">
        <f>'Locatie''s indeling '!F17</f>
        <v>0.95</v>
      </c>
      <c r="H11" s="873">
        <f>VLOOKUP(G11,Tabellen!$B$5:$C$46,2)</f>
        <v>33</v>
      </c>
      <c r="I11" s="172"/>
      <c r="J11" s="68"/>
      <c r="K11" s="384"/>
      <c r="L11" s="384"/>
      <c r="M11" s="384"/>
      <c r="O11" s="384"/>
      <c r="Q11" s="384"/>
      <c r="R11" s="384"/>
      <c r="S11" s="384"/>
      <c r="T11" s="384"/>
      <c r="X11" s="165" t="s">
        <v>94</v>
      </c>
      <c r="Y11" s="20" t="s">
        <v>66</v>
      </c>
      <c r="Z11" s="20" t="s">
        <v>66</v>
      </c>
      <c r="AA11" s="20" t="s">
        <v>66</v>
      </c>
      <c r="AB11" s="165" t="s">
        <v>66</v>
      </c>
      <c r="AC11" s="20" t="s">
        <v>66</v>
      </c>
      <c r="AD11" s="20" t="s">
        <v>66</v>
      </c>
      <c r="AE11" s="20" t="s">
        <v>66</v>
      </c>
      <c r="AF11" s="165" t="s">
        <v>66</v>
      </c>
      <c r="AG11" s="20" t="s">
        <v>66</v>
      </c>
      <c r="AH11" s="20" t="s">
        <v>66</v>
      </c>
      <c r="AI11" s="20" t="s">
        <v>66</v>
      </c>
      <c r="AJ11" s="165" t="s">
        <v>66</v>
      </c>
      <c r="AK11" s="20" t="s">
        <v>66</v>
      </c>
      <c r="AL11" s="20" t="s">
        <v>66</v>
      </c>
      <c r="AM11" s="20" t="s">
        <v>66</v>
      </c>
      <c r="AN11" s="165" t="s">
        <v>66</v>
      </c>
      <c r="AO11" s="20" t="s">
        <v>66</v>
      </c>
      <c r="AP11" s="20" t="s">
        <v>66</v>
      </c>
      <c r="AQ11" s="20" t="s">
        <v>66</v>
      </c>
      <c r="AR11" s="165" t="s">
        <v>66</v>
      </c>
      <c r="AS11" s="20" t="s">
        <v>66</v>
      </c>
      <c r="AT11" s="20" t="s">
        <v>66</v>
      </c>
    </row>
    <row r="12" spans="1:46" s="20" customFormat="1" ht="28.5" customHeight="1" thickBot="1" x14ac:dyDescent="0.25">
      <c r="A12" s="84">
        <v>7</v>
      </c>
      <c r="B12" s="865" t="str">
        <f>'Locatie''s indeling '!E8</f>
        <v>Rosendahl Jos</v>
      </c>
      <c r="C12" s="866">
        <f>'Locatie''s indeling '!F9</f>
        <v>1.65</v>
      </c>
      <c r="D12" s="867">
        <f>VLOOKUP(C12,Tabellen!$B$5:$C$46,2)</f>
        <v>47</v>
      </c>
      <c r="E12" s="84">
        <v>7</v>
      </c>
      <c r="F12" s="165" t="str">
        <f>'Locatie''s indeling '!E13</f>
        <v>Entink Henriette klein</v>
      </c>
      <c r="G12" s="113">
        <f>'Locatie''s indeling '!F13</f>
        <v>0.72</v>
      </c>
      <c r="H12" s="182">
        <f>VLOOKUP(G12,Tabellen!$B$5:$C$46,2)</f>
        <v>29</v>
      </c>
      <c r="I12" s="172"/>
      <c r="J12" s="68"/>
      <c r="K12" s="384"/>
      <c r="L12" s="384"/>
      <c r="M12" s="384"/>
      <c r="O12" s="384"/>
      <c r="Q12" s="384"/>
      <c r="R12" s="709"/>
      <c r="S12" s="709"/>
      <c r="T12" s="384"/>
      <c r="X12" s="165" t="s">
        <v>71</v>
      </c>
      <c r="Y12" s="20" t="s">
        <v>66</v>
      </c>
      <c r="Z12" s="20" t="s">
        <v>66</v>
      </c>
      <c r="AA12" s="20" t="s">
        <v>66</v>
      </c>
      <c r="AB12" s="165" t="s">
        <v>66</v>
      </c>
      <c r="AC12" s="20" t="s">
        <v>66</v>
      </c>
      <c r="AD12" s="20" t="s">
        <v>66</v>
      </c>
      <c r="AE12" s="20" t="s">
        <v>66</v>
      </c>
      <c r="AF12" s="165" t="s">
        <v>66</v>
      </c>
      <c r="AG12" s="20" t="s">
        <v>66</v>
      </c>
      <c r="AH12" s="20" t="s">
        <v>66</v>
      </c>
      <c r="AI12" s="20" t="s">
        <v>66</v>
      </c>
      <c r="AJ12" s="165" t="s">
        <v>66</v>
      </c>
      <c r="AK12" s="20" t="s">
        <v>66</v>
      </c>
      <c r="AL12" s="20" t="s">
        <v>66</v>
      </c>
      <c r="AM12" s="20" t="s">
        <v>66</v>
      </c>
      <c r="AN12" s="165" t="s">
        <v>66</v>
      </c>
      <c r="AO12" s="20" t="s">
        <v>66</v>
      </c>
      <c r="AP12" s="20" t="s">
        <v>66</v>
      </c>
      <c r="AQ12" s="20" t="s">
        <v>66</v>
      </c>
      <c r="AR12" s="165" t="s">
        <v>66</v>
      </c>
      <c r="AS12" s="20" t="s">
        <v>66</v>
      </c>
      <c r="AT12" s="20" t="s">
        <v>66</v>
      </c>
    </row>
    <row r="13" spans="1:46" s="20" customFormat="1" ht="28.5" customHeight="1" thickBot="1" x14ac:dyDescent="0.25">
      <c r="A13" s="84">
        <v>8</v>
      </c>
      <c r="B13" s="165" t="str">
        <f>'Locatie''s indeling '!E9</f>
        <v>Baks Antoon</v>
      </c>
      <c r="C13" s="171">
        <f>'Locatie''s indeling '!F7</f>
        <v>1.39</v>
      </c>
      <c r="D13" s="873">
        <f>VLOOKUP(C13,Tabellen!$B$5:$C$46,2)</f>
        <v>41</v>
      </c>
      <c r="E13" s="84">
        <v>8</v>
      </c>
      <c r="F13" s="165" t="str">
        <f>'Locatie''s indeling '!E15</f>
        <v>Kasteel Harry</v>
      </c>
      <c r="G13" s="113">
        <f>'Locatie''s indeling '!F15</f>
        <v>0.69</v>
      </c>
      <c r="H13" s="182">
        <f>VLOOKUP(G13,Tabellen!$B$5:$C$46,2)</f>
        <v>27</v>
      </c>
      <c r="I13" s="172"/>
      <c r="J13" s="68"/>
      <c r="K13" s="384"/>
      <c r="L13" s="384"/>
      <c r="M13" s="709"/>
      <c r="O13" s="384"/>
      <c r="Q13" s="384"/>
      <c r="R13" s="709"/>
      <c r="S13" s="709"/>
      <c r="T13" s="384"/>
      <c r="X13" s="165" t="s">
        <v>108</v>
      </c>
      <c r="Y13" s="20" t="s">
        <v>66</v>
      </c>
      <c r="Z13" s="20" t="s">
        <v>66</v>
      </c>
      <c r="AA13" s="20" t="s">
        <v>66</v>
      </c>
      <c r="AB13" s="165" t="s">
        <v>66</v>
      </c>
      <c r="AC13" s="20" t="s">
        <v>66</v>
      </c>
      <c r="AD13" s="20" t="s">
        <v>66</v>
      </c>
      <c r="AE13" s="20" t="s">
        <v>66</v>
      </c>
      <c r="AF13" s="165" t="s">
        <v>66</v>
      </c>
      <c r="AG13" s="20" t="s">
        <v>66</v>
      </c>
      <c r="AH13" s="20" t="s">
        <v>66</v>
      </c>
      <c r="AI13" s="20" t="s">
        <v>66</v>
      </c>
      <c r="AJ13" s="165" t="s">
        <v>66</v>
      </c>
      <c r="AK13" s="20" t="s">
        <v>66</v>
      </c>
      <c r="AL13" s="20" t="s">
        <v>66</v>
      </c>
      <c r="AM13" s="20" t="s">
        <v>66</v>
      </c>
      <c r="AN13" s="165" t="s">
        <v>66</v>
      </c>
      <c r="AO13" s="20" t="s">
        <v>66</v>
      </c>
      <c r="AP13" s="20" t="s">
        <v>66</v>
      </c>
      <c r="AQ13" s="20" t="s">
        <v>66</v>
      </c>
      <c r="AR13" s="165" t="s">
        <v>66</v>
      </c>
      <c r="AS13" s="20" t="s">
        <v>66</v>
      </c>
      <c r="AT13" s="20" t="s">
        <v>66</v>
      </c>
    </row>
    <row r="14" spans="1:46" s="20" customFormat="1" ht="28.5" customHeight="1" x14ac:dyDescent="0.2">
      <c r="A14" s="84"/>
      <c r="B14" s="165"/>
      <c r="C14" s="171"/>
      <c r="D14" s="182"/>
      <c r="E14" s="84"/>
      <c r="F14" s="165"/>
      <c r="G14" s="113"/>
      <c r="H14" s="182"/>
      <c r="I14" s="172"/>
      <c r="J14" s="68"/>
      <c r="O14" s="68"/>
      <c r="Y14" s="20" t="s">
        <v>66</v>
      </c>
      <c r="Z14" s="20" t="s">
        <v>66</v>
      </c>
      <c r="AA14" s="20" t="s">
        <v>66</v>
      </c>
      <c r="AB14" s="20" t="s">
        <v>66</v>
      </c>
      <c r="AC14" s="20" t="s">
        <v>66</v>
      </c>
      <c r="AD14" s="20" t="s">
        <v>66</v>
      </c>
      <c r="AE14" s="20" t="s">
        <v>66</v>
      </c>
      <c r="AF14" s="20" t="s">
        <v>66</v>
      </c>
      <c r="AG14" s="20" t="s">
        <v>66</v>
      </c>
      <c r="AH14" s="20" t="s">
        <v>66</v>
      </c>
      <c r="AI14" s="20" t="s">
        <v>66</v>
      </c>
      <c r="AJ14" s="20" t="s">
        <v>66</v>
      </c>
      <c r="AK14" s="20" t="s">
        <v>66</v>
      </c>
      <c r="AL14" s="20" t="s">
        <v>66</v>
      </c>
      <c r="AM14" s="20" t="s">
        <v>66</v>
      </c>
      <c r="AN14" s="20" t="s">
        <v>66</v>
      </c>
      <c r="AO14" s="20" t="s">
        <v>66</v>
      </c>
      <c r="AP14" s="20" t="s">
        <v>66</v>
      </c>
      <c r="AQ14" s="20" t="s">
        <v>66</v>
      </c>
      <c r="AR14" s="20" t="s">
        <v>66</v>
      </c>
      <c r="AS14" s="20" t="s">
        <v>66</v>
      </c>
      <c r="AT14" s="20" t="s">
        <v>66</v>
      </c>
    </row>
    <row r="15" spans="1:46" s="20" customFormat="1" ht="28.5" customHeight="1" x14ac:dyDescent="0.3">
      <c r="A15" s="84"/>
      <c r="B15" s="1104" t="s">
        <v>137</v>
      </c>
      <c r="C15" s="1105"/>
      <c r="D15" s="1106"/>
      <c r="E15" s="86"/>
      <c r="F15" s="1107" t="s">
        <v>138</v>
      </c>
      <c r="G15" s="1108"/>
      <c r="H15" s="1108"/>
      <c r="I15" s="95"/>
      <c r="J15" s="68"/>
      <c r="K15" s="111"/>
      <c r="L15" s="111"/>
      <c r="M15" s="73"/>
      <c r="N15" s="177"/>
      <c r="O15" s="68"/>
    </row>
    <row r="16" spans="1:46" s="20" customFormat="1" ht="20.25" customHeight="1" x14ac:dyDescent="0.2">
      <c r="A16" s="1090" t="s">
        <v>695</v>
      </c>
      <c r="B16" s="1091"/>
      <c r="C16" s="1091"/>
      <c r="D16" s="1091"/>
      <c r="E16" s="1091"/>
      <c r="F16" s="1091"/>
      <c r="G16" s="1091"/>
      <c r="H16" s="1092"/>
      <c r="I16" s="11"/>
      <c r="J16" s="1075"/>
      <c r="K16" s="1075"/>
      <c r="L16" s="1075"/>
      <c r="M16" s="1075"/>
      <c r="N16" s="1075"/>
    </row>
    <row r="17" spans="1:51" s="37" customFormat="1" ht="24.6" customHeight="1" x14ac:dyDescent="0.35">
      <c r="A17" s="1099" t="s">
        <v>42</v>
      </c>
      <c r="B17" s="1100"/>
      <c r="C17" s="1100"/>
      <c r="D17" s="1100"/>
      <c r="E17" s="1100"/>
      <c r="F17" s="1100"/>
      <c r="G17" s="1100"/>
      <c r="H17" s="1101"/>
      <c r="I17" s="498"/>
      <c r="J17" s="499"/>
      <c r="S17" s="13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s="37" customFormat="1" ht="25.5" customHeight="1" x14ac:dyDescent="0.35">
      <c r="A18" s="1096" t="s">
        <v>712</v>
      </c>
      <c r="B18" s="1096"/>
      <c r="C18" s="1096"/>
      <c r="D18" s="1096"/>
      <c r="E18" s="1096" t="s">
        <v>713</v>
      </c>
      <c r="F18" s="1096"/>
      <c r="G18" s="1096"/>
      <c r="H18" s="1096"/>
      <c r="I18" s="500"/>
      <c r="J18" s="501"/>
      <c r="K18" s="139"/>
      <c r="L18" s="139"/>
      <c r="M18" s="139"/>
      <c r="N18" s="139"/>
      <c r="O18" s="139"/>
      <c r="P18" s="139"/>
      <c r="Q18" s="390"/>
      <c r="R18" s="68"/>
      <c r="S18" s="6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s="20" customFormat="1" ht="28.5" customHeight="1" x14ac:dyDescent="0.2">
      <c r="A19" s="1077" t="s">
        <v>692</v>
      </c>
      <c r="B19" s="1078"/>
      <c r="C19" s="1078"/>
      <c r="D19" s="1078"/>
      <c r="E19" s="1090" t="s">
        <v>692</v>
      </c>
      <c r="F19" s="1091"/>
      <c r="G19" s="1091"/>
      <c r="H19" s="1092"/>
      <c r="I19" s="93"/>
      <c r="J19" s="1077"/>
      <c r="K19" s="1078"/>
      <c r="L19" s="1078"/>
      <c r="M19" s="1078"/>
      <c r="N19" s="1078"/>
      <c r="O19" s="68"/>
    </row>
    <row r="20" spans="1:51" s="20" customFormat="1" ht="28.5" customHeight="1" x14ac:dyDescent="0.2">
      <c r="A20" s="84" t="s">
        <v>41</v>
      </c>
      <c r="B20" s="87" t="s">
        <v>38</v>
      </c>
      <c r="C20" s="99" t="s">
        <v>47</v>
      </c>
      <c r="D20" s="112" t="s">
        <v>39</v>
      </c>
      <c r="E20" s="133" t="s">
        <v>41</v>
      </c>
      <c r="F20" s="44" t="s">
        <v>38</v>
      </c>
      <c r="G20" s="30" t="s">
        <v>47</v>
      </c>
      <c r="H20" s="55" t="s">
        <v>39</v>
      </c>
      <c r="I20" s="93"/>
      <c r="J20" s="707"/>
      <c r="K20" s="53"/>
      <c r="L20" s="53"/>
      <c r="M20" s="132"/>
      <c r="N20" s="73"/>
      <c r="O20" s="710"/>
    </row>
    <row r="21" spans="1:51" s="20" customFormat="1" ht="28.5" customHeight="1" x14ac:dyDescent="0.2">
      <c r="A21" s="133">
        <v>1</v>
      </c>
      <c r="B21" s="165" t="str">
        <f>'Locatie''s indeling '!E18</f>
        <v>Bongers Henry</v>
      </c>
      <c r="C21" s="168">
        <f>'Locatie''s indeling '!F18</f>
        <v>5.4</v>
      </c>
      <c r="D21" s="182">
        <f>VLOOKUP(C21,Tabellen!$B$5:$C$46,2)</f>
        <v>120</v>
      </c>
      <c r="E21" s="134">
        <v>1</v>
      </c>
      <c r="F21" s="169" t="str">
        <f>'Locatie''s indeling '!E26</f>
        <v>Kemkens Arnold</v>
      </c>
      <c r="G21" s="170">
        <f>'Locatie''s indeling '!F26</f>
        <v>1.66</v>
      </c>
      <c r="H21" s="182">
        <f>VLOOKUP(G21,Tabellen!$B$5:$C$46,2)</f>
        <v>47</v>
      </c>
      <c r="J21" s="707"/>
      <c r="O21" s="68"/>
      <c r="P21" s="1077"/>
      <c r="Q21" s="1078"/>
      <c r="R21" s="1078"/>
      <c r="S21" s="1078"/>
      <c r="T21" s="1078"/>
    </row>
    <row r="22" spans="1:51" s="20" customFormat="1" ht="28.5" customHeight="1" x14ac:dyDescent="0.2">
      <c r="A22" s="84">
        <v>2</v>
      </c>
      <c r="B22" s="865" t="str">
        <f>'Locatie''s indeling '!E21</f>
        <v>Kasteel Theo</v>
      </c>
      <c r="C22" s="398">
        <f>'Locatie''s indeling '!F21</f>
        <v>2.7189999999999999</v>
      </c>
      <c r="D22" s="867">
        <f>VLOOKUP(C22,Tabellen!$B$5:$C$46,2)</f>
        <v>70</v>
      </c>
      <c r="E22" s="134">
        <v>2</v>
      </c>
      <c r="F22" s="169" t="str">
        <f>'Locatie''s indeling '!E33</f>
        <v>Waalders Harrie</v>
      </c>
      <c r="G22" s="170">
        <f>'Locatie''s indeling '!F33</f>
        <v>1.64</v>
      </c>
      <c r="H22" s="182">
        <f>VLOOKUP(G22,Tabellen!$B$5:$C$46,2)</f>
        <v>47</v>
      </c>
      <c r="I22" s="150"/>
      <c r="J22" s="708"/>
      <c r="O22" s="68"/>
    </row>
    <row r="23" spans="1:51" s="20" customFormat="1" ht="28.5" customHeight="1" x14ac:dyDescent="0.2">
      <c r="A23" s="84">
        <v>3</v>
      </c>
      <c r="B23" s="165" t="str">
        <f>'Locatie''s indeling '!E19</f>
        <v>Gierveld Frits</v>
      </c>
      <c r="C23" s="168">
        <f>'Locatie''s indeling '!F19</f>
        <v>2.5619999999999998</v>
      </c>
      <c r="D23" s="182">
        <f>VLOOKUP(C23,Tabellen!$B$5:$C$46,2)</f>
        <v>65</v>
      </c>
      <c r="E23" s="134">
        <v>3</v>
      </c>
      <c r="F23" s="169" t="str">
        <f>'Locatie''s indeling '!E27</f>
        <v>Reinders Andre</v>
      </c>
      <c r="G23" s="170">
        <f>'Locatie''s indeling '!F27</f>
        <v>1.41</v>
      </c>
      <c r="H23" s="182">
        <f>VLOOKUP(G23,Tabellen!$B$5:$C$46,2)</f>
        <v>43</v>
      </c>
      <c r="I23" s="150"/>
      <c r="J23" s="708"/>
      <c r="O23" s="67"/>
    </row>
    <row r="24" spans="1:51" s="20" customFormat="1" ht="28.5" customHeight="1" x14ac:dyDescent="0.2">
      <c r="A24" s="84">
        <v>4</v>
      </c>
      <c r="B24" s="165" t="str">
        <f>'Locatie''s indeling '!E22</f>
        <v>Wegdam Martin</v>
      </c>
      <c r="C24" s="168">
        <f>'Locatie''s indeling '!F22</f>
        <v>2.492</v>
      </c>
      <c r="D24" s="873">
        <f>VLOOKUP(C24,Tabellen!$B$5:$C$46,2)</f>
        <v>65</v>
      </c>
      <c r="E24" s="870">
        <v>4</v>
      </c>
      <c r="F24" s="169" t="str">
        <f>'Locatie''s indeling '!E32</f>
        <v>Temmink Henk</v>
      </c>
      <c r="G24" s="170">
        <f>'Locatie''s indeling '!F32</f>
        <v>1.49</v>
      </c>
      <c r="H24" s="182">
        <f>VLOOKUP(G24,Tabellen!$B$5:$C$46,2)</f>
        <v>43</v>
      </c>
      <c r="I24" s="11"/>
      <c r="J24" s="708"/>
    </row>
    <row r="25" spans="1:51" s="20" customFormat="1" ht="28.5" customHeight="1" x14ac:dyDescent="0.2">
      <c r="A25" s="84">
        <v>5</v>
      </c>
      <c r="B25" s="165" t="str">
        <f>'Locatie''s indeling '!E24</f>
        <v>Bulthuis Frans</v>
      </c>
      <c r="C25" s="168">
        <f>'Locatie''s indeling '!F24</f>
        <v>1.75</v>
      </c>
      <c r="D25" s="182">
        <f>VLOOKUP(C25,Tabellen!$B$5:$C$46,2)</f>
        <v>49</v>
      </c>
      <c r="E25" s="134">
        <v>5</v>
      </c>
      <c r="F25" s="868" t="str">
        <f>'Locatie''s indeling '!E29</f>
        <v>Brake Frans te</v>
      </c>
      <c r="G25" s="869">
        <f>'Locatie''s indeling '!F29</f>
        <v>1.31</v>
      </c>
      <c r="H25" s="867">
        <f>VLOOKUP(G25,Tabellen!$B$5:$C$46,2)</f>
        <v>41</v>
      </c>
      <c r="J25" s="708"/>
      <c r="O25" s="68"/>
    </row>
    <row r="26" spans="1:51" s="20" customFormat="1" ht="28.5" customHeight="1" x14ac:dyDescent="0.2">
      <c r="A26" s="84">
        <v>6</v>
      </c>
      <c r="B26" s="165" t="str">
        <f>'Locatie''s indeling '!E20</f>
        <v>Horst Jan ter</v>
      </c>
      <c r="C26" s="168">
        <f>'Locatie''s indeling '!F20</f>
        <v>1.77</v>
      </c>
      <c r="D26" s="182">
        <f>VLOOKUP(C26,Tabellen!$B$5:$C$46,2)</f>
        <v>49</v>
      </c>
      <c r="E26" s="134">
        <v>6</v>
      </c>
      <c r="F26" s="169" t="str">
        <f>'Locatie''s indeling '!E30</f>
        <v>Loon Theo van</v>
      </c>
      <c r="G26" s="170">
        <f>'Locatie''s indeling '!F30</f>
        <v>1</v>
      </c>
      <c r="H26" s="182">
        <f>VLOOKUP(G26,Tabellen!$B$5:$C$46,2)</f>
        <v>35</v>
      </c>
      <c r="J26" s="708"/>
      <c r="O26" s="68"/>
    </row>
    <row r="27" spans="1:51" s="20" customFormat="1" ht="28.5" customHeight="1" x14ac:dyDescent="0.2">
      <c r="A27" s="84">
        <v>7</v>
      </c>
      <c r="B27" s="165" t="str">
        <f>'Locatie''s indeling '!E25</f>
        <v>Beuting Jan</v>
      </c>
      <c r="C27" s="168">
        <f>'Locatie''s indeling '!F25</f>
        <v>1.63</v>
      </c>
      <c r="D27" s="182">
        <f>VLOOKUP(C27,Tabellen!$B$5:$C$46,2)</f>
        <v>47</v>
      </c>
      <c r="E27" s="134">
        <v>7</v>
      </c>
      <c r="F27" s="169" t="str">
        <f>'Locatie''s indeling '!E31</f>
        <v>Pillen Michel</v>
      </c>
      <c r="G27" s="170">
        <f>'Locatie''s indeling '!F31</f>
        <v>1.04</v>
      </c>
      <c r="H27" s="182">
        <f>VLOOKUP(G27,Tabellen!$B$5:$C$46,2)</f>
        <v>35</v>
      </c>
      <c r="J27" s="708"/>
      <c r="O27" s="68"/>
    </row>
    <row r="28" spans="1:51" s="20" customFormat="1" ht="28.5" customHeight="1" x14ac:dyDescent="0.2">
      <c r="A28" s="84">
        <v>8</v>
      </c>
      <c r="B28" s="165" t="str">
        <f>'Locatie''s indeling '!E23</f>
        <v>Nijhuis Bennie</v>
      </c>
      <c r="C28" s="168">
        <f>'Locatie''s indeling '!F23</f>
        <v>2</v>
      </c>
      <c r="D28" s="182">
        <f>VLOOKUP(C28,Tabellen!$B$5:$C$46,2)</f>
        <v>55</v>
      </c>
      <c r="E28" s="134">
        <v>8</v>
      </c>
      <c r="F28" s="169" t="str">
        <f>'Locatie''s indeling '!E28</f>
        <v>Bekker Leo</v>
      </c>
      <c r="G28" s="170">
        <f>'Locatie''s indeling '!F28</f>
        <v>0.95</v>
      </c>
      <c r="H28" s="182">
        <f>VLOOKUP(G28,Tabellen!$B$5:$C$46,2)</f>
        <v>33</v>
      </c>
      <c r="J28" s="708"/>
      <c r="O28" s="68"/>
    </row>
    <row r="29" spans="1:51" s="20" customFormat="1" ht="28.5" customHeight="1" x14ac:dyDescent="0.2">
      <c r="A29" s="84"/>
      <c r="B29" s="165"/>
      <c r="C29" s="168"/>
      <c r="D29" s="182"/>
      <c r="E29" s="134"/>
      <c r="F29" s="169"/>
      <c r="G29" s="170"/>
      <c r="H29" s="182"/>
      <c r="J29" s="708"/>
      <c r="O29" s="68"/>
    </row>
    <row r="30" spans="1:51" s="20" customFormat="1" ht="28.5" customHeight="1" x14ac:dyDescent="0.3">
      <c r="B30" s="1104" t="s">
        <v>137</v>
      </c>
      <c r="C30" s="1105"/>
      <c r="D30" s="1106"/>
      <c r="E30" s="86"/>
      <c r="F30" s="1107" t="s">
        <v>138</v>
      </c>
      <c r="G30" s="1108"/>
      <c r="H30" s="1108"/>
      <c r="K30" s="111"/>
      <c r="L30" s="111"/>
      <c r="O30" s="68"/>
    </row>
    <row r="31" spans="1:51" s="20" customFormat="1" ht="28.5" customHeight="1" x14ac:dyDescent="0.3">
      <c r="A31" s="1110" t="s">
        <v>696</v>
      </c>
      <c r="B31" s="1111"/>
      <c r="C31" s="1111"/>
      <c r="D31" s="1111"/>
      <c r="E31" s="1111"/>
      <c r="F31" s="1111"/>
      <c r="G31" s="1111"/>
      <c r="H31" s="1111"/>
      <c r="I31" s="11"/>
      <c r="J31" s="11"/>
      <c r="K31" s="98"/>
      <c r="L31" s="98"/>
      <c r="M31" s="68"/>
      <c r="N31" s="711"/>
      <c r="O31" s="68"/>
    </row>
    <row r="32" spans="1:51" s="20" customFormat="1" ht="27" customHeight="1" x14ac:dyDescent="0.2">
      <c r="A32" s="1112" t="s">
        <v>695</v>
      </c>
      <c r="B32" s="1113"/>
      <c r="C32" s="1113"/>
      <c r="D32" s="1113"/>
      <c r="E32" s="1113"/>
      <c r="F32" s="1113"/>
      <c r="G32" s="1113"/>
      <c r="H32" s="1113"/>
      <c r="I32" s="138"/>
      <c r="J32" s="138"/>
      <c r="K32" s="138"/>
      <c r="L32" s="138"/>
      <c r="M32" s="138"/>
      <c r="N32" s="138"/>
      <c r="O32" s="68"/>
    </row>
    <row r="33" spans="1:15" s="20" customFormat="1" ht="27" customHeight="1" x14ac:dyDescent="0.35">
      <c r="A33" s="1093" t="s">
        <v>43</v>
      </c>
      <c r="B33" s="1094"/>
      <c r="C33" s="1094"/>
      <c r="D33" s="1094"/>
      <c r="E33" s="1094"/>
      <c r="F33" s="1094"/>
      <c r="G33" s="1094"/>
      <c r="H33" s="1094"/>
      <c r="I33" s="139"/>
      <c r="J33" s="139"/>
      <c r="K33" s="139"/>
      <c r="L33" s="139"/>
      <c r="M33" s="139"/>
      <c r="N33" s="139"/>
      <c r="O33" s="68"/>
    </row>
    <row r="34" spans="1:15" s="20" customFormat="1" ht="27" customHeight="1" x14ac:dyDescent="0.2">
      <c r="A34" s="1090" t="s">
        <v>714</v>
      </c>
      <c r="B34" s="1091"/>
      <c r="C34" s="1091"/>
      <c r="D34" s="1092"/>
      <c r="E34" s="1109" t="s">
        <v>715</v>
      </c>
      <c r="F34" s="1109"/>
      <c r="G34" s="1109"/>
      <c r="H34" s="1109"/>
      <c r="J34" s="1075"/>
      <c r="K34" s="1075"/>
      <c r="L34" s="1075"/>
      <c r="M34" s="1075"/>
      <c r="N34" s="1075"/>
      <c r="O34" s="710"/>
    </row>
    <row r="35" spans="1:15" s="20" customFormat="1" ht="27" customHeight="1" x14ac:dyDescent="0.2">
      <c r="A35" s="1090" t="s">
        <v>693</v>
      </c>
      <c r="B35" s="1091"/>
      <c r="C35" s="1091"/>
      <c r="D35" s="1092"/>
      <c r="E35" s="1090" t="str">
        <f>$A$35</f>
        <v>Woensdag 1-8-15-22 Mei</v>
      </c>
      <c r="F35" s="1091"/>
      <c r="G35" s="1091"/>
      <c r="H35" s="1092"/>
      <c r="J35" s="1075"/>
      <c r="K35" s="1075"/>
      <c r="L35" s="1075"/>
      <c r="M35" s="1075"/>
      <c r="N35" s="1075"/>
      <c r="O35" s="68"/>
    </row>
    <row r="36" spans="1:15" s="20" customFormat="1" ht="27" customHeight="1" x14ac:dyDescent="0.2">
      <c r="A36" s="84" t="s">
        <v>41</v>
      </c>
      <c r="B36" s="87" t="s">
        <v>38</v>
      </c>
      <c r="C36" s="99" t="s">
        <v>47</v>
      </c>
      <c r="D36" s="55" t="s">
        <v>39</v>
      </c>
      <c r="E36" s="84" t="s">
        <v>41</v>
      </c>
      <c r="F36" s="87" t="s">
        <v>38</v>
      </c>
      <c r="G36" s="99" t="s">
        <v>47</v>
      </c>
      <c r="H36" s="112" t="s">
        <v>39</v>
      </c>
      <c r="J36" s="68"/>
      <c r="K36" s="177"/>
      <c r="L36" s="177"/>
      <c r="M36" s="73"/>
      <c r="N36" s="73"/>
    </row>
    <row r="37" spans="1:15" s="20" customFormat="1" ht="27" customHeight="1" x14ac:dyDescent="0.2">
      <c r="A37" s="84">
        <v>1</v>
      </c>
      <c r="B37" s="129" t="str">
        <f>'Locatie''s indeling '!E34</f>
        <v>Barge Appie ten</v>
      </c>
      <c r="C37" s="130">
        <f>'Locatie''s indeling '!F34</f>
        <v>4.75</v>
      </c>
      <c r="D37" s="182">
        <f>VLOOKUP(C37,Tabellen!$B$5:$C$46,2)</f>
        <v>110</v>
      </c>
      <c r="E37" s="134">
        <v>1</v>
      </c>
      <c r="F37" s="129" t="str">
        <f>'Locatie''s indeling '!E46</f>
        <v>Kox Arie</v>
      </c>
      <c r="G37" s="130">
        <f>'Locatie''s indeling '!F46</f>
        <v>1.63</v>
      </c>
      <c r="H37" s="182">
        <f>VLOOKUP(G37,Tabellen!$B$5:$C$46,2)</f>
        <v>47</v>
      </c>
      <c r="J37" s="68"/>
    </row>
    <row r="38" spans="1:15" s="20" customFormat="1" ht="27" customHeight="1" x14ac:dyDescent="0.2">
      <c r="A38" s="84">
        <v>2</v>
      </c>
      <c r="B38" s="129" t="str">
        <f>'Locatie''s indeling '!E39</f>
        <v>Spieker Leo</v>
      </c>
      <c r="C38" s="130">
        <f>'Locatie''s indeling '!F39</f>
        <v>3.44</v>
      </c>
      <c r="D38" s="182">
        <f>VLOOKUP(C38,Tabellen!$B$5:$C$46,2)</f>
        <v>80</v>
      </c>
      <c r="E38" s="84">
        <v>2</v>
      </c>
      <c r="F38" s="129" t="str">
        <f>'Locatie''s indeling '!E45</f>
        <v>Dijkgraaf Jan Willem</v>
      </c>
      <c r="G38" s="130">
        <f>'Locatie''s indeling '!F45</f>
        <v>1.45</v>
      </c>
      <c r="H38" s="182">
        <f>VLOOKUP(G38,Tabellen!$B$5:$C$46,2)</f>
        <v>43</v>
      </c>
      <c r="J38" s="68"/>
    </row>
    <row r="39" spans="1:15" s="20" customFormat="1" ht="27" customHeight="1" x14ac:dyDescent="0.2">
      <c r="A39" s="84">
        <v>3</v>
      </c>
      <c r="B39" s="871" t="str">
        <f>'Locatie''s indeling '!E37</f>
        <v>Krabbenborg Martin</v>
      </c>
      <c r="C39" s="872">
        <f>'Locatie''s indeling '!F37</f>
        <v>2.61</v>
      </c>
      <c r="D39" s="867">
        <f>VLOOKUP(C39,Tabellen!$B$5:$C$46,2)</f>
        <v>70</v>
      </c>
      <c r="E39" s="134">
        <v>3</v>
      </c>
      <c r="F39" s="129" t="str">
        <f>'Locatie''s indeling '!E42</f>
        <v>Pothoven  Dirk Jan</v>
      </c>
      <c r="G39" s="130">
        <f>'Locatie''s indeling '!F42</f>
        <v>1.31</v>
      </c>
      <c r="H39" s="182">
        <f>VLOOKUP(G39,Tabellen!$B$5:$C$46,2)</f>
        <v>41</v>
      </c>
      <c r="J39" s="68"/>
    </row>
    <row r="40" spans="1:15" s="20" customFormat="1" ht="27" customHeight="1" x14ac:dyDescent="0.2">
      <c r="A40" s="84">
        <v>4</v>
      </c>
      <c r="B40" s="129" t="str">
        <f>'Locatie''s indeling '!E36</f>
        <v>Kemkens Jan</v>
      </c>
      <c r="C40" s="130">
        <f>'Locatie''s indeling '!F36</f>
        <v>2.2490000000000001</v>
      </c>
      <c r="D40" s="873">
        <f>VLOOKUP(C40,Tabellen!$B$5:$C$46,2)</f>
        <v>60</v>
      </c>
      <c r="E40" s="84">
        <v>4</v>
      </c>
      <c r="F40" s="129" t="str">
        <f>'Locatie''s indeling '!E48</f>
        <v>Arentsen Wim</v>
      </c>
      <c r="G40" s="130">
        <f>'Locatie''s indeling '!F48</f>
        <v>1.327</v>
      </c>
      <c r="H40" s="182">
        <f>VLOOKUP(G40,Tabellen!$B$5:$C$46,2)</f>
        <v>41</v>
      </c>
      <c r="J40" s="68"/>
    </row>
    <row r="41" spans="1:15" s="20" customFormat="1" ht="27" customHeight="1" x14ac:dyDescent="0.2">
      <c r="A41" s="84">
        <v>5</v>
      </c>
      <c r="B41" s="129" t="str">
        <f>'Locatie''s indeling '!E41</f>
        <v>Rouwhorst Bennie</v>
      </c>
      <c r="C41" s="130">
        <f>'Locatie''s indeling '!F41</f>
        <v>2.02</v>
      </c>
      <c r="D41" s="182">
        <f>VLOOKUP(C41,Tabellen!$B$5:$C$46,2)</f>
        <v>55</v>
      </c>
      <c r="E41" s="134">
        <v>5</v>
      </c>
      <c r="F41" s="129" t="str">
        <f>'Locatie''s indeling '!E47</f>
        <v>Spekschoor Bennie</v>
      </c>
      <c r="G41" s="130">
        <f>'Locatie''s indeling '!F47</f>
        <v>1.2529999999999999</v>
      </c>
      <c r="H41" s="182">
        <f>VLOOKUP(G41,Tabellen!$B$5:$C$46,2)</f>
        <v>39</v>
      </c>
      <c r="J41" s="68"/>
    </row>
    <row r="42" spans="1:15" s="20" customFormat="1" ht="27" customHeight="1" x14ac:dyDescent="0.2">
      <c r="A42" s="84">
        <v>6</v>
      </c>
      <c r="B42" s="129" t="str">
        <f>'Locatie''s indeling '!E40</f>
        <v>Ubbink Harrie</v>
      </c>
      <c r="C42" s="130">
        <f>'Locatie''s indeling '!F40</f>
        <v>1.91</v>
      </c>
      <c r="D42" s="182">
        <f>VLOOKUP(C42,Tabellen!$B$5:$C$46,2)</f>
        <v>53</v>
      </c>
      <c r="E42" s="84">
        <v>6</v>
      </c>
      <c r="F42" s="871" t="str">
        <f>'Locatie''s indeling '!E43</f>
        <v>Vogelaar Dick</v>
      </c>
      <c r="G42" s="872">
        <f>'Locatie''s indeling '!F43</f>
        <v>1.05</v>
      </c>
      <c r="H42" s="867">
        <f>VLOOKUP(G42,Tabellen!$B$5:$C$46,2)</f>
        <v>35</v>
      </c>
      <c r="J42" s="68"/>
    </row>
    <row r="43" spans="1:15" s="20" customFormat="1" ht="27" customHeight="1" x14ac:dyDescent="0.2">
      <c r="A43" s="84">
        <v>7</v>
      </c>
      <c r="B43" s="129" t="str">
        <f>'Locatie''s indeling '!E35</f>
        <v>Berendsen Frits</v>
      </c>
      <c r="C43" s="130">
        <f>'Locatie''s indeling '!F35</f>
        <v>1.8819999999999999</v>
      </c>
      <c r="D43" s="182">
        <f>VLOOKUP(C43,Tabellen!$B$5:$C$46,2)</f>
        <v>51</v>
      </c>
      <c r="E43" s="134">
        <v>7</v>
      </c>
      <c r="F43" s="129" t="str">
        <f>'Locatie''s indeling '!E44</f>
        <v>Bramer Ben</v>
      </c>
      <c r="G43" s="130">
        <f>'Locatie''s indeling '!F44</f>
        <v>0.92</v>
      </c>
      <c r="H43" s="182">
        <f>VLOOKUP(G43,Tabellen!$B$5:$C$46,2)</f>
        <v>33</v>
      </c>
      <c r="J43" s="68"/>
    </row>
    <row r="44" spans="1:15" s="20" customFormat="1" ht="27" customHeight="1" thickBot="1" x14ac:dyDescent="0.25">
      <c r="A44" s="84">
        <v>8</v>
      </c>
      <c r="B44" s="129" t="str">
        <f>'Locatie''s indeling '!E38</f>
        <v>Nijman Gerrit</v>
      </c>
      <c r="C44" s="130">
        <f>'Locatie''s indeling '!F38</f>
        <v>1.8109999999999999</v>
      </c>
      <c r="D44" s="182">
        <f>VLOOKUP(C44,Tabellen!$B$5:$C$46,2)</f>
        <v>51</v>
      </c>
      <c r="E44" s="84">
        <v>8</v>
      </c>
      <c r="F44" s="129" t="str">
        <f>'Locatie''s indeling '!E49</f>
        <v>Kempers Louis</v>
      </c>
      <c r="G44" s="130">
        <f>'Locatie''s indeling '!F49</f>
        <v>0.95</v>
      </c>
      <c r="H44" s="873">
        <f>VLOOKUP(G44,Tabellen!$B$5:$C$46,2)</f>
        <v>33</v>
      </c>
      <c r="J44" s="68"/>
    </row>
    <row r="45" spans="1:15" s="20" customFormat="1" ht="27" customHeight="1" x14ac:dyDescent="0.2">
      <c r="A45" s="84"/>
      <c r="B45" s="129"/>
      <c r="C45" s="130"/>
      <c r="D45" s="182"/>
      <c r="E45" s="84"/>
      <c r="F45" s="165"/>
      <c r="G45" s="167"/>
      <c r="H45" s="182"/>
      <c r="J45" s="68"/>
    </row>
    <row r="46" spans="1:15" s="20" customFormat="1" ht="27" customHeight="1" x14ac:dyDescent="0.3">
      <c r="A46" s="84"/>
      <c r="B46" s="1104" t="s">
        <v>137</v>
      </c>
      <c r="C46" s="1105"/>
      <c r="D46" s="1106"/>
      <c r="E46" s="86"/>
      <c r="F46" s="1107" t="s">
        <v>138</v>
      </c>
      <c r="G46" s="1108"/>
      <c r="H46" s="1108"/>
      <c r="J46" s="68"/>
      <c r="K46" s="177"/>
      <c r="L46" s="177"/>
      <c r="M46" s="68"/>
      <c r="N46" s="177"/>
      <c r="O46" s="85"/>
    </row>
    <row r="47" spans="1:15" s="20" customFormat="1" ht="27" customHeight="1" x14ac:dyDescent="0.25">
      <c r="A47" s="1114" t="s">
        <v>696</v>
      </c>
      <c r="B47" s="1079"/>
      <c r="C47" s="1079"/>
      <c r="D47" s="1079"/>
      <c r="E47" s="1079"/>
      <c r="F47" s="1079"/>
      <c r="G47" s="1079"/>
      <c r="H47" s="1079"/>
      <c r="I47" s="137"/>
      <c r="J47" s="137"/>
      <c r="K47" s="137"/>
      <c r="L47" s="137"/>
      <c r="M47" s="137"/>
      <c r="N47" s="137"/>
      <c r="O47" s="85"/>
    </row>
    <row r="48" spans="1:15" s="20" customFormat="1" ht="27" customHeight="1" x14ac:dyDescent="0.2">
      <c r="A48" s="1115" t="s">
        <v>695</v>
      </c>
      <c r="B48" s="1116"/>
      <c r="C48" s="1116"/>
      <c r="D48" s="1116"/>
      <c r="E48" s="1116"/>
      <c r="F48" s="1116"/>
      <c r="G48" s="1116"/>
      <c r="H48" s="1116"/>
      <c r="I48" s="138"/>
      <c r="J48" s="138"/>
      <c r="K48" s="138"/>
      <c r="L48" s="138"/>
      <c r="M48" s="138"/>
      <c r="N48" s="138"/>
      <c r="O48" s="85"/>
    </row>
    <row r="49" spans="1:15" s="20" customFormat="1" ht="27" customHeight="1" x14ac:dyDescent="0.35">
      <c r="A49" s="1093" t="s">
        <v>113</v>
      </c>
      <c r="B49" s="1094"/>
      <c r="C49" s="1094"/>
      <c r="D49" s="1094"/>
      <c r="E49" s="1094"/>
      <c r="F49" s="1094"/>
      <c r="G49" s="1094"/>
      <c r="H49" s="1094"/>
      <c r="I49" s="139"/>
      <c r="J49" s="139"/>
      <c r="K49" s="139"/>
      <c r="L49" s="139"/>
      <c r="M49" s="139"/>
      <c r="N49" s="139"/>
      <c r="O49" s="85"/>
    </row>
    <row r="50" spans="1:15" s="20" customFormat="1" ht="27" customHeight="1" x14ac:dyDescent="0.2">
      <c r="A50" s="1109" t="s">
        <v>716</v>
      </c>
      <c r="B50" s="1109"/>
      <c r="C50" s="1109"/>
      <c r="D50" s="1109"/>
      <c r="E50" s="1091" t="s">
        <v>717</v>
      </c>
      <c r="F50" s="1091"/>
      <c r="G50" s="1091"/>
      <c r="H50" s="1091"/>
      <c r="I50" s="85"/>
      <c r="J50" s="53"/>
      <c r="K50" s="1075"/>
      <c r="L50" s="1075"/>
      <c r="M50" s="1075"/>
      <c r="N50" s="1075"/>
      <c r="O50" s="85"/>
    </row>
    <row r="51" spans="1:15" s="20" customFormat="1" ht="27" customHeight="1" x14ac:dyDescent="0.2">
      <c r="A51" s="1090" t="s">
        <v>697</v>
      </c>
      <c r="B51" s="1091"/>
      <c r="C51" s="1091"/>
      <c r="D51" s="1092"/>
      <c r="E51" s="1090" t="s">
        <v>697</v>
      </c>
      <c r="F51" s="1091"/>
      <c r="G51" s="1091"/>
      <c r="H51" s="1092"/>
      <c r="I51" s="85"/>
      <c r="J51" s="1077"/>
      <c r="K51" s="1078"/>
      <c r="L51" s="1078"/>
      <c r="M51" s="1078"/>
      <c r="N51" s="1078"/>
      <c r="O51" s="85"/>
    </row>
    <row r="52" spans="1:15" s="20" customFormat="1" ht="27" customHeight="1" x14ac:dyDescent="0.2">
      <c r="A52" s="84" t="s">
        <v>41</v>
      </c>
      <c r="B52" s="87" t="s">
        <v>38</v>
      </c>
      <c r="C52" s="99" t="s">
        <v>47</v>
      </c>
      <c r="D52" s="112" t="s">
        <v>39</v>
      </c>
      <c r="E52" s="84" t="s">
        <v>41</v>
      </c>
      <c r="F52" s="87" t="s">
        <v>38</v>
      </c>
      <c r="G52" s="99" t="s">
        <v>47</v>
      </c>
      <c r="H52" s="55" t="s">
        <v>39</v>
      </c>
      <c r="I52" s="11"/>
      <c r="J52" s="68"/>
      <c r="K52" s="177"/>
      <c r="L52" s="177"/>
      <c r="M52" s="73"/>
      <c r="N52" s="73"/>
    </row>
    <row r="53" spans="1:15" s="20" customFormat="1" ht="27" customHeight="1" x14ac:dyDescent="0.2">
      <c r="A53" s="134">
        <v>1</v>
      </c>
      <c r="B53" s="387" t="str">
        <f>'Locatie''s indeling '!E55</f>
        <v>Bongers Tonnie</v>
      </c>
      <c r="C53" s="168">
        <f>'Locatie''s indeling '!F55</f>
        <v>5.54</v>
      </c>
      <c r="D53" s="182">
        <f>VLOOKUP(C53,Tabellen!$B$5:$C$46,2)</f>
        <v>130</v>
      </c>
      <c r="E53" s="387">
        <v>1</v>
      </c>
      <c r="F53" s="865" t="str">
        <f>'Locatie''s indeling '!E64</f>
        <v>Cattier Theo</v>
      </c>
      <c r="G53" s="875">
        <f>'Locatie''s indeling '!F64</f>
        <v>1.45</v>
      </c>
      <c r="H53" s="867">
        <f>VLOOKUP(G53,Tabellen!$B$5:$C$46,2)</f>
        <v>43</v>
      </c>
      <c r="I53" s="11"/>
      <c r="J53" s="388"/>
      <c r="K53" s="387"/>
      <c r="L53" s="387"/>
      <c r="M53" s="168"/>
      <c r="N53" s="386"/>
    </row>
    <row r="54" spans="1:15" s="20" customFormat="1" ht="27" customHeight="1" x14ac:dyDescent="0.2">
      <c r="A54" s="84">
        <v>2</v>
      </c>
      <c r="B54" s="387" t="str">
        <f>'Locatie''s indeling '!E53</f>
        <v>Schaik v Erik</v>
      </c>
      <c r="C54" s="168">
        <f>'Locatie''s indeling '!F53</f>
        <v>4.1900000000000004</v>
      </c>
      <c r="D54" s="873">
        <f>VLOOKUP(C54,Tabellen!$B$5:$C$46,2)</f>
        <v>100</v>
      </c>
      <c r="E54" s="387">
        <v>2</v>
      </c>
      <c r="F54" s="165" t="str">
        <f>'Locatie''s indeling '!E58</f>
        <v>Hulzink Jan</v>
      </c>
      <c r="G54" s="166">
        <f>'Locatie''s indeling '!F58</f>
        <v>1.28</v>
      </c>
      <c r="H54" s="182">
        <f>VLOOKUP(G54,Tabellen!$B$5:$C$46,2)</f>
        <v>39</v>
      </c>
      <c r="I54" s="85"/>
      <c r="J54" s="68"/>
      <c r="K54" s="387"/>
      <c r="L54" s="387"/>
      <c r="M54" s="168"/>
      <c r="N54" s="386"/>
    </row>
    <row r="55" spans="1:15" s="20" customFormat="1" ht="27" customHeight="1" x14ac:dyDescent="0.2">
      <c r="A55" s="84">
        <v>3</v>
      </c>
      <c r="B55" s="874" t="str">
        <f>'Locatie''s indeling '!E52</f>
        <v>Slot  Guus</v>
      </c>
      <c r="C55" s="398">
        <f>'Locatie''s indeling '!F52</f>
        <v>3.68</v>
      </c>
      <c r="D55" s="867">
        <f>VLOOKUP(C55,Tabellen!$B$5:$C$46,2)</f>
        <v>90</v>
      </c>
      <c r="E55" s="387">
        <v>3</v>
      </c>
      <c r="F55" s="165" t="str">
        <f>'Locatie''s indeling '!E59</f>
        <v>Wiegerinck Stef</v>
      </c>
      <c r="G55" s="166">
        <f>'Locatie''s indeling '!F59</f>
        <v>1.1499999999999999</v>
      </c>
      <c r="H55" s="182">
        <f>VLOOKUP(G55,Tabellen!$B$5:$C$46,2)</f>
        <v>37</v>
      </c>
      <c r="I55" s="11"/>
      <c r="J55" s="68"/>
      <c r="K55" s="387"/>
      <c r="L55" s="387"/>
      <c r="M55" s="168"/>
      <c r="N55" s="386"/>
    </row>
    <row r="56" spans="1:15" s="20" customFormat="1" ht="27" customHeight="1" x14ac:dyDescent="0.2">
      <c r="A56" s="84">
        <v>4</v>
      </c>
      <c r="B56" s="387" t="str">
        <f>'Locatie''s indeling '!E54</f>
        <v>Wolterink Harrie</v>
      </c>
      <c r="C56" s="168">
        <f>'Locatie''s indeling '!F54</f>
        <v>3.42</v>
      </c>
      <c r="D56" s="182">
        <f>VLOOKUP(C56,Tabellen!$B$5:$C$46,2)</f>
        <v>80</v>
      </c>
      <c r="E56" s="387">
        <v>4</v>
      </c>
      <c r="F56" s="165" t="str">
        <f>'Locatie''s indeling '!E60</f>
        <v>Heutinck Marga</v>
      </c>
      <c r="G56" s="166">
        <f>'Locatie''s indeling '!F60</f>
        <v>1.115</v>
      </c>
      <c r="H56" s="182">
        <f>VLOOKUP(G56,Tabellen!$B$5:$C$46,2)</f>
        <v>37</v>
      </c>
      <c r="I56" s="11"/>
      <c r="J56" s="68"/>
      <c r="K56" s="387"/>
      <c r="L56" s="387"/>
      <c r="M56" s="168"/>
      <c r="N56" s="386"/>
    </row>
    <row r="57" spans="1:15" ht="27" customHeight="1" x14ac:dyDescent="0.2">
      <c r="A57" s="84">
        <v>5</v>
      </c>
      <c r="B57" s="387" t="str">
        <f>'Locatie''s indeling '!E50</f>
        <v>Hakken Gerrit</v>
      </c>
      <c r="C57" s="168">
        <f>'Locatie''s indeling '!F50</f>
        <v>1.46</v>
      </c>
      <c r="D57" s="182">
        <f>VLOOKUP(C57,Tabellen!$B$5:$C$46,2)</f>
        <v>43</v>
      </c>
      <c r="E57" s="387">
        <v>5</v>
      </c>
      <c r="F57" s="165" t="str">
        <f>'Locatie''s indeling '!E62</f>
        <v>Wensing Johan</v>
      </c>
      <c r="G57" s="166">
        <f>'Locatie''s indeling '!F62</f>
        <v>0.95</v>
      </c>
      <c r="H57" s="182">
        <f>VLOOKUP(G57,Tabellen!$B$5:$C$46,2)</f>
        <v>33</v>
      </c>
      <c r="J57" s="68"/>
      <c r="K57" s="387"/>
      <c r="L57" s="387"/>
      <c r="M57" s="168"/>
      <c r="N57" s="386"/>
    </row>
    <row r="58" spans="1:15" ht="27" customHeight="1" x14ac:dyDescent="0.2">
      <c r="A58" s="84">
        <v>6</v>
      </c>
      <c r="B58" s="387" t="str">
        <f>'Locatie''s indeling '!E51</f>
        <v>Ras J.</v>
      </c>
      <c r="C58" s="168">
        <f>'Locatie''s indeling '!F51</f>
        <v>2.5</v>
      </c>
      <c r="D58" s="182">
        <f>VLOOKUP(C58,Tabellen!$B$5:$C$46,2)</f>
        <v>65</v>
      </c>
      <c r="E58" s="387">
        <v>6</v>
      </c>
      <c r="F58" s="165" t="str">
        <f>'Locatie''s indeling '!E65</f>
        <v>Reukers Jan</v>
      </c>
      <c r="G58" s="166">
        <f>'Locatie''s indeling '!F65</f>
        <v>0.89</v>
      </c>
      <c r="H58" s="182">
        <f>VLOOKUP(G58,Tabellen!$B$5:$C$46,2)</f>
        <v>31</v>
      </c>
      <c r="J58" s="68"/>
      <c r="K58" s="387"/>
      <c r="L58" s="387"/>
      <c r="M58" s="168"/>
      <c r="N58" s="386"/>
    </row>
    <row r="59" spans="1:15" ht="27" customHeight="1" x14ac:dyDescent="0.2">
      <c r="A59" s="84">
        <v>7</v>
      </c>
      <c r="B59" s="387" t="str">
        <f>'Locatie''s indeling '!E56</f>
        <v>Lindert Gerrit te</v>
      </c>
      <c r="C59" s="168">
        <f>'Locatie''s indeling '!F56</f>
        <v>1.53</v>
      </c>
      <c r="D59" s="182">
        <f>VLOOKUP(C59,Tabellen!$B$5:$C$46,2)</f>
        <v>45</v>
      </c>
      <c r="E59" s="387">
        <v>7</v>
      </c>
      <c r="F59" s="165" t="str">
        <f>'Locatie''s indeling '!E61</f>
        <v>Mennink Henk</v>
      </c>
      <c r="G59" s="166">
        <f>'Locatie''s indeling '!F61</f>
        <v>0.4</v>
      </c>
      <c r="H59" s="182">
        <f>VLOOKUP(G59,Tabellen!$B$5:$C$46,2)</f>
        <v>23</v>
      </c>
      <c r="J59" s="68"/>
      <c r="K59" s="387"/>
      <c r="L59" s="387"/>
      <c r="M59" s="168"/>
      <c r="N59" s="386"/>
    </row>
    <row r="60" spans="1:15" ht="27" customHeight="1" x14ac:dyDescent="0.2">
      <c r="A60" s="84">
        <v>8</v>
      </c>
      <c r="B60" s="387" t="str">
        <f>'Locatie''s indeling '!E57</f>
        <v>Fruchte Harrie te</v>
      </c>
      <c r="C60" s="168">
        <f>'Locatie''s indeling '!F57</f>
        <v>1.52</v>
      </c>
      <c r="D60" s="182">
        <f>VLOOKUP(C60,Tabellen!$B$5:$C$46,2)</f>
        <v>45</v>
      </c>
      <c r="E60" s="387">
        <v>8</v>
      </c>
      <c r="F60" s="165" t="str">
        <f>'Locatie''s indeling '!E63</f>
        <v>Woertman Erika</v>
      </c>
      <c r="G60" s="166">
        <f>'Locatie''s indeling '!F63</f>
        <v>0.44400000000000001</v>
      </c>
      <c r="H60" s="182">
        <f>VLOOKUP(G60,Tabellen!$B$5:$C$46,2)</f>
        <v>23</v>
      </c>
      <c r="J60" s="68"/>
      <c r="K60" s="387"/>
      <c r="L60" s="387"/>
      <c r="M60" s="168"/>
      <c r="N60" s="386"/>
    </row>
    <row r="61" spans="1:15" ht="27" customHeight="1" x14ac:dyDescent="0.2">
      <c r="A61" s="84"/>
      <c r="B61" s="387"/>
      <c r="C61" s="387"/>
      <c r="D61" s="182"/>
      <c r="E61" s="387"/>
      <c r="F61" s="165"/>
      <c r="G61" s="166"/>
      <c r="H61" s="182"/>
      <c r="J61" s="68"/>
      <c r="K61" s="387"/>
      <c r="L61" s="387"/>
      <c r="M61" s="168"/>
      <c r="N61" s="386"/>
    </row>
    <row r="62" spans="1:15" s="20" customFormat="1" ht="27" customHeight="1" x14ac:dyDescent="0.3">
      <c r="A62" s="84"/>
      <c r="B62" s="1104" t="s">
        <v>137</v>
      </c>
      <c r="C62" s="1105"/>
      <c r="D62" s="1106"/>
      <c r="E62" s="86"/>
      <c r="F62" s="1107" t="s">
        <v>138</v>
      </c>
      <c r="G62" s="1108"/>
      <c r="H62" s="1108"/>
      <c r="I62" s="85"/>
      <c r="J62" s="68"/>
      <c r="M62" s="111"/>
      <c r="N62" s="68"/>
    </row>
    <row r="63" spans="1:15" s="20" customFormat="1" ht="27" customHeight="1" x14ac:dyDescent="0.3">
      <c r="A63" s="1110" t="s">
        <v>696</v>
      </c>
      <c r="B63" s="1111"/>
      <c r="C63" s="1111"/>
      <c r="D63" s="1111"/>
      <c r="E63" s="1111"/>
      <c r="F63" s="1111"/>
      <c r="G63" s="1111"/>
      <c r="H63" s="1111"/>
      <c r="I63" s="11"/>
      <c r="J63" s="21"/>
      <c r="K63" s="21"/>
      <c r="L63" s="21"/>
      <c r="M63" s="85"/>
      <c r="N63" s="85"/>
    </row>
    <row r="64" spans="1:15" s="20" customFormat="1" ht="27" customHeight="1" x14ac:dyDescent="0.2">
      <c r="A64" s="1121" t="s">
        <v>695</v>
      </c>
      <c r="B64" s="1122"/>
      <c r="C64" s="1122"/>
      <c r="D64" s="1122"/>
      <c r="E64" s="1122"/>
      <c r="F64" s="1122"/>
      <c r="G64" s="1122"/>
      <c r="H64" s="1122"/>
      <c r="I64" s="11"/>
      <c r="J64" s="85"/>
      <c r="K64" s="21"/>
      <c r="L64" s="21"/>
      <c r="M64" s="85"/>
      <c r="N64" s="85"/>
    </row>
    <row r="65" spans="1:15" s="20" customFormat="1" ht="25.5" customHeight="1" x14ac:dyDescent="0.2">
      <c r="I65" s="831"/>
      <c r="J65" s="85"/>
      <c r="K65" s="21"/>
      <c r="L65" s="21"/>
      <c r="M65" s="85"/>
      <c r="N65" s="85"/>
    </row>
    <row r="66" spans="1:15" s="20" customFormat="1" ht="27" customHeight="1" x14ac:dyDescent="0.35">
      <c r="A66" s="1093" t="s">
        <v>114</v>
      </c>
      <c r="B66" s="1094"/>
      <c r="C66" s="1094"/>
      <c r="D66" s="1094"/>
      <c r="E66" s="1094"/>
      <c r="F66" s="1094"/>
      <c r="G66" s="1094"/>
      <c r="H66" s="1094"/>
      <c r="I66" s="139"/>
      <c r="J66" s="139"/>
      <c r="K66" s="139"/>
      <c r="L66" s="139"/>
      <c r="M66" s="139"/>
      <c r="N66" s="139"/>
      <c r="O66" s="85"/>
    </row>
    <row r="67" spans="1:15" s="20" customFormat="1" ht="18" customHeight="1" x14ac:dyDescent="0.2">
      <c r="A67" s="379"/>
      <c r="B67" s="1090" t="s">
        <v>718</v>
      </c>
      <c r="C67" s="1091"/>
      <c r="D67" s="1091"/>
      <c r="E67" s="379"/>
      <c r="F67" s="1090" t="s">
        <v>719</v>
      </c>
      <c r="G67" s="1091"/>
      <c r="H67" s="1091"/>
      <c r="I67" s="100"/>
      <c r="O67" s="85"/>
    </row>
    <row r="68" spans="1:15" s="20" customFormat="1" ht="21.75" customHeight="1" x14ac:dyDescent="0.2">
      <c r="A68" s="1090" t="s">
        <v>694</v>
      </c>
      <c r="B68" s="1091"/>
      <c r="C68" s="1091"/>
      <c r="D68" s="1092"/>
      <c r="E68" s="1090" t="s">
        <v>694</v>
      </c>
      <c r="F68" s="1091"/>
      <c r="G68" s="1091"/>
      <c r="H68" s="1092"/>
      <c r="I68" s="88"/>
      <c r="O68" s="85"/>
    </row>
    <row r="69" spans="1:15" s="20" customFormat="1" ht="27" customHeight="1" x14ac:dyDescent="0.2">
      <c r="A69" s="84" t="s">
        <v>41</v>
      </c>
      <c r="B69" s="87" t="s">
        <v>38</v>
      </c>
      <c r="C69" s="99" t="s">
        <v>47</v>
      </c>
      <c r="D69" s="55" t="s">
        <v>39</v>
      </c>
      <c r="E69" s="84" t="s">
        <v>41</v>
      </c>
      <c r="F69" s="87" t="s">
        <v>38</v>
      </c>
      <c r="G69" s="99" t="s">
        <v>47</v>
      </c>
      <c r="H69" s="55" t="s">
        <v>39</v>
      </c>
      <c r="O69" s="85"/>
    </row>
    <row r="70" spans="1:15" s="20" customFormat="1" ht="27" customHeight="1" x14ac:dyDescent="0.2">
      <c r="A70" s="84">
        <v>1</v>
      </c>
      <c r="B70" s="165" t="str">
        <f>'Locatie''s indeling '!E73</f>
        <v>Zwier Anton (bs)</v>
      </c>
      <c r="C70" s="496">
        <f>'Locatie''s indeling '!F73</f>
        <v>3.8</v>
      </c>
      <c r="D70" s="182">
        <f>VLOOKUP(C70,Tabellen!$B$5:$C$46,2)</f>
        <v>90</v>
      </c>
      <c r="E70" s="84">
        <v>1</v>
      </c>
      <c r="F70" s="165" t="str">
        <f>'Locatie''s indeling '!E75</f>
        <v>Wittenbernds Benny</v>
      </c>
      <c r="G70" s="496">
        <f>'Locatie''s indeling '!F75</f>
        <v>1.53</v>
      </c>
      <c r="H70" s="182">
        <f>VLOOKUP(G70,Tabellen!$B$5:$C$46,2)</f>
        <v>45</v>
      </c>
    </row>
    <row r="71" spans="1:15" s="20" customFormat="1" ht="27" customHeight="1" x14ac:dyDescent="0.2">
      <c r="A71" s="84">
        <v>2</v>
      </c>
      <c r="B71" s="865" t="str">
        <f>'Locatie''s indeling '!E70</f>
        <v>Bulthuis Jan</v>
      </c>
      <c r="C71" s="876">
        <f>'Locatie''s indeling '!F70</f>
        <v>2.4700000000000002</v>
      </c>
      <c r="D71" s="867">
        <f>VLOOKUP(C71,Tabellen!$B$5:$C$46,2)</f>
        <v>65</v>
      </c>
      <c r="E71" s="134">
        <v>2</v>
      </c>
      <c r="F71" s="165" t="str">
        <f>'Locatie''s indeling '!E76</f>
        <v>Dinkelman Bertus</v>
      </c>
      <c r="G71" s="496">
        <f>'Locatie''s indeling '!F76</f>
        <v>1.5409999999999999</v>
      </c>
      <c r="H71" s="182">
        <f>VLOOKUP(G71,Tabellen!$B$5:$C$46,2)</f>
        <v>45</v>
      </c>
    </row>
    <row r="72" spans="1:15" s="20" customFormat="1" ht="27" customHeight="1" x14ac:dyDescent="0.2">
      <c r="A72" s="84">
        <v>3</v>
      </c>
      <c r="B72" s="165" t="str">
        <f>'Locatie''s indeling '!E66</f>
        <v>Heutinck Anke</v>
      </c>
      <c r="C72" s="496">
        <f>'Locatie''s indeling '!F66</f>
        <v>2.13</v>
      </c>
      <c r="D72" s="182">
        <f>VLOOKUP(C72,Tabellen!$B$5:$C$46,2)</f>
        <v>55</v>
      </c>
      <c r="E72" s="84">
        <v>3</v>
      </c>
      <c r="F72" s="165" t="str">
        <f>'Locatie''s indeling '!E78</f>
        <v>Lohuis Heidi ten</v>
      </c>
      <c r="G72" s="496">
        <f>'Locatie''s indeling '!F78</f>
        <v>1.5</v>
      </c>
      <c r="H72" s="182">
        <f>VLOOKUP(G72,Tabellen!$B$5:$C$46,2)</f>
        <v>45</v>
      </c>
    </row>
    <row r="73" spans="1:15" s="20" customFormat="1" ht="27" customHeight="1" x14ac:dyDescent="0.2">
      <c r="A73" s="84">
        <v>4</v>
      </c>
      <c r="B73" s="165" t="str">
        <f>'Locatie''s indeling '!E71</f>
        <v>Hork Herbert</v>
      </c>
      <c r="C73" s="496">
        <f>'Locatie''s indeling '!F71</f>
        <v>2.0499999999999998</v>
      </c>
      <c r="D73" s="182">
        <f>VLOOKUP(C73,Tabellen!$B$5:$C$46,2)</f>
        <v>55</v>
      </c>
      <c r="E73" s="134">
        <v>4</v>
      </c>
      <c r="F73" s="165" t="str">
        <f>'Locatie''s indeling '!E77</f>
        <v>Graaff de Freddie</v>
      </c>
      <c r="G73" s="496">
        <f>'Locatie''s indeling '!F77</f>
        <v>1.45</v>
      </c>
      <c r="H73" s="182">
        <f>VLOOKUP(G73,Tabellen!$B$5:$C$46,2)</f>
        <v>43</v>
      </c>
    </row>
    <row r="74" spans="1:15" s="20" customFormat="1" ht="27" customHeight="1" x14ac:dyDescent="0.2">
      <c r="A74" s="84">
        <v>5</v>
      </c>
      <c r="B74" s="165" t="str">
        <f>'Locatie''s indeling '!E72</f>
        <v>Schuurman vincent</v>
      </c>
      <c r="C74" s="496">
        <f>'Locatie''s indeling '!F72</f>
        <v>2.02</v>
      </c>
      <c r="D74" s="182">
        <f>VLOOKUP(C74,Tabellen!$B$5:$C$46,2)</f>
        <v>55</v>
      </c>
      <c r="E74" s="84">
        <v>5</v>
      </c>
      <c r="F74" s="165" t="str">
        <f>'Locatie''s indeling '!E80</f>
        <v>Ewouds Cor</v>
      </c>
      <c r="G74" s="887">
        <f>'Locatie''s indeling '!F80</f>
        <v>1.1000000000000001</v>
      </c>
      <c r="H74" s="873">
        <f>VLOOKUP(G74,Tabellen!$B$5:$C$46,2)</f>
        <v>37</v>
      </c>
    </row>
    <row r="75" spans="1:15" s="20" customFormat="1" ht="27" customHeight="1" x14ac:dyDescent="0.2">
      <c r="A75" s="84">
        <v>6</v>
      </c>
      <c r="B75" s="165" t="str">
        <f>'Locatie''s indeling '!E69</f>
        <v>Boeijink Henk</v>
      </c>
      <c r="C75" s="887">
        <f>'Locatie''s indeling '!F69</f>
        <v>1.966</v>
      </c>
      <c r="D75" s="873">
        <f>VLOOKUP(C75,Tabellen!$B$5:$C$46,2)</f>
        <v>53</v>
      </c>
      <c r="E75" s="134">
        <v>6</v>
      </c>
      <c r="F75" s="165" t="str">
        <f>'Locatie''s indeling '!E79</f>
        <v>Holthausen Erik</v>
      </c>
      <c r="G75" s="496">
        <f>'Locatie''s indeling '!F79</f>
        <v>0.79</v>
      </c>
      <c r="H75" s="182">
        <f>VLOOKUP(G75,Tabellen!$B$5:$C$46,2)</f>
        <v>29</v>
      </c>
    </row>
    <row r="76" spans="1:15" s="20" customFormat="1" ht="27" customHeight="1" x14ac:dyDescent="0.2">
      <c r="A76" s="84">
        <v>7</v>
      </c>
      <c r="B76" s="165" t="str">
        <f>'Locatie''s indeling '!E67</f>
        <v>Maatman Arie</v>
      </c>
      <c r="C76" s="496">
        <f>'Locatie''s indeling '!F67</f>
        <v>1.75</v>
      </c>
      <c r="D76" s="182">
        <f>VLOOKUP(C76,Tabellen!$B$5:$C$46,2)</f>
        <v>49</v>
      </c>
      <c r="E76" s="84">
        <v>7</v>
      </c>
      <c r="F76" s="865" t="str">
        <f>'Locatie''s indeling '!E81</f>
        <v>Spekschoor Henk</v>
      </c>
      <c r="G76" s="876">
        <f>'Locatie''s indeling '!F81</f>
        <v>0.66</v>
      </c>
      <c r="H76" s="867">
        <f>VLOOKUP(G76,Tabellen!$B$5:$C$46,2)</f>
        <v>27</v>
      </c>
    </row>
    <row r="77" spans="1:15" s="20" customFormat="1" ht="27" customHeight="1" x14ac:dyDescent="0.2">
      <c r="A77" s="84">
        <v>8</v>
      </c>
      <c r="B77" s="165" t="str">
        <f>'Locatie''s indeling '!E68</f>
        <v>Eekelder Willy</v>
      </c>
      <c r="C77" s="887">
        <f>'Locatie''s indeling '!F68</f>
        <v>1.64</v>
      </c>
      <c r="D77" s="873">
        <f>VLOOKUP(C77,Tabellen!$B$5:$C$46,2)</f>
        <v>47</v>
      </c>
      <c r="E77" s="134">
        <v>8</v>
      </c>
      <c r="F77" s="165" t="str">
        <f>'Locatie''s indeling '!E74</f>
        <v>Knippenborg Irma</v>
      </c>
      <c r="G77" s="496">
        <f>'Locatie''s indeling '!F74</f>
        <v>0.28999999999999998</v>
      </c>
      <c r="H77" s="182">
        <f>VLOOKUP(G77,Tabellen!$B$5:$C$46,2)</f>
        <v>19</v>
      </c>
    </row>
    <row r="78" spans="1:15" s="20" customFormat="1" ht="27" customHeight="1" x14ac:dyDescent="0.3">
      <c r="B78" s="1104" t="s">
        <v>137</v>
      </c>
      <c r="C78" s="1105"/>
      <c r="D78" s="1106"/>
      <c r="E78" s="86"/>
      <c r="F78" s="1107" t="s">
        <v>138</v>
      </c>
      <c r="G78" s="1108"/>
      <c r="H78" s="1108"/>
    </row>
    <row r="79" spans="1:15" s="20" customFormat="1" ht="27" customHeight="1" x14ac:dyDescent="0.15">
      <c r="A79" s="1119" t="s">
        <v>695</v>
      </c>
      <c r="B79" s="1120"/>
      <c r="C79" s="1120"/>
      <c r="D79" s="1120"/>
      <c r="E79" s="1120"/>
      <c r="F79" s="1120"/>
      <c r="G79" s="1120"/>
      <c r="H79" s="1120"/>
      <c r="I79" s="886"/>
    </row>
    <row r="80" spans="1:15" s="20" customFormat="1" ht="21.75" customHeight="1" x14ac:dyDescent="0.25">
      <c r="A80" s="1117" t="s">
        <v>696</v>
      </c>
      <c r="B80" s="1118"/>
      <c r="C80" s="1118"/>
      <c r="D80" s="1118"/>
      <c r="E80" s="1118"/>
      <c r="F80" s="1118"/>
      <c r="G80" s="1118"/>
      <c r="H80" s="1118"/>
      <c r="I80" s="100"/>
      <c r="J80" s="21"/>
      <c r="M80" s="85"/>
      <c r="N80" s="85"/>
    </row>
    <row r="81" spans="1:14" s="20" customFormat="1" ht="24.75" customHeight="1" thickBot="1" x14ac:dyDescent="0.25">
      <c r="A81" s="1086"/>
      <c r="B81" s="1087"/>
      <c r="C81" s="1087"/>
      <c r="D81" s="1088"/>
      <c r="E81" s="1086"/>
      <c r="F81" s="1087"/>
      <c r="G81" s="1087"/>
      <c r="H81" s="1088"/>
      <c r="I81" s="11"/>
      <c r="J81" s="21"/>
      <c r="M81" s="85"/>
      <c r="N81" s="85"/>
    </row>
    <row r="82" spans="1:14" ht="27" customHeight="1" thickBot="1" x14ac:dyDescent="0.25">
      <c r="A82" s="68"/>
      <c r="B82" s="715" t="s">
        <v>31</v>
      </c>
      <c r="C82" s="73"/>
      <c r="D82" s="73"/>
      <c r="E82" s="68"/>
      <c r="F82" s="177"/>
      <c r="G82" s="73"/>
      <c r="H82" s="73"/>
      <c r="I82" s="21"/>
    </row>
    <row r="83" spans="1:14" ht="27" customHeight="1" x14ac:dyDescent="0.2">
      <c r="A83" s="68"/>
      <c r="B83" s="384"/>
      <c r="C83" s="385"/>
      <c r="D83" s="386"/>
      <c r="E83" s="68"/>
      <c r="F83" s="387"/>
      <c r="G83" s="168"/>
      <c r="H83" s="386"/>
      <c r="I83" s="21"/>
    </row>
    <row r="84" spans="1:14" ht="27" customHeight="1" x14ac:dyDescent="0.2">
      <c r="A84" s="68"/>
      <c r="B84" s="384"/>
      <c r="C84" s="385"/>
      <c r="D84" s="386"/>
      <c r="E84" s="388"/>
      <c r="F84" s="387"/>
      <c r="G84" s="168"/>
      <c r="H84" s="386"/>
      <c r="I84" s="11"/>
    </row>
    <row r="85" spans="1:14" ht="27" customHeight="1" x14ac:dyDescent="0.2">
      <c r="A85" s="68"/>
      <c r="B85" s="384"/>
      <c r="C85" s="385"/>
      <c r="D85" s="386"/>
      <c r="E85" s="68"/>
      <c r="F85" s="387"/>
      <c r="G85" s="168"/>
      <c r="H85" s="386"/>
      <c r="I85" s="68"/>
    </row>
    <row r="86" spans="1:14" ht="27" customHeight="1" x14ac:dyDescent="0.2">
      <c r="A86" s="68"/>
      <c r="B86" s="384"/>
      <c r="C86" s="385"/>
      <c r="D86" s="386"/>
      <c r="E86" s="68"/>
      <c r="F86" s="387"/>
      <c r="G86" s="168"/>
      <c r="H86" s="386"/>
      <c r="I86" s="11"/>
    </row>
    <row r="87" spans="1:14" ht="27" customHeight="1" x14ac:dyDescent="0.2">
      <c r="A87" s="68"/>
      <c r="B87" s="384"/>
      <c r="C87" s="385"/>
      <c r="D87" s="386"/>
      <c r="E87" s="388"/>
      <c r="F87" s="387"/>
      <c r="G87" s="168"/>
      <c r="H87" s="386"/>
    </row>
    <row r="88" spans="1:14" ht="16.5" customHeight="1" x14ac:dyDescent="0.2">
      <c r="A88" s="68"/>
      <c r="D88" s="177"/>
      <c r="E88" s="68"/>
      <c r="F88" s="59"/>
      <c r="G88" s="59"/>
      <c r="H88" s="59"/>
      <c r="I88" s="11"/>
    </row>
    <row r="89" spans="1:14" ht="27" customHeight="1" x14ac:dyDescent="0.3">
      <c r="A89" s="68"/>
      <c r="B89" s="111"/>
      <c r="C89" s="85"/>
      <c r="D89" s="59"/>
      <c r="E89" s="68"/>
      <c r="F89" s="111"/>
      <c r="G89" s="59"/>
      <c r="H89" s="59"/>
      <c r="I89" s="11"/>
    </row>
    <row r="90" spans="1:14" ht="19.5" customHeight="1" x14ac:dyDescent="0.2">
      <c r="B90" s="1084"/>
      <c r="C90" s="1084"/>
      <c r="D90" s="1084"/>
      <c r="E90" s="1084"/>
      <c r="F90" s="1084"/>
      <c r="G90" s="73"/>
      <c r="H90" s="67"/>
      <c r="I90" s="11"/>
    </row>
    <row r="91" spans="1:14" ht="27" customHeight="1" x14ac:dyDescent="0.3">
      <c r="A91" s="1085"/>
      <c r="B91" s="1078"/>
      <c r="C91" s="1078"/>
      <c r="D91" s="1076"/>
      <c r="E91" s="1076"/>
      <c r="F91" s="1089"/>
      <c r="G91" s="1089"/>
      <c r="I91" s="11"/>
      <c r="J91" s="21"/>
    </row>
    <row r="92" spans="1:14" ht="21.75" customHeight="1" x14ac:dyDescent="0.3">
      <c r="A92" s="389"/>
      <c r="C92" s="59"/>
      <c r="D92" s="59"/>
      <c r="E92" s="68"/>
      <c r="F92" s="59"/>
      <c r="G92" s="59"/>
      <c r="I92" s="11"/>
      <c r="J92" s="21"/>
    </row>
    <row r="93" spans="1:14" ht="27" customHeight="1" x14ac:dyDescent="0.25">
      <c r="A93" s="1079"/>
      <c r="B93" s="1079"/>
      <c r="C93" s="1079"/>
      <c r="D93" s="1079"/>
      <c r="E93" s="1079"/>
      <c r="F93" s="1080"/>
      <c r="G93" s="1080"/>
      <c r="H93" s="1080"/>
      <c r="J93" s="11"/>
    </row>
    <row r="94" spans="1:14" ht="27" customHeight="1" x14ac:dyDescent="0.2">
      <c r="A94" s="1081"/>
      <c r="B94" s="1081"/>
      <c r="C94" s="1081"/>
      <c r="D94" s="1081"/>
      <c r="E94" s="1081"/>
      <c r="F94" s="1081"/>
      <c r="G94" s="1081"/>
      <c r="H94" s="1081"/>
      <c r="I94" s="11"/>
      <c r="J94" s="21"/>
    </row>
    <row r="95" spans="1:14" ht="27" customHeight="1" x14ac:dyDescent="0.35">
      <c r="A95" s="68"/>
      <c r="B95" s="1082"/>
      <c r="C95" s="1083"/>
      <c r="D95" s="1083"/>
      <c r="E95" s="1083"/>
      <c r="F95" s="1083"/>
      <c r="G95" s="390"/>
      <c r="I95" s="11"/>
      <c r="J95" s="21"/>
    </row>
    <row r="96" spans="1:14" ht="18.75" customHeight="1" x14ac:dyDescent="0.2">
      <c r="A96" s="1075"/>
      <c r="B96" s="1075"/>
      <c r="C96" s="1075"/>
      <c r="D96" s="177"/>
      <c r="E96" s="1075"/>
      <c r="F96" s="1075"/>
      <c r="G96" s="1075"/>
      <c r="H96" s="1075"/>
      <c r="I96" s="21"/>
      <c r="J96" s="1075"/>
      <c r="K96" s="1075"/>
      <c r="L96" s="1075"/>
      <c r="M96" s="1075"/>
      <c r="N96" s="1075"/>
    </row>
    <row r="97" spans="1:15" ht="27" customHeight="1" x14ac:dyDescent="0.2">
      <c r="A97" s="1075"/>
      <c r="B97" s="1075"/>
      <c r="C97" s="1075"/>
      <c r="D97" s="1075"/>
      <c r="E97" s="1075"/>
      <c r="F97" s="1075"/>
      <c r="G97" s="1075"/>
      <c r="H97" s="1075"/>
      <c r="I97" s="11"/>
      <c r="J97" s="1075"/>
      <c r="K97" s="1075"/>
      <c r="L97" s="1075"/>
      <c r="M97" s="1075"/>
      <c r="N97" s="1075"/>
    </row>
    <row r="98" spans="1:15" ht="27" customHeight="1" x14ac:dyDescent="0.2">
      <c r="A98" s="68"/>
      <c r="B98" s="177"/>
      <c r="C98" s="73"/>
      <c r="D98" s="73"/>
      <c r="E98" s="68"/>
      <c r="F98" s="177"/>
      <c r="G98" s="73"/>
      <c r="H98" s="73"/>
      <c r="J98" s="68"/>
      <c r="K98" s="177"/>
      <c r="L98" s="177"/>
      <c r="M98" s="73"/>
      <c r="N98" s="73"/>
    </row>
    <row r="99" spans="1:15" ht="27" customHeight="1" x14ac:dyDescent="0.2">
      <c r="A99" s="68"/>
      <c r="B99" s="384"/>
      <c r="C99" s="178"/>
      <c r="D99" s="386"/>
      <c r="E99" s="68"/>
      <c r="F99" s="391"/>
      <c r="G99" s="392"/>
      <c r="H99" s="393"/>
      <c r="J99" s="68"/>
      <c r="K99" s="391"/>
      <c r="L99" s="391"/>
      <c r="M99" s="394"/>
      <c r="N99" s="393"/>
    </row>
    <row r="100" spans="1:15" ht="27" customHeight="1" x14ac:dyDescent="0.2">
      <c r="A100" s="68"/>
      <c r="B100" s="384"/>
      <c r="C100" s="178"/>
      <c r="D100" s="386"/>
      <c r="E100" s="68"/>
      <c r="F100" s="384"/>
      <c r="G100" s="395"/>
      <c r="H100" s="161"/>
      <c r="J100" s="68"/>
      <c r="K100" s="384"/>
      <c r="L100" s="384"/>
      <c r="M100" s="385"/>
      <c r="N100" s="161"/>
    </row>
    <row r="101" spans="1:15" ht="27" customHeight="1" x14ac:dyDescent="0.2">
      <c r="A101" s="68"/>
      <c r="B101" s="384"/>
      <c r="C101" s="178"/>
      <c r="D101" s="386"/>
      <c r="E101" s="68"/>
      <c r="F101" s="384"/>
      <c r="G101" s="395"/>
      <c r="H101" s="161"/>
      <c r="J101" s="388"/>
      <c r="K101" s="384"/>
      <c r="L101" s="384"/>
      <c r="M101" s="385"/>
      <c r="N101" s="161"/>
    </row>
    <row r="102" spans="1:15" ht="27" customHeight="1" x14ac:dyDescent="0.2">
      <c r="A102" s="68"/>
      <c r="B102" s="384"/>
      <c r="C102" s="178"/>
      <c r="D102" s="386"/>
      <c r="E102" s="68"/>
      <c r="F102" s="384"/>
      <c r="G102" s="395"/>
      <c r="H102" s="161"/>
      <c r="J102" s="68"/>
      <c r="K102" s="384"/>
      <c r="L102" s="384"/>
      <c r="M102" s="385"/>
      <c r="N102" s="161"/>
    </row>
    <row r="103" spans="1:15" ht="27" customHeight="1" x14ac:dyDescent="0.2">
      <c r="A103" s="68"/>
      <c r="B103" s="384"/>
      <c r="C103" s="178"/>
      <c r="D103" s="386"/>
      <c r="E103" s="68"/>
      <c r="F103" s="384"/>
      <c r="G103" s="395"/>
      <c r="H103" s="161"/>
      <c r="J103" s="68"/>
      <c r="K103" s="384"/>
      <c r="L103" s="384"/>
      <c r="M103" s="385"/>
      <c r="N103" s="161"/>
    </row>
    <row r="104" spans="1:15" ht="27" customHeight="1" x14ac:dyDescent="0.3">
      <c r="A104" s="68"/>
      <c r="B104" s="384"/>
      <c r="C104" s="178"/>
      <c r="D104" s="386"/>
      <c r="E104" s="68"/>
      <c r="F104" s="396"/>
      <c r="G104" s="395"/>
      <c r="H104" s="161"/>
      <c r="J104" s="21"/>
      <c r="K104" s="111"/>
      <c r="L104" s="111"/>
    </row>
    <row r="105" spans="1:15" ht="16.5" customHeight="1" x14ac:dyDescent="0.2">
      <c r="A105" s="1075"/>
      <c r="B105" s="1075"/>
      <c r="C105" s="1075"/>
      <c r="D105" s="1075"/>
      <c r="E105" s="1075"/>
      <c r="F105" s="1095"/>
      <c r="G105" s="1095"/>
      <c r="H105" s="1095"/>
    </row>
    <row r="106" spans="1:15" ht="27" customHeight="1" x14ac:dyDescent="0.2">
      <c r="A106" s="1075"/>
      <c r="B106" s="1075"/>
      <c r="C106" s="1075"/>
      <c r="D106" s="1075"/>
      <c r="E106" s="1075"/>
      <c r="F106" s="1075"/>
      <c r="G106" s="1075"/>
      <c r="H106" s="1075"/>
    </row>
    <row r="107" spans="1:15" ht="27" customHeight="1" x14ac:dyDescent="0.2">
      <c r="A107" s="68"/>
      <c r="B107" s="177"/>
      <c r="C107" s="73"/>
      <c r="D107" s="73"/>
      <c r="E107" s="68"/>
      <c r="F107" s="177"/>
      <c r="G107" s="73"/>
      <c r="H107" s="73"/>
    </row>
    <row r="108" spans="1:15" ht="27" customHeight="1" x14ac:dyDescent="0.2">
      <c r="A108" s="68"/>
      <c r="B108" s="397"/>
      <c r="C108" s="398"/>
      <c r="D108" s="399"/>
      <c r="E108" s="68"/>
      <c r="F108" s="391"/>
      <c r="G108" s="394"/>
      <c r="H108" s="393"/>
      <c r="K108" s="712"/>
      <c r="L108" s="712"/>
      <c r="M108" s="713"/>
      <c r="N108" s="714"/>
      <c r="O108" s="714"/>
    </row>
    <row r="109" spans="1:15" ht="27" customHeight="1" x14ac:dyDescent="0.2">
      <c r="A109" s="68"/>
      <c r="B109" s="384"/>
      <c r="C109" s="168"/>
      <c r="D109" s="161"/>
      <c r="E109" s="68"/>
      <c r="F109" s="384"/>
      <c r="G109" s="385"/>
      <c r="H109" s="161"/>
      <c r="K109" s="163"/>
      <c r="L109" s="163"/>
      <c r="M109" s="713"/>
      <c r="N109" s="714"/>
      <c r="O109" s="714"/>
    </row>
    <row r="110" spans="1:15" ht="27" customHeight="1" x14ac:dyDescent="0.2">
      <c r="A110" s="68"/>
      <c r="B110" s="384"/>
      <c r="C110" s="168"/>
      <c r="D110" s="161"/>
      <c r="E110" s="68"/>
      <c r="F110" s="384"/>
      <c r="G110" s="385"/>
      <c r="H110" s="161"/>
      <c r="K110" s="163"/>
      <c r="L110" s="163"/>
      <c r="M110" s="713"/>
      <c r="N110" s="714"/>
      <c r="O110" s="714"/>
    </row>
    <row r="111" spans="1:15" ht="27" customHeight="1" x14ac:dyDescent="0.2">
      <c r="A111" s="68"/>
      <c r="B111" s="384"/>
      <c r="C111" s="168"/>
      <c r="D111" s="161"/>
      <c r="E111" s="68"/>
      <c r="F111" s="384"/>
      <c r="G111" s="385"/>
      <c r="H111" s="161"/>
    </row>
    <row r="112" spans="1:15" ht="27" customHeight="1" x14ac:dyDescent="0.2">
      <c r="A112" s="68"/>
      <c r="B112" s="384"/>
      <c r="C112" s="168"/>
      <c r="D112" s="161"/>
      <c r="E112" s="68"/>
      <c r="F112" s="384"/>
      <c r="G112" s="385"/>
      <c r="H112" s="161"/>
    </row>
    <row r="113" spans="1:7" ht="25.5" customHeight="1" x14ac:dyDescent="0.3">
      <c r="A113" s="68"/>
      <c r="B113" s="111"/>
      <c r="C113" s="85"/>
      <c r="D113" s="59"/>
      <c r="E113" s="68"/>
      <c r="F113" s="396"/>
      <c r="G113" s="111"/>
    </row>
    <row r="114" spans="1:7" ht="21.75" customHeight="1" x14ac:dyDescent="0.2">
      <c r="A114" s="68"/>
      <c r="B114" s="1084"/>
      <c r="C114" s="1084"/>
      <c r="D114" s="1084"/>
      <c r="E114" s="1084"/>
      <c r="F114" s="1084"/>
      <c r="G114" s="194"/>
    </row>
    <row r="115" spans="1:7" ht="27" customHeight="1" x14ac:dyDescent="0.3">
      <c r="A115" s="1085"/>
      <c r="B115" s="1078"/>
      <c r="C115" s="1078"/>
      <c r="D115" s="1076"/>
      <c r="E115" s="1076"/>
      <c r="F115" s="1089"/>
      <c r="G115" s="1089"/>
    </row>
    <row r="116" spans="1:7" ht="22.5" x14ac:dyDescent="0.3">
      <c r="A116" s="389"/>
      <c r="C116" s="59"/>
      <c r="D116" s="59"/>
      <c r="E116" s="68"/>
      <c r="F116" s="59"/>
      <c r="G116" s="59"/>
    </row>
    <row r="118" spans="1:7" x14ac:dyDescent="0.2">
      <c r="B118" s="400"/>
    </row>
  </sheetData>
  <sortState xmlns:xlrd2="http://schemas.microsoft.com/office/spreadsheetml/2017/richdata2" ref="F70:H77">
    <sortCondition descending="1" ref="H70:H77"/>
  </sortState>
  <mergeCells count="77">
    <mergeCell ref="A80:H80"/>
    <mergeCell ref="A79:H79"/>
    <mergeCell ref="A1:H1"/>
    <mergeCell ref="A2:H2"/>
    <mergeCell ref="B78:D78"/>
    <mergeCell ref="F78:H78"/>
    <mergeCell ref="A68:D68"/>
    <mergeCell ref="E68:H68"/>
    <mergeCell ref="B67:D67"/>
    <mergeCell ref="F67:H67"/>
    <mergeCell ref="A63:H63"/>
    <mergeCell ref="A64:H64"/>
    <mergeCell ref="B46:D46"/>
    <mergeCell ref="F46:H46"/>
    <mergeCell ref="B62:D62"/>
    <mergeCell ref="F62:H62"/>
    <mergeCell ref="A50:D50"/>
    <mergeCell ref="A51:D51"/>
    <mergeCell ref="K50:N50"/>
    <mergeCell ref="A49:H49"/>
    <mergeCell ref="A47:H47"/>
    <mergeCell ref="A48:H48"/>
    <mergeCell ref="E50:H50"/>
    <mergeCell ref="P21:T21"/>
    <mergeCell ref="J35:N35"/>
    <mergeCell ref="J34:N34"/>
    <mergeCell ref="E35:H35"/>
    <mergeCell ref="A35:D35"/>
    <mergeCell ref="A34:D34"/>
    <mergeCell ref="E34:H34"/>
    <mergeCell ref="A33:H33"/>
    <mergeCell ref="B30:D30"/>
    <mergeCell ref="F30:H30"/>
    <mergeCell ref="A31:H31"/>
    <mergeCell ref="A32:H32"/>
    <mergeCell ref="J3:N3"/>
    <mergeCell ref="J19:N19"/>
    <mergeCell ref="J4:M4"/>
    <mergeCell ref="A19:D19"/>
    <mergeCell ref="J16:N16"/>
    <mergeCell ref="E18:H18"/>
    <mergeCell ref="A18:D18"/>
    <mergeCell ref="E4:H4"/>
    <mergeCell ref="E19:H19"/>
    <mergeCell ref="A16:H16"/>
    <mergeCell ref="A17:H17"/>
    <mergeCell ref="A4:D4"/>
    <mergeCell ref="B3:D3"/>
    <mergeCell ref="F3:H3"/>
    <mergeCell ref="B15:D15"/>
    <mergeCell ref="F15:H15"/>
    <mergeCell ref="F115:G115"/>
    <mergeCell ref="A106:D106"/>
    <mergeCell ref="A97:D97"/>
    <mergeCell ref="A105:D105"/>
    <mergeCell ref="E96:H96"/>
    <mergeCell ref="A115:C115"/>
    <mergeCell ref="E105:H105"/>
    <mergeCell ref="D115:E115"/>
    <mergeCell ref="E106:H106"/>
    <mergeCell ref="B114:F114"/>
    <mergeCell ref="J97:N97"/>
    <mergeCell ref="J96:N96"/>
    <mergeCell ref="E97:H97"/>
    <mergeCell ref="D91:E91"/>
    <mergeCell ref="J51:N51"/>
    <mergeCell ref="A93:H93"/>
    <mergeCell ref="A96:C96"/>
    <mergeCell ref="A94:H94"/>
    <mergeCell ref="B95:F95"/>
    <mergeCell ref="B90:F90"/>
    <mergeCell ref="A91:C91"/>
    <mergeCell ref="A81:D81"/>
    <mergeCell ref="F91:G91"/>
    <mergeCell ref="E51:H51"/>
    <mergeCell ref="E81:H81"/>
    <mergeCell ref="A66:H66"/>
  </mergeCells>
  <phoneticPr fontId="5" type="noConversion"/>
  <hyperlinks>
    <hyperlink ref="B82" location="Hoofdmenu!A1" display="Hoofdmenu" xr:uid="{7BB1999F-8D47-4723-B713-72BD27CBE0B3}"/>
  </hyperlinks>
  <printOptions horizontalCentered="1" gridLines="1"/>
  <pageMargins left="0" right="0" top="1.3779527559055118" bottom="0.39370078740157483" header="0.51181102362204722" footer="0.51181102362204722"/>
  <pageSetup paperSize="9" scale="80" orientation="portrait" r:id="rId1"/>
  <headerFooter alignWithMargins="0"/>
  <rowBreaks count="1" manualBreakCount="1">
    <brk id="9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18"/>
  <sheetViews>
    <sheetView topLeftCell="A2" workbookViewId="0">
      <pane ySplit="2" topLeftCell="A76" activePane="bottomLeft" state="frozen"/>
      <selection activeCell="A2" sqref="A2"/>
      <selection pane="bottomLeft" activeCell="Q92" sqref="Q92"/>
    </sheetView>
  </sheetViews>
  <sheetFormatPr defaultRowHeight="10.5" x14ac:dyDescent="0.15"/>
  <cols>
    <col min="1" max="1" width="4.28515625" style="132" customWidth="1"/>
    <col min="2" max="2" width="21.5703125" style="19" customWidth="1"/>
    <col min="3" max="3" width="10.42578125" style="132" customWidth="1"/>
    <col min="4" max="4" width="24.28515625" style="33" customWidth="1"/>
    <col min="5" max="5" width="9.5703125" style="777" customWidth="1"/>
    <col min="6" max="6" width="9.85546875" style="22" customWidth="1"/>
    <col min="7" max="7" width="6.140625" style="22" customWidth="1"/>
    <col min="8" max="8" width="8.7109375" style="22" customWidth="1"/>
    <col min="9" max="9" width="7.85546875" style="22" customWidth="1"/>
    <col min="10" max="10" width="9" style="23" customWidth="1"/>
    <col min="11" max="11" width="9.28515625" style="31" customWidth="1"/>
    <col min="12" max="12" width="8.42578125" style="24" customWidth="1"/>
    <col min="13" max="13" width="7.85546875" style="22" customWidth="1"/>
    <col min="14" max="14" width="9.28515625" style="339" customWidth="1"/>
    <col min="15" max="15" width="10.7109375" style="157" bestFit="1" customWidth="1"/>
    <col min="16" max="16" width="19" style="160" customWidth="1"/>
    <col min="17" max="17" width="17.28515625" style="21" customWidth="1"/>
    <col min="18" max="18" width="17.42578125" style="33" customWidth="1"/>
    <col min="19" max="19" width="18.140625" style="21" customWidth="1"/>
    <col min="20" max="20" width="10.7109375" style="21" customWidth="1"/>
    <col min="21" max="21" width="16.42578125" style="21" bestFit="1" customWidth="1"/>
    <col min="22" max="22" width="9.140625" style="21"/>
    <col min="23" max="23" width="9.140625" style="534"/>
    <col min="24" max="24" width="10.42578125" style="21" bestFit="1" customWidth="1"/>
    <col min="25" max="25" width="19.28515625" style="21" customWidth="1"/>
    <col min="26" max="26" width="9.7109375" style="534" bestFit="1" customWidth="1"/>
    <col min="27" max="27" width="11.5703125" style="21" bestFit="1" customWidth="1"/>
    <col min="28" max="28" width="9.140625" style="21"/>
    <col min="29" max="16384" width="9.140625" style="20"/>
  </cols>
  <sheetData>
    <row r="1" spans="1:28" ht="25.5" hidden="1" customHeight="1" thickBot="1" x14ac:dyDescent="0.3">
      <c r="A1" s="123" t="s">
        <v>52</v>
      </c>
      <c r="B1" s="123"/>
      <c r="C1" s="123"/>
      <c r="D1" s="123"/>
      <c r="E1" s="717"/>
      <c r="F1" s="717"/>
      <c r="G1" s="717"/>
      <c r="H1" s="717"/>
      <c r="I1" s="717"/>
      <c r="J1" s="123"/>
      <c r="K1" s="124"/>
      <c r="L1" s="122" t="s">
        <v>22</v>
      </c>
      <c r="M1" s="128"/>
    </row>
    <row r="2" spans="1:28" s="374" customFormat="1" ht="42.75" customHeight="1" thickBot="1" x14ac:dyDescent="0.25">
      <c r="A2" s="1149" t="s">
        <v>123</v>
      </c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50"/>
      <c r="P2" s="684"/>
      <c r="Q2" s="373"/>
      <c r="R2" s="535"/>
      <c r="S2" s="373"/>
      <c r="T2" s="373"/>
      <c r="U2" s="373"/>
      <c r="V2" s="373"/>
      <c r="W2" s="536"/>
      <c r="X2" s="373"/>
      <c r="Y2" s="373"/>
      <c r="Z2" s="536"/>
      <c r="AA2" s="373"/>
      <c r="AB2" s="373"/>
    </row>
    <row r="3" spans="1:28" ht="36.75" customHeight="1" x14ac:dyDescent="0.15">
      <c r="A3" s="502"/>
      <c r="B3" s="34" t="s">
        <v>0</v>
      </c>
      <c r="C3" s="35" t="s">
        <v>125</v>
      </c>
      <c r="D3" s="40" t="s">
        <v>27</v>
      </c>
      <c r="E3" s="729" t="s">
        <v>116</v>
      </c>
      <c r="F3" s="730" t="s">
        <v>5</v>
      </c>
      <c r="G3" s="718" t="s">
        <v>26</v>
      </c>
      <c r="H3" s="126" t="s">
        <v>17</v>
      </c>
      <c r="I3" s="126" t="s">
        <v>18</v>
      </c>
      <c r="J3" s="116" t="s">
        <v>19</v>
      </c>
      <c r="K3" s="117" t="s">
        <v>6</v>
      </c>
      <c r="L3" s="115" t="s">
        <v>9</v>
      </c>
      <c r="M3" s="126" t="s">
        <v>7</v>
      </c>
      <c r="N3" s="340" t="s">
        <v>8</v>
      </c>
      <c r="O3" s="158" t="s">
        <v>16</v>
      </c>
      <c r="P3" s="509"/>
    </row>
    <row r="4" spans="1:28" ht="15.75" customHeight="1" x14ac:dyDescent="0.15">
      <c r="A4" s="502"/>
      <c r="C4" s="30"/>
      <c r="D4" s="82"/>
      <c r="E4" s="731"/>
      <c r="J4" s="23" t="str">
        <f>IF(ISBLANK(H4),"",SUM(H4/I4))</f>
        <v/>
      </c>
      <c r="K4" s="36" t="str">
        <f>IF(ISBLANK(H4),"",SUM(H4/F5))</f>
        <v/>
      </c>
      <c r="L4" s="24" t="str">
        <f>IF(ISBLANK(H4),"",VLOOKUP(K4,Tabellen!$F$6:$G$16,2))</f>
        <v/>
      </c>
      <c r="N4" s="341" t="str">
        <f t="shared" ref="N4" si="0">IF(ISBLANK(H4),"",SUM(J4/E4))</f>
        <v/>
      </c>
      <c r="O4" s="159"/>
      <c r="P4" s="509"/>
    </row>
    <row r="5" spans="1:28" ht="13.5" customHeight="1" x14ac:dyDescent="0.2">
      <c r="A5" s="30">
        <v>1</v>
      </c>
      <c r="B5" s="609" t="str">
        <f>'Locatie''s indeling '!$E$2</f>
        <v>Gotink Theo</v>
      </c>
      <c r="C5" s="30" t="s">
        <v>126</v>
      </c>
      <c r="D5" s="82" t="str">
        <f>'Locatie''s indeling '!E3</f>
        <v>Heutinck Hennie</v>
      </c>
      <c r="E5" s="731">
        <f>'Locatie''s indeling '!$F$2</f>
        <v>2.2999999999999998</v>
      </c>
      <c r="F5" s="720">
        <v>60</v>
      </c>
      <c r="G5" s="719"/>
      <c r="H5" s="719"/>
      <c r="J5" s="23" t="str">
        <f>IF(ISBLANK(H5),"",SUM(H5/I5))</f>
        <v/>
      </c>
      <c r="K5" s="36" t="str">
        <f>IF(ISBLANK(H5),"",SUM(H5/F5))</f>
        <v/>
      </c>
      <c r="L5" s="24" t="str">
        <f>IF(ISBLANK(H5),"",VLOOKUP(K5,Tabellen!$F$6:$G$16,2))</f>
        <v/>
      </c>
      <c r="N5" s="341" t="str">
        <f>IF(ISBLANK(H5),"",SUM(J5/E5))</f>
        <v/>
      </c>
      <c r="O5" s="159" t="str">
        <f>IF(ISBLANK(G5),"",VLOOKUP(J5,Tabellen!$B$5:$C$46,2))</f>
        <v/>
      </c>
      <c r="P5" s="510"/>
    </row>
    <row r="6" spans="1:28" ht="13.5" customHeight="1" x14ac:dyDescent="0.2">
      <c r="A6" s="30">
        <v>2</v>
      </c>
      <c r="B6" s="27"/>
      <c r="C6" s="30" t="s">
        <v>126</v>
      </c>
      <c r="D6" s="82" t="str">
        <f>'Locatie''s indeling '!E4</f>
        <v>Piepers Arnold</v>
      </c>
      <c r="E6" s="731"/>
      <c r="F6" s="720"/>
      <c r="G6" s="719"/>
      <c r="H6" s="719"/>
      <c r="J6" s="23" t="str">
        <f t="shared" ref="J6:J11" si="1">IF(ISBLANK(H6),"",SUM(H6/I6))</f>
        <v/>
      </c>
      <c r="K6" s="36" t="str">
        <f>IF(ISBLANK(H6),"",SUM(H6/F6))</f>
        <v/>
      </c>
      <c r="L6" s="24" t="str">
        <f>IF(ISBLANK(H6),"",VLOOKUP(K6,Tabellen!$F$6:$G$16,2))</f>
        <v/>
      </c>
      <c r="N6" s="341" t="str">
        <f t="shared" ref="N6:N12" si="2">IF(ISBLANK(H6),"",SUM(J6/E6))</f>
        <v/>
      </c>
      <c r="O6" s="159" t="str">
        <f>IF(ISBLANK(G6),"",VLOOKUP(J6,Tabellen!$B$5:$C$46,2))</f>
        <v/>
      </c>
      <c r="P6" s="1148"/>
      <c r="Q6" s="1144"/>
      <c r="R6" s="1145"/>
      <c r="S6" s="1142"/>
      <c r="T6" s="1143"/>
      <c r="U6" s="1143"/>
      <c r="V6" s="1140"/>
      <c r="W6" s="1141"/>
      <c r="X6" s="1142"/>
      <c r="Y6" s="1143"/>
      <c r="Z6" s="1141"/>
      <c r="AA6" s="1139"/>
      <c r="AB6" s="1154"/>
    </row>
    <row r="7" spans="1:28" ht="13.5" customHeight="1" x14ac:dyDescent="0.2">
      <c r="A7" s="30">
        <v>3</v>
      </c>
      <c r="B7" s="27"/>
      <c r="C7" s="30" t="s">
        <v>126</v>
      </c>
      <c r="D7" s="82" t="str">
        <f>'Locatie''s indeling '!E5</f>
        <v>Voskamp Martin</v>
      </c>
      <c r="E7" s="731"/>
      <c r="F7" s="720"/>
      <c r="G7" s="719"/>
      <c r="H7" s="719"/>
      <c r="J7" s="23" t="str">
        <f t="shared" si="1"/>
        <v/>
      </c>
      <c r="K7" s="36" t="str">
        <f t="shared" ref="K7:K11" si="3">IF(ISBLANK(H16),"",SUM(H7/F7))</f>
        <v/>
      </c>
      <c r="L7" s="24" t="str">
        <f>IF(ISBLANK(H16),"",VLOOKUP(K7,Tabellen!$F$6:$G$16,2))</f>
        <v/>
      </c>
      <c r="N7" s="341" t="str">
        <f t="shared" si="2"/>
        <v/>
      </c>
      <c r="O7" s="159" t="str">
        <f>IF(ISBLANK(G7),"",VLOOKUP(J7,Tabellen!$B$5:$C$46,2))</f>
        <v/>
      </c>
      <c r="P7" s="1148"/>
      <c r="Q7" s="1144"/>
      <c r="R7" s="1145"/>
      <c r="S7" s="1142"/>
      <c r="T7" s="1143"/>
      <c r="U7" s="1143"/>
      <c r="V7" s="1140"/>
      <c r="W7" s="1141"/>
      <c r="X7" s="1142"/>
      <c r="Y7" s="1143"/>
      <c r="Z7" s="1141"/>
      <c r="AA7" s="1139"/>
      <c r="AB7" s="1154"/>
    </row>
    <row r="8" spans="1:28" ht="13.5" customHeight="1" thickBot="1" x14ac:dyDescent="0.25">
      <c r="A8" s="30">
        <v>4</v>
      </c>
      <c r="B8" s="27"/>
      <c r="C8" s="30" t="s">
        <v>126</v>
      </c>
      <c r="D8" s="82" t="str">
        <f>'Locatie''s indeling '!E6</f>
        <v>Velthuis Bert</v>
      </c>
      <c r="E8" s="731"/>
      <c r="F8" s="720"/>
      <c r="G8" s="719"/>
      <c r="H8" s="719"/>
      <c r="J8" s="23" t="str">
        <f t="shared" si="1"/>
        <v/>
      </c>
      <c r="K8" s="36" t="str">
        <f t="shared" si="3"/>
        <v/>
      </c>
      <c r="L8" s="24" t="str">
        <f>IF(ISBLANK(H17),"",VLOOKUP(K8,Tabellen!$F$6:$G$16,2))</f>
        <v/>
      </c>
      <c r="N8" s="341" t="str">
        <f t="shared" si="2"/>
        <v/>
      </c>
      <c r="O8" s="159" t="str">
        <f>IF(ISBLANK(G8),"",VLOOKUP(J8,Tabellen!$B$5:$C$46,2))</f>
        <v/>
      </c>
      <c r="P8" s="1148"/>
      <c r="Q8" s="1144"/>
      <c r="R8" s="1145"/>
      <c r="S8" s="1142"/>
      <c r="T8" s="1143"/>
      <c r="U8" s="1143"/>
      <c r="V8" s="1140"/>
      <c r="W8" s="1141"/>
      <c r="X8" s="1142"/>
      <c r="Y8" s="1143"/>
      <c r="Z8" s="1141"/>
      <c r="AA8" s="1139"/>
      <c r="AB8" s="1155"/>
    </row>
    <row r="9" spans="1:28" s="25" customFormat="1" ht="13.5" customHeight="1" thickBot="1" x14ac:dyDescent="0.25">
      <c r="A9" s="30">
        <v>5</v>
      </c>
      <c r="C9" s="30" t="s">
        <v>126</v>
      </c>
      <c r="D9" s="82" t="str">
        <f>'Locatie''s indeling '!E7</f>
        <v>Tuyl Wim van</v>
      </c>
      <c r="E9" s="731"/>
      <c r="F9" s="720"/>
      <c r="G9" s="719"/>
      <c r="H9" s="719"/>
      <c r="I9" s="22"/>
      <c r="J9" s="23" t="str">
        <f t="shared" si="1"/>
        <v/>
      </c>
      <c r="K9" s="36" t="str">
        <f t="shared" si="3"/>
        <v/>
      </c>
      <c r="L9" s="24" t="str">
        <f>IF(ISBLANK(H18),"",VLOOKUP(K9,Tabellen!$F$6:$G$16,2))</f>
        <v/>
      </c>
      <c r="M9" s="22"/>
      <c r="N9" s="341" t="str">
        <f t="shared" si="2"/>
        <v/>
      </c>
      <c r="O9" s="159" t="str">
        <f>IF(ISBLANK(G9),"",VLOOKUP(J9,Tabellen!$B$5:$C$46,2))</f>
        <v/>
      </c>
      <c r="P9" s="511"/>
      <c r="Q9" s="542"/>
      <c r="R9" s="543"/>
      <c r="S9" s="544"/>
      <c r="T9" s="545"/>
      <c r="U9" s="545"/>
      <c r="V9" s="542"/>
      <c r="W9" s="534"/>
      <c r="X9" s="21"/>
      <c r="Y9" s="544"/>
      <c r="Z9" s="534"/>
      <c r="AA9" s="21"/>
    </row>
    <row r="10" spans="1:28" ht="13.5" customHeight="1" x14ac:dyDescent="0.2">
      <c r="A10" s="30">
        <v>6</v>
      </c>
      <c r="B10" s="1"/>
      <c r="C10" s="30" t="s">
        <v>126</v>
      </c>
      <c r="D10" s="82" t="str">
        <f>'Locatie''s indeling '!E8</f>
        <v>Rosendahl Jos</v>
      </c>
      <c r="E10" s="731"/>
      <c r="F10" s="720"/>
      <c r="G10" s="719"/>
      <c r="H10" s="719"/>
      <c r="J10" s="23" t="str">
        <f t="shared" si="1"/>
        <v/>
      </c>
      <c r="K10" s="36" t="str">
        <f t="shared" si="3"/>
        <v/>
      </c>
      <c r="L10" s="24" t="str">
        <f>IF(ISBLANK(H19),"",VLOOKUP(K10,Tabellen!$F$6:$G$16,2))</f>
        <v/>
      </c>
      <c r="N10" s="341" t="str">
        <f t="shared" si="2"/>
        <v/>
      </c>
      <c r="O10" s="159" t="str">
        <f>IF(ISBLANK(G10),"",VLOOKUP(J10,Tabellen!$B$5:$C$46,2))</f>
        <v/>
      </c>
      <c r="P10" s="512"/>
      <c r="Q10" s="542"/>
      <c r="V10" s="542"/>
    </row>
    <row r="11" spans="1:28" ht="13.5" customHeight="1" thickBot="1" x14ac:dyDescent="0.25">
      <c r="A11" s="30">
        <v>7</v>
      </c>
      <c r="B11" s="27"/>
      <c r="C11" s="30" t="s">
        <v>126</v>
      </c>
      <c r="D11" s="82" t="str">
        <f>'Locatie''s indeling '!E9</f>
        <v>Baks Antoon</v>
      </c>
      <c r="E11" s="731"/>
      <c r="F11" s="720"/>
      <c r="G11" s="719"/>
      <c r="H11" s="719"/>
      <c r="J11" s="23" t="str">
        <f t="shared" si="1"/>
        <v/>
      </c>
      <c r="K11" s="36" t="str">
        <f t="shared" si="3"/>
        <v/>
      </c>
      <c r="L11" s="24" t="str">
        <f>IF(ISBLANK(H20),"",VLOOKUP(K11,Tabellen!$F$6:$G$16,2))</f>
        <v/>
      </c>
      <c r="N11" s="341" t="str">
        <f t="shared" si="2"/>
        <v/>
      </c>
      <c r="O11" s="159" t="str">
        <f>IF(ISBLANK(G11),"",VLOOKUP(J11,Tabellen!$B$5:$C$46,2))</f>
        <v/>
      </c>
      <c r="P11" s="512"/>
      <c r="Q11" s="542"/>
      <c r="R11" s="546"/>
      <c r="S11" s="544"/>
      <c r="T11" s="544"/>
      <c r="U11" s="544"/>
      <c r="V11" s="542"/>
      <c r="Y11" s="544"/>
    </row>
    <row r="12" spans="1:28" ht="13.5" customHeight="1" thickBot="1" x14ac:dyDescent="0.25">
      <c r="A12" s="30">
        <v>8</v>
      </c>
      <c r="B12" s="27"/>
      <c r="C12" s="30"/>
      <c r="D12" s="402" t="s">
        <v>11</v>
      </c>
      <c r="E12" s="731">
        <f>'Locatie''s indeling '!$F$2</f>
        <v>2.2999999999999998</v>
      </c>
      <c r="F12" s="732">
        <f>SUM(F5:F11)</f>
        <v>60</v>
      </c>
      <c r="G12" s="732">
        <f t="shared" ref="G12:I12" si="4">SUM(G5:G11)</f>
        <v>0</v>
      </c>
      <c r="H12" s="732">
        <f t="shared" si="4"/>
        <v>0</v>
      </c>
      <c r="I12" s="732">
        <f t="shared" si="4"/>
        <v>0</v>
      </c>
      <c r="J12" s="648" t="e">
        <f t="shared" ref="J12" si="5">IF(ISBLANK(H12),"",SUM(H12/I12))</f>
        <v>#DIV/0!</v>
      </c>
      <c r="K12" s="631">
        <f>IF(ISBLANK(H12),"",SUM(H12/F12))</f>
        <v>0</v>
      </c>
      <c r="L12" s="725">
        <f t="shared" ref="L12" si="6">SUM(L5:L11)</f>
        <v>0</v>
      </c>
      <c r="M12" s="646">
        <f>MAX(M5:M11)</f>
        <v>0</v>
      </c>
      <c r="N12" s="341" t="e">
        <f t="shared" si="2"/>
        <v>#DIV/0!</v>
      </c>
      <c r="O12" s="159" t="e">
        <f>IF(ISBLANK(G12),"",VLOOKUP(J12,Tabellen!$B$5:$C$46,2))</f>
        <v>#DIV/0!</v>
      </c>
      <c r="P12" s="512"/>
      <c r="Q12" s="542"/>
      <c r="V12" s="542"/>
    </row>
    <row r="13" spans="1:28" ht="13.5" customHeight="1" x14ac:dyDescent="0.2">
      <c r="A13" s="30">
        <v>9</v>
      </c>
      <c r="B13" s="27"/>
      <c r="P13" s="650"/>
      <c r="Q13" s="542"/>
      <c r="V13" s="542"/>
    </row>
    <row r="14" spans="1:28" ht="13.5" customHeight="1" x14ac:dyDescent="0.2">
      <c r="A14" s="30">
        <v>10</v>
      </c>
      <c r="B14" s="82" t="str">
        <f>'Locatie''s indeling '!$E$3</f>
        <v>Heutinck Hennie</v>
      </c>
      <c r="C14" s="30" t="s">
        <v>126</v>
      </c>
      <c r="D14" s="82" t="str">
        <f>'Locatie''s indeling '!E4</f>
        <v>Piepers Arnold</v>
      </c>
      <c r="E14" s="731">
        <f>'Locatie''s indeling '!$F$3</f>
        <v>1.88</v>
      </c>
      <c r="F14" s="733">
        <f>'Locatie''s indeling '!$G$3</f>
        <v>51</v>
      </c>
      <c r="G14" s="153"/>
      <c r="H14" s="719"/>
      <c r="I14" s="153"/>
      <c r="J14" s="23" t="str">
        <f t="shared" ref="J14:J38" si="7">IF(ISBLANK(H14),"",SUM(H14/I14))</f>
        <v/>
      </c>
      <c r="K14" s="147" t="str">
        <f t="shared" ref="K14:K35" si="8">IF(ISBLANK(H14),"",SUM(H14/F14))</f>
        <v/>
      </c>
      <c r="L14" s="24" t="str">
        <f>IF(ISBLANK(H14),"",VLOOKUP(K14,Tabellen!$F$6:$G$16,2))</f>
        <v/>
      </c>
      <c r="M14" s="153"/>
      <c r="N14" s="341" t="str">
        <f t="shared" ref="N14:N21" si="9">IF(ISBLANK(H14),"",SUM(J14/E14))</f>
        <v/>
      </c>
      <c r="O14" s="159" t="str">
        <f>IF(ISBLANK(G14),"",VLOOKUP(J14,Tabellen!$B$5:$C$46,2))</f>
        <v/>
      </c>
      <c r="AB14" s="401"/>
    </row>
    <row r="15" spans="1:28" ht="13.5" customHeight="1" x14ac:dyDescent="0.2">
      <c r="A15" s="30">
        <v>11</v>
      </c>
      <c r="C15" s="30" t="s">
        <v>126</v>
      </c>
      <c r="D15" s="27" t="str">
        <f>'Locatie''s indeling '!E5</f>
        <v>Voskamp Martin</v>
      </c>
      <c r="E15" s="731"/>
      <c r="F15" s="720"/>
      <c r="H15" s="719"/>
      <c r="J15" s="23" t="str">
        <f t="shared" si="7"/>
        <v/>
      </c>
      <c r="K15" s="147" t="str">
        <f t="shared" si="8"/>
        <v/>
      </c>
      <c r="L15" s="24" t="str">
        <f>IF(ISBLANK(H15),"",VLOOKUP(K15,Tabellen!$F$6:$G$16,2))</f>
        <v/>
      </c>
      <c r="N15" s="341" t="str">
        <f t="shared" si="9"/>
        <v/>
      </c>
      <c r="O15" s="159" t="str">
        <f>IF(ISBLANK(G15),"",VLOOKUP(J15,Tabellen!$B$5:$C$46,2))</f>
        <v/>
      </c>
      <c r="P15" s="513"/>
      <c r="Q15" s="201"/>
    </row>
    <row r="16" spans="1:28" ht="13.5" customHeight="1" x14ac:dyDescent="0.2">
      <c r="A16" s="30">
        <v>12</v>
      </c>
      <c r="B16" s="27"/>
      <c r="C16" s="30" t="s">
        <v>126</v>
      </c>
      <c r="D16" s="27" t="str">
        <f>'Locatie''s indeling '!E6</f>
        <v>Velthuis Bert</v>
      </c>
      <c r="E16" s="731"/>
      <c r="F16" s="720"/>
      <c r="H16" s="719"/>
      <c r="J16" s="23" t="str">
        <f t="shared" si="7"/>
        <v/>
      </c>
      <c r="K16" s="147" t="str">
        <f t="shared" si="8"/>
        <v/>
      </c>
      <c r="L16" s="24" t="str">
        <f>IF(ISBLANK(H16),"",VLOOKUP(K16,Tabellen!$F$6:$G$16,2))</f>
        <v/>
      </c>
      <c r="N16" s="341" t="str">
        <f t="shared" si="9"/>
        <v/>
      </c>
      <c r="O16" s="159" t="str">
        <f>IF(ISBLANK(G16),"",VLOOKUP(J16,Tabellen!$B$5:$C$46,2))</f>
        <v/>
      </c>
      <c r="P16" s="514"/>
      <c r="Q16" s="547"/>
    </row>
    <row r="17" spans="1:30" ht="13.5" customHeight="1" x14ac:dyDescent="0.2">
      <c r="A17" s="30">
        <v>13</v>
      </c>
      <c r="B17" s="27"/>
      <c r="C17" s="30" t="s">
        <v>126</v>
      </c>
      <c r="D17" s="27" t="str">
        <f>'Locatie''s indeling '!E7</f>
        <v>Tuyl Wim van</v>
      </c>
      <c r="E17" s="731"/>
      <c r="F17" s="720"/>
      <c r="H17" s="719"/>
      <c r="J17" s="23" t="str">
        <f t="shared" si="7"/>
        <v/>
      </c>
      <c r="K17" s="147" t="str">
        <f t="shared" si="8"/>
        <v/>
      </c>
      <c r="L17" s="24" t="str">
        <f>IF(ISBLANK(H17),"",VLOOKUP(K17,Tabellen!$F$6:$G$16,2))</f>
        <v/>
      </c>
      <c r="N17" s="341" t="str">
        <f t="shared" si="9"/>
        <v/>
      </c>
      <c r="O17" s="159" t="str">
        <f>IF(ISBLANK(G17),"",VLOOKUP(J17,Tabellen!$B$5:$C$46,2))</f>
        <v/>
      </c>
      <c r="P17" s="515"/>
      <c r="Q17" s="542"/>
      <c r="R17" s="548"/>
      <c r="S17" s="548"/>
      <c r="T17" s="548"/>
      <c r="U17" s="548"/>
      <c r="V17" s="549"/>
      <c r="W17" s="550"/>
      <c r="X17" s="132"/>
      <c r="Y17" s="551"/>
      <c r="Z17" s="552"/>
      <c r="AA17" s="505"/>
      <c r="AB17" s="528" t="str">
        <f>IF(ISBLANK(V17),"",SUM(X17/S17))</f>
        <v/>
      </c>
    </row>
    <row r="18" spans="1:30" ht="13.5" customHeight="1" x14ac:dyDescent="0.2">
      <c r="A18" s="30">
        <v>14</v>
      </c>
      <c r="B18" s="27"/>
      <c r="C18" s="30" t="s">
        <v>126</v>
      </c>
      <c r="D18" s="27" t="str">
        <f>'Locatie''s indeling '!E8</f>
        <v>Rosendahl Jos</v>
      </c>
      <c r="E18" s="731"/>
      <c r="F18" s="720"/>
      <c r="H18" s="719"/>
      <c r="J18" s="23" t="str">
        <f t="shared" si="7"/>
        <v/>
      </c>
      <c r="K18" s="147" t="str">
        <f t="shared" si="8"/>
        <v/>
      </c>
      <c r="L18" s="24" t="str">
        <f>IF(ISBLANK(H18),"",VLOOKUP(K18,Tabellen!$F$6:$G$16,2))</f>
        <v/>
      </c>
      <c r="N18" s="341" t="str">
        <f t="shared" si="9"/>
        <v/>
      </c>
      <c r="O18" s="159" t="str">
        <f>IF(ISBLANK(G18),"",VLOOKUP(J18,Tabellen!$B$5:$C$46,2))</f>
        <v/>
      </c>
      <c r="P18" s="346"/>
      <c r="Q18" s="547"/>
    </row>
    <row r="19" spans="1:30" ht="13.5" customHeight="1" x14ac:dyDescent="0.2">
      <c r="A19" s="30">
        <v>15</v>
      </c>
      <c r="B19" s="27"/>
      <c r="C19" s="30" t="s">
        <v>126</v>
      </c>
      <c r="D19" s="27" t="str">
        <f>'Locatie''s indeling '!E9</f>
        <v>Baks Antoon</v>
      </c>
      <c r="E19" s="731"/>
      <c r="F19" s="720"/>
      <c r="G19" s="28"/>
      <c r="H19" s="719"/>
      <c r="I19" s="28"/>
      <c r="J19" s="23" t="str">
        <f t="shared" ref="J19" si="10">IF(ISBLANK(H19),"",SUM(H19/I19))</f>
        <v/>
      </c>
      <c r="K19" s="147" t="str">
        <f t="shared" ref="K19" si="11">IF(ISBLANK(H19),"",SUM(H19/F19))</f>
        <v/>
      </c>
      <c r="L19" s="24" t="str">
        <f>IF(ISBLANK(H19),"",VLOOKUP(K19,Tabellen!$F$6:$G$16,2))</f>
        <v/>
      </c>
      <c r="N19" s="341" t="str">
        <f t="shared" si="9"/>
        <v/>
      </c>
      <c r="O19" s="159" t="str">
        <f>IF(ISBLANK(G19),"",VLOOKUP(J19,Tabellen!$B$5:$C$46,2))</f>
        <v/>
      </c>
      <c r="P19" s="346"/>
      <c r="Q19" s="132"/>
      <c r="R19" s="553"/>
      <c r="S19" s="548"/>
      <c r="T19" s="551"/>
      <c r="U19" s="554"/>
      <c r="V19" s="551"/>
      <c r="W19" s="555"/>
      <c r="X19" s="550"/>
      <c r="Y19" s="132"/>
      <c r="Z19" s="556"/>
      <c r="AA19" s="550"/>
      <c r="AB19" s="401"/>
    </row>
    <row r="20" spans="1:30" ht="13.5" customHeight="1" x14ac:dyDescent="0.2">
      <c r="A20" s="30">
        <v>16</v>
      </c>
      <c r="B20" s="27"/>
      <c r="C20" s="30" t="s">
        <v>126</v>
      </c>
      <c r="D20" s="27" t="str">
        <f>'Locatie''s indeling '!E2</f>
        <v>Gotink Theo</v>
      </c>
      <c r="E20" s="731"/>
      <c r="F20" s="720"/>
      <c r="H20" s="719"/>
      <c r="J20" s="23" t="str">
        <f t="shared" si="7"/>
        <v/>
      </c>
      <c r="K20" s="147" t="str">
        <f t="shared" si="8"/>
        <v/>
      </c>
      <c r="L20" s="24" t="str">
        <f>IF(ISBLANK(H20),"",VLOOKUP(K20,Tabellen!$F$6:$G$16,2))</f>
        <v/>
      </c>
      <c r="N20" s="341" t="str">
        <f t="shared" si="9"/>
        <v/>
      </c>
      <c r="O20" s="159" t="str">
        <f>IF(ISBLANK(G20),"",VLOOKUP(J20,Tabellen!$B$5:$C$46,2))</f>
        <v/>
      </c>
      <c r="P20" s="346"/>
      <c r="Q20" s="547"/>
      <c r="U20" s="557"/>
    </row>
    <row r="21" spans="1:30" ht="13.5" customHeight="1" thickBot="1" x14ac:dyDescent="0.25">
      <c r="A21" s="30">
        <v>17</v>
      </c>
      <c r="B21" s="27"/>
      <c r="C21" s="30"/>
      <c r="E21" s="731"/>
      <c r="F21" s="721"/>
      <c r="G21" s="619"/>
      <c r="H21" s="719"/>
      <c r="I21" s="619"/>
      <c r="J21" s="620" t="str">
        <f t="shared" si="7"/>
        <v/>
      </c>
      <c r="K21" s="654" t="str">
        <f>IF(ISBLANK(H21),"",SUM(H21/F23))</f>
        <v/>
      </c>
      <c r="L21" s="622" t="str">
        <f>IF(ISBLANK(H21),"",VLOOKUP(K21,Tabellen!$F$6:$G$16,2))</f>
        <v/>
      </c>
      <c r="M21" s="619"/>
      <c r="N21" s="623" t="str">
        <f t="shared" si="9"/>
        <v/>
      </c>
      <c r="O21" s="159" t="str">
        <f>IF(ISBLANK(G21),"",VLOOKUP(J21,Tabellen!$B$5:$C$46,2))</f>
        <v/>
      </c>
      <c r="U21" s="557"/>
    </row>
    <row r="22" spans="1:30" ht="13.5" customHeight="1" thickBot="1" x14ac:dyDescent="0.25">
      <c r="A22" s="30"/>
      <c r="B22" s="27"/>
      <c r="C22" s="30" t="s">
        <v>126</v>
      </c>
      <c r="D22" s="402" t="s">
        <v>11</v>
      </c>
      <c r="E22" s="731">
        <f>'Locatie''s indeling '!$F$3</f>
        <v>1.88</v>
      </c>
      <c r="F22" s="732">
        <f>SUM(F14:F17)</f>
        <v>51</v>
      </c>
      <c r="G22" s="722">
        <f>SUM(G14:G21)</f>
        <v>0</v>
      </c>
      <c r="H22" s="722">
        <f>SUM(H14:H21)</f>
        <v>0</v>
      </c>
      <c r="I22" s="722">
        <f t="shared" ref="I22" si="12">SUM(I14:I21)</f>
        <v>0</v>
      </c>
      <c r="J22" s="648" t="e">
        <f t="shared" si="7"/>
        <v>#DIV/0!</v>
      </c>
      <c r="K22" s="631">
        <f>IF(ISBLANK(H22),"",SUM(H22/F22))</f>
        <v>0</v>
      </c>
      <c r="L22" s="651">
        <f>SUM(L14:L21)</f>
        <v>0</v>
      </c>
      <c r="M22" s="646">
        <f>MAX(M14:M21)</f>
        <v>0</v>
      </c>
      <c r="N22" s="652" t="e">
        <f>AVERAGE(N14:N21)</f>
        <v>#DIV/0!</v>
      </c>
      <c r="O22" s="159" t="e">
        <f>IF(ISBLANK(G22),"",VLOOKUP(J22,Tabellen!$B$5:$C$46,2))</f>
        <v>#DIV/0!</v>
      </c>
      <c r="P22" s="618"/>
      <c r="U22" s="557"/>
    </row>
    <row r="23" spans="1:30" ht="13.5" customHeight="1" x14ac:dyDescent="0.2">
      <c r="A23" s="30">
        <v>18</v>
      </c>
      <c r="B23" s="82" t="str">
        <f>'Locatie''s indeling '!$E$4</f>
        <v>Piepers Arnold</v>
      </c>
      <c r="C23" s="30" t="s">
        <v>126</v>
      </c>
      <c r="D23" s="27" t="str">
        <f>'Locatie''s indeling '!E5</f>
        <v>Voskamp Martin</v>
      </c>
      <c r="E23" s="731">
        <f>'Locatie''s indeling '!$F$4</f>
        <v>1.85</v>
      </c>
      <c r="F23" s="733">
        <f>'Locatie''s indeling '!$G$4</f>
        <v>51</v>
      </c>
      <c r="G23" s="153"/>
      <c r="H23" s="719"/>
      <c r="I23" s="153"/>
      <c r="J23" s="624" t="str">
        <f t="shared" si="7"/>
        <v/>
      </c>
      <c r="K23" s="36" t="str">
        <f t="shared" si="8"/>
        <v/>
      </c>
      <c r="L23" s="152" t="str">
        <f>IF(ISBLANK(H23),"",VLOOKUP(K23,Tabellen!$F$6:$G$16,2))</f>
        <v/>
      </c>
      <c r="M23" s="153">
        <v>4</v>
      </c>
      <c r="N23" s="626" t="str">
        <f>IF(ISBLANK(H23),"",SUM(J23/E23))</f>
        <v/>
      </c>
      <c r="O23" s="159" t="str">
        <f>IF(ISBLANK(G23),"",VLOOKUP(J23,Tabellen!$B$5:$C$46,2))</f>
        <v/>
      </c>
      <c r="U23" s="557"/>
    </row>
    <row r="24" spans="1:30" ht="13.5" customHeight="1" x14ac:dyDescent="0.2">
      <c r="A24" s="30">
        <v>19</v>
      </c>
      <c r="B24" s="118"/>
      <c r="C24" s="30" t="s">
        <v>126</v>
      </c>
      <c r="D24" s="27" t="str">
        <f>'Locatie''s indeling '!E6</f>
        <v>Velthuis Bert</v>
      </c>
      <c r="E24" s="731"/>
      <c r="F24" s="720"/>
      <c r="H24" s="719"/>
      <c r="J24" s="23" t="str">
        <f t="shared" si="7"/>
        <v/>
      </c>
      <c r="K24" s="36" t="str">
        <f t="shared" si="8"/>
        <v/>
      </c>
      <c r="L24" s="24" t="str">
        <f>IF(ISBLANK(H24),"",VLOOKUP(K24,Tabellen!$F$6:$G$16,2))</f>
        <v/>
      </c>
      <c r="N24" s="341" t="str">
        <f>IF(ISBLANK(H24),"",SUM(J24/E24))</f>
        <v/>
      </c>
      <c r="O24" s="159" t="str">
        <f>IF(ISBLANK(G24),"",VLOOKUP(J24,Tabellen!$B$5:$C$46,2))</f>
        <v/>
      </c>
      <c r="U24" s="557"/>
    </row>
    <row r="25" spans="1:30" ht="13.5" customHeight="1" x14ac:dyDescent="0.2">
      <c r="A25" s="30">
        <v>20</v>
      </c>
      <c r="B25" s="27"/>
      <c r="C25" s="30" t="s">
        <v>126</v>
      </c>
      <c r="D25" s="27" t="str">
        <f>'Locatie''s indeling '!E7</f>
        <v>Tuyl Wim van</v>
      </c>
      <c r="E25" s="731"/>
      <c r="F25" s="720"/>
      <c r="G25" s="28"/>
      <c r="H25" s="719"/>
      <c r="I25" s="71"/>
      <c r="J25" s="23" t="str">
        <f t="shared" si="7"/>
        <v/>
      </c>
      <c r="K25" s="36" t="str">
        <f t="shared" ref="K25" si="13">IF(ISBLANK(H25),"",SUM(H25/F25))</f>
        <v/>
      </c>
      <c r="L25" s="24" t="str">
        <f>IF(ISBLANK(H25),"",VLOOKUP(K25,Tabellen!$F$6:$G$16,2))</f>
        <v/>
      </c>
      <c r="N25" s="341" t="str">
        <f>IF(ISBLANK(H25),"",SUM(J25/E25))</f>
        <v/>
      </c>
      <c r="O25" s="159" t="str">
        <f>IF(ISBLANK(G25),"",VLOOKUP(J25,Tabellen!$B$5:$C$46,2))</f>
        <v/>
      </c>
      <c r="S25" s="558">
        <f>SUM(S19:S24)</f>
        <v>0</v>
      </c>
      <c r="U25" s="557"/>
      <c r="AB25" s="401"/>
    </row>
    <row r="26" spans="1:30" ht="13.5" customHeight="1" x14ac:dyDescent="0.2">
      <c r="A26" s="30">
        <v>21</v>
      </c>
      <c r="B26" s="27"/>
      <c r="C26" s="30" t="s">
        <v>126</v>
      </c>
      <c r="D26" s="27" t="str">
        <f>'Locatie''s indeling '!E8</f>
        <v>Rosendahl Jos</v>
      </c>
      <c r="E26" s="731"/>
      <c r="F26" s="720"/>
      <c r="G26" s="28"/>
      <c r="H26" s="719"/>
      <c r="J26" s="23" t="str">
        <f t="shared" si="7"/>
        <v/>
      </c>
      <c r="K26" s="36" t="str">
        <f t="shared" si="8"/>
        <v/>
      </c>
      <c r="L26" s="24" t="str">
        <f>IF(ISBLANK(H26),"",VLOOKUP(K26,Tabellen!$F$6:$G$16,2))</f>
        <v/>
      </c>
      <c r="M26" s="28"/>
      <c r="N26" s="341" t="str">
        <f t="shared" ref="N26:N30" si="14">IF(ISBLANK(H26),"",SUM(J26/E26))</f>
        <v/>
      </c>
      <c r="O26" s="159" t="str">
        <f>IF(ISBLANK(G26),"",VLOOKUP(J26,Tabellen!$B$5:$C$46,2))</f>
        <v/>
      </c>
      <c r="U26" s="557"/>
    </row>
    <row r="27" spans="1:30" ht="13.5" customHeight="1" x14ac:dyDescent="0.2">
      <c r="A27" s="30">
        <v>22</v>
      </c>
      <c r="B27" s="27"/>
      <c r="C27" s="30" t="s">
        <v>126</v>
      </c>
      <c r="D27" s="27" t="str">
        <f>'Locatie''s indeling '!E9</f>
        <v>Baks Antoon</v>
      </c>
      <c r="E27" s="731"/>
      <c r="F27" s="720"/>
      <c r="G27" s="28"/>
      <c r="H27" s="719"/>
      <c r="I27" s="71"/>
      <c r="J27" s="23" t="str">
        <f t="shared" si="7"/>
        <v/>
      </c>
      <c r="K27" s="36" t="str">
        <f t="shared" si="8"/>
        <v/>
      </c>
      <c r="L27" s="24" t="str">
        <f>IF(ISBLANK(H27),"",VLOOKUP(K27,Tabellen!$F$6:$G$16,2))</f>
        <v/>
      </c>
      <c r="M27" s="28"/>
      <c r="N27" s="341" t="str">
        <f t="shared" si="14"/>
        <v/>
      </c>
      <c r="O27" s="159" t="str">
        <f>IF(ISBLANK(G27),"",VLOOKUP(J27,Tabellen!$B$5:$C$46,2))</f>
        <v/>
      </c>
      <c r="P27" s="406"/>
      <c r="Q27"/>
      <c r="R27" s="200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3.5" customHeight="1" x14ac:dyDescent="0.2">
      <c r="A28" s="30">
        <v>23</v>
      </c>
      <c r="B28" s="27"/>
      <c r="C28" s="30" t="s">
        <v>126</v>
      </c>
      <c r="D28" s="27" t="str">
        <f>'Locatie''s indeling '!E2</f>
        <v>Gotink Theo</v>
      </c>
      <c r="E28" s="731"/>
      <c r="F28" s="720"/>
      <c r="G28" s="28"/>
      <c r="H28" s="719"/>
      <c r="I28" s="71"/>
      <c r="J28" s="23" t="str">
        <f t="shared" si="7"/>
        <v/>
      </c>
      <c r="K28" s="36" t="str">
        <f t="shared" si="8"/>
        <v/>
      </c>
      <c r="L28" s="24" t="str">
        <f>IF(ISBLANK(H28),"",VLOOKUP(K28,Tabellen!$F$6:$G$16,2))</f>
        <v/>
      </c>
      <c r="M28" s="28"/>
      <c r="N28" s="341" t="str">
        <f t="shared" si="14"/>
        <v/>
      </c>
      <c r="O28" s="159" t="str">
        <f>IF(ISBLANK(G28),"",VLOOKUP(J28,Tabellen!$B$5:$C$46,2))</f>
        <v/>
      </c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</row>
    <row r="29" spans="1:30" ht="13.5" customHeight="1" thickBot="1" x14ac:dyDescent="0.25">
      <c r="A29" s="30">
        <v>24</v>
      </c>
      <c r="B29" s="27"/>
      <c r="C29" s="30" t="s">
        <v>126</v>
      </c>
      <c r="D29" s="27" t="str">
        <f>'Locatie''s indeling '!E3</f>
        <v>Heutinck Hennie</v>
      </c>
      <c r="E29" s="731"/>
      <c r="F29" s="720"/>
      <c r="G29" s="28"/>
      <c r="H29" s="719"/>
      <c r="I29" s="71"/>
      <c r="J29" s="23" t="str">
        <f t="shared" si="7"/>
        <v/>
      </c>
      <c r="K29" s="36" t="str">
        <f t="shared" si="8"/>
        <v/>
      </c>
      <c r="L29" s="24" t="str">
        <f>IF(ISBLANK(H29),"",VLOOKUP(K29,Tabellen!$F$6:$G$16,2))</f>
        <v/>
      </c>
      <c r="M29" s="28"/>
      <c r="N29" s="341" t="str">
        <f t="shared" si="14"/>
        <v/>
      </c>
      <c r="O29" s="159" t="str">
        <f>IF(ISBLANK(G29),"",VLOOKUP(J29,Tabellen!$B$5:$C$46,2))</f>
        <v/>
      </c>
      <c r="P29" s="405"/>
      <c r="Q29" s="559"/>
      <c r="R29" s="560"/>
      <c r="S29" s="561"/>
      <c r="T29" s="561"/>
      <c r="U29" s="562"/>
      <c r="V29" s="561"/>
      <c r="W29" s="561"/>
      <c r="X29" s="559"/>
      <c r="Y29" s="561"/>
      <c r="Z29" s="561"/>
      <c r="AA29" s="561"/>
      <c r="AB29" s="408"/>
      <c r="AC29" s="407"/>
      <c r="AD29" s="407"/>
    </row>
    <row r="30" spans="1:30" ht="13.5" customHeight="1" thickBot="1" x14ac:dyDescent="0.25">
      <c r="A30" s="30">
        <v>25</v>
      </c>
      <c r="B30" s="27"/>
      <c r="C30" s="30"/>
      <c r="D30" s="27"/>
      <c r="E30" s="731"/>
      <c r="F30" s="721"/>
      <c r="G30" s="642"/>
      <c r="H30" s="719"/>
      <c r="I30" s="643"/>
      <c r="J30" s="620" t="str">
        <f t="shared" si="7"/>
        <v/>
      </c>
      <c r="K30" s="36" t="str">
        <f t="shared" ref="K30" si="15">IF(ISBLANK(H30),"",SUM(H30/F30))</f>
        <v/>
      </c>
      <c r="L30" s="24" t="str">
        <f>IF(ISBLANK(H30),"",VLOOKUP(K30,Tabellen!$F$6:$G$16,2))</f>
        <v/>
      </c>
      <c r="M30" s="642"/>
      <c r="N30" s="341" t="str">
        <f t="shared" si="14"/>
        <v/>
      </c>
      <c r="O30" s="159" t="str">
        <f>IF(ISBLANK(G30),"",VLOOKUP(J30,Tabellen!$B$5:$C$46,2))</f>
        <v/>
      </c>
      <c r="AB30" s="401"/>
    </row>
    <row r="31" spans="1:30" ht="13.5" customHeight="1" thickBot="1" x14ac:dyDescent="0.25">
      <c r="A31" s="30"/>
      <c r="B31" s="27"/>
      <c r="C31" s="30" t="s">
        <v>126</v>
      </c>
      <c r="D31" s="402" t="s">
        <v>11</v>
      </c>
      <c r="E31" s="731">
        <f>'Locatie''s indeling '!$F$4</f>
        <v>1.85</v>
      </c>
      <c r="F31" s="732">
        <f>SUM(F23:F30)</f>
        <v>51</v>
      </c>
      <c r="G31" s="732">
        <f t="shared" ref="G31:I31" si="16">SUM(G23:G30)</f>
        <v>0</v>
      </c>
      <c r="H31" s="732">
        <f t="shared" si="16"/>
        <v>0</v>
      </c>
      <c r="I31" s="732">
        <f t="shared" si="16"/>
        <v>0</v>
      </c>
      <c r="J31" s="648" t="e">
        <f t="shared" si="7"/>
        <v>#DIV/0!</v>
      </c>
      <c r="K31" s="631">
        <f>IF(ISBLANK(H31),"",SUM(H31/F31))</f>
        <v>0</v>
      </c>
      <c r="L31" s="651">
        <f>SUM(L23:L30)</f>
        <v>0</v>
      </c>
      <c r="M31" s="646">
        <f>MAX(M23:M30)</f>
        <v>4</v>
      </c>
      <c r="N31" s="652" t="e">
        <f>AVERAGE(N23:N30)</f>
        <v>#DIV/0!</v>
      </c>
      <c r="O31" s="159" t="e">
        <f>IF(ISBLANK(G31),"",VLOOKUP(J31,Tabellen!$B$5:$C$46,2))</f>
        <v>#DIV/0!</v>
      </c>
      <c r="P31" s="618"/>
      <c r="AB31" s="505"/>
    </row>
    <row r="32" spans="1:30" ht="13.5" customHeight="1" x14ac:dyDescent="0.15">
      <c r="A32" s="30">
        <v>26</v>
      </c>
      <c r="B32" s="27" t="str">
        <f>'Locatie''s indeling '!$E$5</f>
        <v>Voskamp Martin</v>
      </c>
      <c r="C32" s="30" t="s">
        <v>126</v>
      </c>
      <c r="D32" s="27" t="str">
        <f>'Locatie''s indeling '!E6</f>
        <v>Velthuis Bert</v>
      </c>
      <c r="E32" s="731">
        <f>'Locatie''s indeling '!$F$5</f>
        <v>1.78</v>
      </c>
      <c r="F32" s="733">
        <f>'Locatie''s indeling '!$G$5</f>
        <v>49</v>
      </c>
      <c r="G32" s="153"/>
      <c r="H32" s="153"/>
      <c r="I32" s="153"/>
      <c r="J32" s="624" t="str">
        <f t="shared" si="7"/>
        <v/>
      </c>
      <c r="K32" s="634" t="str">
        <f t="shared" si="8"/>
        <v/>
      </c>
      <c r="L32" s="152" t="str">
        <f>IF(ISBLANK(H32),"",VLOOKUP(K32,Tabellen!$F$6:$G$16,2))</f>
        <v/>
      </c>
      <c r="M32" s="153"/>
      <c r="N32" s="626" t="str">
        <f>IF(ISBLANK(H32),"",SUM(J32/E32))</f>
        <v/>
      </c>
      <c r="O32" s="159" t="str">
        <f>IF(ISBLANK(G32),"",VLOOKUP(J32,Tabellen!$B$5:$C$46,2))</f>
        <v/>
      </c>
    </row>
    <row r="33" spans="1:27" ht="13.5" customHeight="1" x14ac:dyDescent="0.2">
      <c r="A33" s="30">
        <v>27</v>
      </c>
      <c r="B33" s="27"/>
      <c r="C33" s="30" t="s">
        <v>126</v>
      </c>
      <c r="D33" s="27" t="str">
        <f>'Locatie''s indeling '!E7</f>
        <v>Tuyl Wim van</v>
      </c>
      <c r="E33" s="731"/>
      <c r="F33" s="720"/>
      <c r="J33" s="23" t="str">
        <f t="shared" si="7"/>
        <v/>
      </c>
      <c r="K33" s="36" t="str">
        <f t="shared" si="8"/>
        <v/>
      </c>
      <c r="L33" s="24" t="str">
        <f>IF(ISBLANK(H33),"",VLOOKUP(K33,Tabellen!$F$6:$G$16,2))</f>
        <v/>
      </c>
      <c r="N33" s="341" t="str">
        <f>IF(ISBLANK(H33),"",SUM(J33/E33))</f>
        <v/>
      </c>
      <c r="O33" s="159" t="str">
        <f>IF(ISBLANK(G33),"",VLOOKUP(J33,Tabellen!$B$5:$C$46,2))</f>
        <v/>
      </c>
      <c r="P33" s="346"/>
      <c r="Q33" s="1144"/>
      <c r="R33" s="1145"/>
      <c r="S33" s="1142"/>
      <c r="T33" s="1143"/>
      <c r="U33" s="1143"/>
      <c r="V33" s="1140"/>
      <c r="W33" s="1141"/>
      <c r="X33" s="1142"/>
      <c r="Y33" s="1143"/>
      <c r="Z33" s="1141"/>
      <c r="AA33" s="1139"/>
    </row>
    <row r="34" spans="1:27" ht="13.5" customHeight="1" x14ac:dyDescent="0.2">
      <c r="A34" s="30">
        <v>28</v>
      </c>
      <c r="B34" s="27"/>
      <c r="C34" s="30" t="s">
        <v>126</v>
      </c>
      <c r="D34" s="27" t="str">
        <f>'Locatie''s indeling '!E8</f>
        <v>Rosendahl Jos</v>
      </c>
      <c r="E34" s="731"/>
      <c r="F34" s="720"/>
      <c r="J34" s="23" t="str">
        <f t="shared" si="7"/>
        <v/>
      </c>
      <c r="K34" s="36" t="str">
        <f t="shared" si="8"/>
        <v/>
      </c>
      <c r="L34" s="24" t="str">
        <f>IF(ISBLANK(H34),"",VLOOKUP(K34,Tabellen!$F$6:$G$16,2))</f>
        <v/>
      </c>
      <c r="N34" s="341" t="str">
        <f>IF(ISBLANK(H34),"",SUM(J34/E34))</f>
        <v/>
      </c>
      <c r="O34" s="159" t="str">
        <f>IF(ISBLANK(G34),"",VLOOKUP(J34,Tabellen!$B$5:$C$46,2))</f>
        <v/>
      </c>
      <c r="P34" s="346"/>
      <c r="Q34" s="1144"/>
      <c r="R34" s="1145"/>
      <c r="S34" s="1142"/>
      <c r="T34" s="1143"/>
      <c r="U34" s="1143"/>
      <c r="V34" s="1140"/>
      <c r="W34" s="1141"/>
      <c r="X34" s="1142"/>
      <c r="Y34" s="1143"/>
      <c r="Z34" s="1141"/>
      <c r="AA34" s="1139"/>
    </row>
    <row r="35" spans="1:27" ht="13.5" customHeight="1" x14ac:dyDescent="0.2">
      <c r="A35" s="30">
        <v>29</v>
      </c>
      <c r="B35" s="27"/>
      <c r="C35" s="30" t="s">
        <v>126</v>
      </c>
      <c r="D35" s="27" t="str">
        <f>'Locatie''s indeling '!E9</f>
        <v>Baks Antoon</v>
      </c>
      <c r="E35" s="731"/>
      <c r="F35" s="720"/>
      <c r="J35" s="23" t="str">
        <f t="shared" si="7"/>
        <v/>
      </c>
      <c r="K35" s="36" t="str">
        <f t="shared" si="8"/>
        <v/>
      </c>
      <c r="L35" s="24" t="str">
        <f>IF(ISBLANK(H35),"",VLOOKUP(K35,Tabellen!$F$6:$G$16,2))</f>
        <v/>
      </c>
      <c r="N35" s="341" t="str">
        <f>IF(ISBLANK(H35),"",SUM(J35/E35))</f>
        <v/>
      </c>
      <c r="O35" s="159" t="str">
        <f>IF(ISBLANK(G35),"",VLOOKUP(J35,Tabellen!$B$5:$C$46,2))</f>
        <v/>
      </c>
      <c r="P35" s="346"/>
      <c r="Q35" s="1144"/>
      <c r="R35" s="1145"/>
      <c r="S35" s="1142"/>
      <c r="T35" s="1143"/>
      <c r="U35" s="1143"/>
      <c r="V35" s="1140"/>
      <c r="W35" s="1141"/>
      <c r="X35" s="1142"/>
      <c r="Y35" s="1143"/>
      <c r="Z35" s="1141"/>
      <c r="AA35" s="1139"/>
    </row>
    <row r="36" spans="1:27" ht="13.5" customHeight="1" x14ac:dyDescent="0.2">
      <c r="A36" s="30">
        <v>30</v>
      </c>
      <c r="B36" s="27"/>
      <c r="C36" s="30" t="s">
        <v>126</v>
      </c>
      <c r="D36" s="27" t="str">
        <f>'Locatie''s indeling '!E2</f>
        <v>Gotink Theo</v>
      </c>
      <c r="E36" s="731"/>
      <c r="F36" s="720"/>
      <c r="G36" s="28"/>
      <c r="H36" s="71"/>
      <c r="I36" s="71"/>
      <c r="J36" s="29"/>
      <c r="K36" s="36"/>
      <c r="L36" s="30"/>
      <c r="M36" s="28"/>
      <c r="N36" s="341"/>
      <c r="O36" s="159" t="str">
        <f>IF(ISBLANK(G36),"",VLOOKUP(J36,Tabellen!$B$5:$C$46,2))</f>
        <v/>
      </c>
      <c r="P36" s="346"/>
      <c r="Q36" s="132"/>
      <c r="R36" s="553"/>
      <c r="S36" s="563"/>
      <c r="T36" s="551"/>
      <c r="U36" s="564"/>
      <c r="V36" s="564"/>
      <c r="W36" s="555"/>
      <c r="X36" s="550"/>
      <c r="Y36" s="132"/>
      <c r="Z36" s="556"/>
      <c r="AA36" s="550"/>
    </row>
    <row r="37" spans="1:27" ht="13.5" customHeight="1" x14ac:dyDescent="0.2">
      <c r="A37" s="30">
        <v>31</v>
      </c>
      <c r="B37" s="27"/>
      <c r="C37" s="30" t="s">
        <v>126</v>
      </c>
      <c r="D37" s="27" t="str">
        <f>'Locatie''s indeling '!E3</f>
        <v>Heutinck Hennie</v>
      </c>
      <c r="E37" s="731"/>
      <c r="F37" s="720"/>
      <c r="J37" s="23" t="str">
        <f t="shared" si="7"/>
        <v/>
      </c>
      <c r="K37" s="36" t="str">
        <f t="shared" ref="K37:K40" si="17">IF(ISBLANK(H37),"",SUM(H37/F37))</f>
        <v/>
      </c>
      <c r="L37" s="24" t="str">
        <f>IF(ISBLANK(H37),"",VLOOKUP(K37,Tabellen!$F$6:$G$16,2))</f>
        <v/>
      </c>
      <c r="N37" s="341" t="str">
        <f t="shared" ref="N37:N40" si="18">IF(ISBLANK(H37),"",SUM(J37/E37))</f>
        <v/>
      </c>
      <c r="O37" s="159" t="str">
        <f>IF(ISBLANK(G37),"",VLOOKUP(J37,Tabellen!$B$5:$C$46,2))</f>
        <v/>
      </c>
      <c r="P37" s="516"/>
      <c r="Q37" s="565"/>
      <c r="V37" s="542"/>
    </row>
    <row r="38" spans="1:27" ht="13.5" customHeight="1" x14ac:dyDescent="0.2">
      <c r="A38" s="30">
        <v>32</v>
      </c>
      <c r="B38" s="27"/>
      <c r="C38" s="30" t="s">
        <v>126</v>
      </c>
      <c r="D38" s="27" t="str">
        <f>'Locatie''s indeling '!E4</f>
        <v>Piepers Arnold</v>
      </c>
      <c r="E38" s="731"/>
      <c r="F38" s="720"/>
      <c r="J38" s="23" t="str">
        <f t="shared" si="7"/>
        <v/>
      </c>
      <c r="K38" s="36" t="str">
        <f t="shared" si="17"/>
        <v/>
      </c>
      <c r="L38" s="24" t="str">
        <f>IF(ISBLANK(H38),"",VLOOKUP(K38,Tabellen!$F$6:$G$16,2))</f>
        <v/>
      </c>
      <c r="N38" s="341" t="str">
        <f t="shared" si="18"/>
        <v/>
      </c>
      <c r="O38" s="159" t="str">
        <f>IF(ISBLANK(G38),"",VLOOKUP(J38,Tabellen!$B$5:$C$46,2))</f>
        <v/>
      </c>
      <c r="P38" s="517"/>
      <c r="Q38" s="565"/>
      <c r="V38" s="542"/>
    </row>
    <row r="39" spans="1:27" ht="13.5" customHeight="1" thickBot="1" x14ac:dyDescent="0.25">
      <c r="A39" s="30">
        <v>33</v>
      </c>
      <c r="B39" s="27"/>
      <c r="C39" s="30"/>
      <c r="D39" s="27"/>
      <c r="E39" s="731"/>
      <c r="F39" s="721"/>
      <c r="G39" s="619"/>
      <c r="H39" s="619"/>
      <c r="I39" s="619"/>
      <c r="J39" s="620" t="str">
        <f t="shared" ref="J39:J77" si="19">IF(ISBLANK(H39),"",SUM(H39/I39))</f>
        <v/>
      </c>
      <c r="K39" s="631" t="str">
        <f t="shared" si="17"/>
        <v/>
      </c>
      <c r="L39" s="622" t="str">
        <f>IF(ISBLANK(H39),"",VLOOKUP(K39,Tabellen!$F$6:$G$16,2))</f>
        <v/>
      </c>
      <c r="M39" s="619"/>
      <c r="N39" s="623" t="str">
        <f t="shared" si="18"/>
        <v/>
      </c>
      <c r="O39" s="159" t="str">
        <f>IF(ISBLANK(G39),"",VLOOKUP(J39,Tabellen!$B$5:$C$46,2))</f>
        <v/>
      </c>
      <c r="P39" s="517"/>
      <c r="Q39" s="565"/>
      <c r="V39" s="542"/>
    </row>
    <row r="40" spans="1:27" ht="13.5" customHeight="1" thickBot="1" x14ac:dyDescent="0.25">
      <c r="A40" s="30">
        <v>34</v>
      </c>
      <c r="B40" s="27"/>
      <c r="C40" s="30" t="s">
        <v>126</v>
      </c>
      <c r="D40" s="27" t="s">
        <v>11</v>
      </c>
      <c r="E40" s="731">
        <f>'Locatie''s indeling '!$F$5</f>
        <v>1.78</v>
      </c>
      <c r="F40" s="727">
        <f>SUM(F32:F39)</f>
        <v>49</v>
      </c>
      <c r="G40" s="723">
        <f t="shared" ref="G40:I40" si="20">SUM(G32:G39)</f>
        <v>0</v>
      </c>
      <c r="H40" s="723">
        <f t="shared" si="20"/>
        <v>0</v>
      </c>
      <c r="I40" s="723">
        <f t="shared" si="20"/>
        <v>0</v>
      </c>
      <c r="J40" s="648" t="e">
        <f t="shared" si="19"/>
        <v>#DIV/0!</v>
      </c>
      <c r="K40" s="638">
        <f t="shared" si="17"/>
        <v>0</v>
      </c>
      <c r="L40" s="646">
        <f>SUM(L32:L39)</f>
        <v>0</v>
      </c>
      <c r="M40" s="647">
        <f>MAX(M32:M39)</f>
        <v>0</v>
      </c>
      <c r="N40" s="649" t="e">
        <f t="shared" si="18"/>
        <v>#DIV/0!</v>
      </c>
      <c r="O40" s="159" t="e">
        <f>IF(ISBLANK(G40),"",VLOOKUP(J40,Tabellen!$B$5:$C$46,2))</f>
        <v>#DIV/0!</v>
      </c>
      <c r="P40" s="655"/>
      <c r="Q40" s="565"/>
      <c r="V40" s="542"/>
    </row>
    <row r="41" spans="1:27" ht="13.5" customHeight="1" x14ac:dyDescent="0.2">
      <c r="A41" s="30">
        <v>35</v>
      </c>
      <c r="B41" s="27" t="str">
        <f>'Locatie''s indeling '!$E$6</f>
        <v>Velthuis Bert</v>
      </c>
      <c r="C41" s="30" t="s">
        <v>126</v>
      </c>
      <c r="D41" s="32" t="str">
        <f>'Locatie''s indeling '!E7</f>
        <v>Tuyl Wim van</v>
      </c>
      <c r="E41" s="731">
        <f>'Locatie''s indeling '!$F$6</f>
        <v>1.64</v>
      </c>
      <c r="F41" s="153">
        <f>'Locatie''s indeling '!$G$6</f>
        <v>47</v>
      </c>
      <c r="G41" s="153"/>
      <c r="H41" s="632"/>
      <c r="I41" s="632"/>
      <c r="J41" s="23" t="str">
        <f t="shared" si="19"/>
        <v/>
      </c>
      <c r="K41" s="634" t="str">
        <f t="shared" ref="K41" si="21">IF(ISBLANK(H41),"",SUM(H41/F41))</f>
        <v/>
      </c>
      <c r="L41" s="24" t="str">
        <f>IF(ISBLANK(H41),"",VLOOKUP(K41,Tabellen!$F$6:$G$16,2))</f>
        <v/>
      </c>
      <c r="M41" s="635"/>
      <c r="N41" s="626" t="str">
        <f>IF(ISBLANK(H41),"",SUM(J41/E41))</f>
        <v/>
      </c>
      <c r="O41" s="159" t="str">
        <f>IF(ISBLANK(G41),"",VLOOKUP(J41,Tabellen!$B$5:$C$46,2))</f>
        <v/>
      </c>
      <c r="P41" s="517"/>
      <c r="Q41" s="542"/>
      <c r="S41" s="566"/>
      <c r="T41" s="544"/>
      <c r="U41" s="545"/>
      <c r="V41" s="567"/>
      <c r="X41" s="568"/>
      <c r="Z41" s="569"/>
      <c r="AA41" s="568"/>
    </row>
    <row r="42" spans="1:27" ht="13.5" customHeight="1" x14ac:dyDescent="0.2">
      <c r="A42" s="30">
        <v>36</v>
      </c>
      <c r="B42" s="27"/>
      <c r="C42" s="30" t="s">
        <v>126</v>
      </c>
      <c r="D42" s="27" t="str">
        <f>'Locatie''s indeling '!E8</f>
        <v>Rosendahl Jos</v>
      </c>
      <c r="E42" s="731"/>
      <c r="J42" s="23" t="str">
        <f t="shared" si="19"/>
        <v/>
      </c>
      <c r="K42" s="36" t="str">
        <f t="shared" ref="K42" si="22">IF(ISBLANK(H42),"",SUM(H42/E42))</f>
        <v/>
      </c>
      <c r="L42" s="24" t="str">
        <f>IF(ISBLANK(H42),"",VLOOKUP(K42,Tabellen!$F$6:$G$16,2))</f>
        <v/>
      </c>
      <c r="N42" s="341" t="str">
        <f>IF(ISBLANK(H42),"",SUM(J42/#REF!))</f>
        <v/>
      </c>
      <c r="O42" s="159" t="str">
        <f>IF(ISBLANK(G42),"",VLOOKUP(J42,Tabellen!$B$5:$C$46,2))</f>
        <v/>
      </c>
      <c r="P42" s="518"/>
      <c r="Q42" s="547"/>
      <c r="R42" s="324"/>
      <c r="S42" s="132"/>
      <c r="T42" s="132"/>
      <c r="U42" s="132"/>
      <c r="V42" s="570"/>
      <c r="W42" s="555"/>
      <c r="X42" s="571"/>
      <c r="Y42" s="132"/>
      <c r="Z42" s="556"/>
      <c r="AA42" s="571"/>
    </row>
    <row r="43" spans="1:27" ht="13.5" customHeight="1" x14ac:dyDescent="0.2">
      <c r="A43" s="30">
        <v>37</v>
      </c>
      <c r="B43" s="118"/>
      <c r="C43" s="30" t="s">
        <v>126</v>
      </c>
      <c r="D43" s="27" t="str">
        <f>'Locatie''s indeling '!E9</f>
        <v>Baks Antoon</v>
      </c>
      <c r="E43" s="731"/>
      <c r="J43" s="23" t="str">
        <f t="shared" si="19"/>
        <v/>
      </c>
      <c r="K43" s="36" t="str">
        <f>IF(ISBLANK(H43),"",SUM(H43/E43))</f>
        <v/>
      </c>
      <c r="L43" s="24" t="str">
        <f>IF(ISBLANK(H43),"",VLOOKUP(K43,Tabellen!$F$6:$G$16,2))</f>
        <v/>
      </c>
      <c r="N43" s="341" t="str">
        <f>IF(ISBLANK(H43),"",SUM(J43/#REF!))</f>
        <v/>
      </c>
      <c r="O43" s="159" t="str">
        <f>IF(ISBLANK(G43),"",VLOOKUP(J43,Tabellen!$B$5:$C$46,2))</f>
        <v/>
      </c>
      <c r="P43" s="346"/>
      <c r="Q43" s="547"/>
    </row>
    <row r="44" spans="1:27" ht="13.5" customHeight="1" x14ac:dyDescent="0.2">
      <c r="A44" s="30">
        <v>38</v>
      </c>
      <c r="B44" s="118"/>
      <c r="C44" s="30" t="s">
        <v>126</v>
      </c>
      <c r="D44" s="32" t="str">
        <f>'Locatie''s indeling '!E2</f>
        <v>Gotink Theo</v>
      </c>
      <c r="E44" s="731"/>
      <c r="J44" s="23" t="str">
        <f t="shared" si="19"/>
        <v/>
      </c>
      <c r="K44" s="36" t="str">
        <f>IF(ISBLANK(H44),"",SUM(H44/E44))</f>
        <v/>
      </c>
      <c r="L44" s="24" t="str">
        <f>IF(ISBLANK(H44),"",VLOOKUP(K44,Tabellen!$F$6:$G$16,2))</f>
        <v/>
      </c>
      <c r="N44" s="341" t="str">
        <f>IF(ISBLANK(H44),"",SUM(J44/#REF!))</f>
        <v/>
      </c>
      <c r="O44" s="159" t="str">
        <f>IF(ISBLANK(G44),"",VLOOKUP(J44,Tabellen!$B$5:$C$46,2))</f>
        <v/>
      </c>
      <c r="P44" s="346"/>
      <c r="Q44" s="547"/>
    </row>
    <row r="45" spans="1:27" ht="13.5" customHeight="1" x14ac:dyDescent="0.2">
      <c r="A45" s="30">
        <v>39</v>
      </c>
      <c r="B45" s="118"/>
      <c r="C45" s="30" t="s">
        <v>126</v>
      </c>
      <c r="D45" s="27" t="str">
        <f>'Locatie''s indeling '!E3</f>
        <v>Heutinck Hennie</v>
      </c>
      <c r="E45" s="731"/>
      <c r="J45" s="23" t="str">
        <f t="shared" si="19"/>
        <v/>
      </c>
      <c r="K45" s="36" t="str">
        <f>IF(ISBLANK(H45),"",SUM(H45/E45))</f>
        <v/>
      </c>
      <c r="L45" s="24" t="str">
        <f>IF(ISBLANK(H45),"",VLOOKUP(K45,Tabellen!$F$6:$G$16,2))</f>
        <v/>
      </c>
      <c r="N45" s="341" t="str">
        <f>IF(ISBLANK(H45),"",SUM(J45/#REF!))</f>
        <v/>
      </c>
      <c r="O45" s="159" t="str">
        <f>IF(ISBLANK(G45),"",VLOOKUP(J45,Tabellen!$B$5:$C$46,2))</f>
        <v/>
      </c>
      <c r="P45" s="346"/>
      <c r="Q45" s="547"/>
    </row>
    <row r="46" spans="1:27" ht="13.5" customHeight="1" x14ac:dyDescent="0.2">
      <c r="A46" s="30">
        <v>40</v>
      </c>
      <c r="B46" s="27"/>
      <c r="C46" s="30" t="s">
        <v>126</v>
      </c>
      <c r="D46" s="27" t="str">
        <f>'Locatie''s indeling '!E4</f>
        <v>Piepers Arnold</v>
      </c>
      <c r="E46" s="731"/>
      <c r="H46" s="28"/>
      <c r="I46" s="28"/>
      <c r="J46" s="29"/>
      <c r="K46" s="36"/>
      <c r="L46" s="30"/>
      <c r="M46" s="28"/>
      <c r="N46" s="342"/>
      <c r="O46" s="159" t="str">
        <f>IF(ISBLANK(G46),"",VLOOKUP(J46,Tabellen!$B$5:$C$46,2))</f>
        <v/>
      </c>
      <c r="P46" s="346"/>
      <c r="Q46" s="547"/>
    </row>
    <row r="47" spans="1:27" ht="13.5" customHeight="1" x14ac:dyDescent="0.2">
      <c r="A47" s="30">
        <v>41</v>
      </c>
      <c r="B47" s="27"/>
      <c r="C47" s="30" t="s">
        <v>126</v>
      </c>
      <c r="D47" s="27" t="str">
        <f>'Locatie''s indeling '!E5</f>
        <v>Voskamp Martin</v>
      </c>
      <c r="E47" s="731"/>
      <c r="J47" s="23" t="str">
        <f t="shared" si="19"/>
        <v/>
      </c>
      <c r="K47" s="36" t="str">
        <f>IF(ISBLANK(H47),"",SUM(H47/E47))</f>
        <v/>
      </c>
      <c r="L47" s="24" t="str">
        <f>IF(ISBLANK(H47),"",VLOOKUP(K47,Tabellen!$F$6:$G$16,2))</f>
        <v/>
      </c>
      <c r="N47" s="341" t="str">
        <f>IF(ISBLANK(H47),"",SUM(J47/#REF!))</f>
        <v/>
      </c>
      <c r="O47" s="159" t="str">
        <f>IF(ISBLANK(G47),"",VLOOKUP(J47,Tabellen!$B$5:$C$46,2))</f>
        <v/>
      </c>
      <c r="P47" s="346"/>
      <c r="Q47" s="547"/>
      <c r="V47" s="557"/>
      <c r="X47" s="557"/>
    </row>
    <row r="48" spans="1:27" ht="13.5" customHeight="1" thickBot="1" x14ac:dyDescent="0.2">
      <c r="A48" s="30">
        <v>42</v>
      </c>
      <c r="B48" s="27"/>
      <c r="C48" s="30"/>
      <c r="E48" s="731"/>
      <c r="F48" s="619"/>
      <c r="G48" s="619"/>
      <c r="H48" s="619"/>
      <c r="I48" s="619"/>
      <c r="J48" s="620" t="str">
        <f t="shared" si="19"/>
        <v/>
      </c>
      <c r="K48" s="631" t="str">
        <f>IF(ISBLANK(H48),"",SUM(H48/E48))</f>
        <v/>
      </c>
      <c r="L48" s="622" t="str">
        <f>IF(ISBLANK(H48),"",VLOOKUP(K48,Tabellen!$F$6:$G$16,2))</f>
        <v/>
      </c>
      <c r="M48" s="619"/>
      <c r="N48" s="623" t="str">
        <f>IF(ISBLANK(H48),"",SUM(J48/#REF!))</f>
        <v/>
      </c>
      <c r="O48" s="159" t="str">
        <f>IF(ISBLANK(G48),"",VLOOKUP(J48,Tabellen!$B$5:$C$46,2))</f>
        <v/>
      </c>
      <c r="V48" s="557"/>
      <c r="X48" s="557"/>
    </row>
    <row r="49" spans="1:27" ht="13.5" customHeight="1" thickBot="1" x14ac:dyDescent="0.2">
      <c r="A49" s="30">
        <v>43</v>
      </c>
      <c r="B49" s="27"/>
      <c r="C49" s="30" t="s">
        <v>126</v>
      </c>
      <c r="D49" s="27" t="s">
        <v>11</v>
      </c>
      <c r="E49" s="731">
        <f>'Locatie''s indeling '!$F$6</f>
        <v>1.64</v>
      </c>
      <c r="F49" s="727">
        <f>SUM(F41:F48)</f>
        <v>47</v>
      </c>
      <c r="G49" s="723">
        <f t="shared" ref="G49:I49" si="23">SUM(G41:G48)</f>
        <v>0</v>
      </c>
      <c r="H49" s="723">
        <f t="shared" si="23"/>
        <v>0</v>
      </c>
      <c r="I49" s="723">
        <f t="shared" si="23"/>
        <v>0</v>
      </c>
      <c r="J49" s="648" t="e">
        <f t="shared" si="19"/>
        <v>#DIV/0!</v>
      </c>
      <c r="K49" s="638">
        <f t="shared" ref="K49" si="24">IF(ISBLANK(H49),"",SUM(H49/F49))</f>
        <v>0</v>
      </c>
      <c r="L49" s="646">
        <f>SUM(L41:L48)</f>
        <v>0</v>
      </c>
      <c r="M49" s="647">
        <f>MAX(M41:M48)</f>
        <v>0</v>
      </c>
      <c r="N49" s="649" t="e">
        <f t="shared" ref="N49" si="25">IF(ISBLANK(H49),"",SUM(J49/E49))</f>
        <v>#DIV/0!</v>
      </c>
      <c r="O49" s="159" t="e">
        <f>IF(ISBLANK(G49),"",VLOOKUP(J49,Tabellen!$B$5:$C$46,2))</f>
        <v>#DIV/0!</v>
      </c>
      <c r="P49" s="618"/>
      <c r="V49" s="557"/>
      <c r="X49" s="557"/>
    </row>
    <row r="50" spans="1:27" ht="13.5" customHeight="1" x14ac:dyDescent="0.15">
      <c r="A50" s="30">
        <v>45</v>
      </c>
      <c r="B50" s="27" t="str">
        <f>'Locatie''s indeling '!$E$7</f>
        <v>Tuyl Wim van</v>
      </c>
      <c r="C50" s="30" t="s">
        <v>126</v>
      </c>
      <c r="D50" s="32" t="str">
        <f>'Locatie''s indeling '!E8</f>
        <v>Rosendahl Jos</v>
      </c>
      <c r="E50" s="731">
        <f>'Locatie''s indeling '!$F$7</f>
        <v>1.39</v>
      </c>
      <c r="F50" s="734">
        <f>'Locatie''s indeling '!$G$7</f>
        <v>41</v>
      </c>
      <c r="G50" s="635"/>
      <c r="H50" s="632"/>
      <c r="I50" s="632"/>
      <c r="J50" s="624" t="str">
        <f t="shared" ref="J50" si="26">IF(ISBLANK(H50),"",SUM(H50/I50))</f>
        <v/>
      </c>
      <c r="K50" s="634" t="str">
        <f>IF(ISBLANK(H50),"",SUM(H50/F50))</f>
        <v/>
      </c>
      <c r="L50" s="152" t="str">
        <f>IF(ISBLANK(H50),"",VLOOKUP(K50,Tabellen!$F$6:$G$16,2))</f>
        <v/>
      </c>
      <c r="M50" s="635"/>
      <c r="N50" s="341" t="str">
        <f t="shared" ref="N50:N54" si="27">IF(ISBLANK(H50),"",SUM(J50/E50))</f>
        <v/>
      </c>
      <c r="O50" s="159" t="str">
        <f>IF(ISBLANK(G50),"",VLOOKUP(J50,Tabellen!$B$5:$C$46,2))</f>
        <v/>
      </c>
      <c r="V50" s="557"/>
      <c r="X50" s="557"/>
    </row>
    <row r="51" spans="1:27" ht="13.5" customHeight="1" x14ac:dyDescent="0.15">
      <c r="A51" s="30">
        <v>46</v>
      </c>
      <c r="B51" s="27"/>
      <c r="C51" s="30" t="s">
        <v>126</v>
      </c>
      <c r="D51" s="27" t="str">
        <f>'Locatie''s indeling '!E9</f>
        <v>Baks Antoon</v>
      </c>
      <c r="E51" s="731"/>
      <c r="F51" s="734"/>
      <c r="J51" s="23" t="str">
        <f t="shared" ref="J51:J57" si="28">IF(ISBLANK(H51),"",SUM(H51/I51))</f>
        <v/>
      </c>
      <c r="K51" s="36" t="str">
        <f t="shared" ref="K51:K57" si="29">IF(ISBLANK(H51),"",SUM(H51/E51))</f>
        <v/>
      </c>
      <c r="L51" s="24" t="str">
        <f>IF(ISBLANK(H51),"",VLOOKUP(K51,Tabellen!$F$6:$G$16,2))</f>
        <v/>
      </c>
      <c r="N51" s="341" t="str">
        <f t="shared" si="27"/>
        <v/>
      </c>
      <c r="O51" s="159" t="str">
        <f>IF(ISBLANK(G51),"",VLOOKUP(J51,Tabellen!$B$5:$C$46,2))</f>
        <v/>
      </c>
      <c r="V51" s="557"/>
      <c r="X51" s="557"/>
    </row>
    <row r="52" spans="1:27" ht="13.5" customHeight="1" x14ac:dyDescent="0.15">
      <c r="A52" s="30">
        <v>47</v>
      </c>
      <c r="B52" s="27"/>
      <c r="C52" s="30" t="s">
        <v>126</v>
      </c>
      <c r="D52" s="27" t="str">
        <f>'Locatie''s indeling '!E2</f>
        <v>Gotink Theo</v>
      </c>
      <c r="E52" s="731"/>
      <c r="F52" s="734"/>
      <c r="J52" s="23" t="str">
        <f t="shared" si="28"/>
        <v/>
      </c>
      <c r="K52" s="36" t="str">
        <f t="shared" si="29"/>
        <v/>
      </c>
      <c r="L52" s="24" t="str">
        <f>IF(ISBLANK(H52),"",VLOOKUP(K52,Tabellen!$F$6:$G$16,2))</f>
        <v/>
      </c>
      <c r="N52" s="341" t="str">
        <f t="shared" si="27"/>
        <v/>
      </c>
      <c r="O52" s="159" t="str">
        <f>IF(ISBLANK(G52),"",VLOOKUP(J52,Tabellen!$B$5:$C$46,2))</f>
        <v/>
      </c>
    </row>
    <row r="53" spans="1:27" ht="13.5" customHeight="1" x14ac:dyDescent="0.15">
      <c r="A53" s="30">
        <v>48</v>
      </c>
      <c r="B53" s="27"/>
      <c r="C53" s="30" t="s">
        <v>126</v>
      </c>
      <c r="D53" s="27" t="str">
        <f>'Locatie''s indeling '!E3</f>
        <v>Heutinck Hennie</v>
      </c>
      <c r="E53" s="731"/>
      <c r="F53" s="734"/>
      <c r="J53" s="23" t="str">
        <f t="shared" si="28"/>
        <v/>
      </c>
      <c r="K53" s="36" t="str">
        <f t="shared" si="29"/>
        <v/>
      </c>
      <c r="L53" s="24" t="str">
        <f>IF(ISBLANK(H53),"",VLOOKUP(K53,Tabellen!$F$6:$G$16,2))</f>
        <v/>
      </c>
      <c r="N53" s="341" t="str">
        <f t="shared" si="27"/>
        <v/>
      </c>
      <c r="O53" s="159" t="str">
        <f>IF(ISBLANK(G53),"",VLOOKUP(J53,Tabellen!$B$5:$C$46,2))</f>
        <v/>
      </c>
    </row>
    <row r="54" spans="1:27" ht="13.5" customHeight="1" x14ac:dyDescent="0.15">
      <c r="A54" s="30">
        <v>49</v>
      </c>
      <c r="B54" s="27"/>
      <c r="C54" s="30" t="s">
        <v>126</v>
      </c>
      <c r="D54" s="32" t="str">
        <f>'Locatie''s indeling '!E4</f>
        <v>Piepers Arnold</v>
      </c>
      <c r="E54" s="731"/>
      <c r="F54" s="734"/>
      <c r="J54" s="23" t="str">
        <f t="shared" si="28"/>
        <v/>
      </c>
      <c r="K54" s="36" t="str">
        <f t="shared" si="29"/>
        <v/>
      </c>
      <c r="L54" s="24" t="str">
        <f>IF(ISBLANK(H54),"",VLOOKUP(K54,Tabellen!$F$6:$G$16,2))</f>
        <v/>
      </c>
      <c r="N54" s="341" t="str">
        <f t="shared" si="27"/>
        <v/>
      </c>
      <c r="O54" s="159" t="str">
        <f>IF(ISBLANK(G54),"",VLOOKUP(J54,Tabellen!$B$5:$C$46,2))</f>
        <v/>
      </c>
    </row>
    <row r="55" spans="1:27" ht="13.5" customHeight="1" x14ac:dyDescent="0.15">
      <c r="A55" s="30">
        <v>50</v>
      </c>
      <c r="B55" s="27"/>
      <c r="C55" s="30" t="s">
        <v>126</v>
      </c>
      <c r="D55" s="27" t="str">
        <f>'Locatie''s indeling '!E5</f>
        <v>Voskamp Martin</v>
      </c>
      <c r="E55" s="731"/>
      <c r="F55" s="734"/>
      <c r="G55" s="28"/>
      <c r="H55" s="71"/>
      <c r="I55" s="71"/>
      <c r="J55" s="23" t="str">
        <f t="shared" si="28"/>
        <v/>
      </c>
      <c r="K55" s="36" t="str">
        <f t="shared" si="29"/>
        <v/>
      </c>
      <c r="L55" s="24" t="str">
        <f>IF(ISBLANK(H55),"",VLOOKUP(K55,Tabellen!$F$6:$G$16,2))</f>
        <v/>
      </c>
      <c r="M55" s="28"/>
      <c r="N55" s="341"/>
      <c r="O55" s="159" t="str">
        <f>IF(ISBLANK(G55),"",VLOOKUP(J55,Tabellen!$B$5:$C$46,2))</f>
        <v/>
      </c>
    </row>
    <row r="56" spans="1:27" ht="13.5" customHeight="1" x14ac:dyDescent="0.2">
      <c r="A56" s="30">
        <v>51</v>
      </c>
      <c r="B56" s="179"/>
      <c r="C56" s="30" t="s">
        <v>126</v>
      </c>
      <c r="D56" s="27" t="str">
        <f>'Locatie''s indeling '!E6</f>
        <v>Velthuis Bert</v>
      </c>
      <c r="E56" s="731"/>
      <c r="F56" s="734"/>
      <c r="J56" s="23" t="str">
        <f t="shared" si="28"/>
        <v/>
      </c>
      <c r="K56" s="36" t="str">
        <f t="shared" si="29"/>
        <v/>
      </c>
      <c r="L56" s="24" t="str">
        <f>IF(ISBLANK(H56),"",VLOOKUP(K56,Tabellen!$F$6:$G$16,2))</f>
        <v/>
      </c>
      <c r="N56" s="341" t="str">
        <f t="shared" ref="N56:N75" si="30">IF(ISBLANK(H56),"",SUM(J56/E56))</f>
        <v/>
      </c>
      <c r="O56" s="159" t="str">
        <f>IF(ISBLANK(G56),"",VLOOKUP(J56,Tabellen!$B$5:$C$46,2))</f>
        <v/>
      </c>
      <c r="P56" s="346"/>
      <c r="Q56" s="1144"/>
      <c r="R56" s="1145"/>
      <c r="S56" s="1142"/>
      <c r="T56" s="1143"/>
      <c r="U56" s="1143"/>
      <c r="V56" s="1140"/>
      <c r="W56" s="1141"/>
      <c r="X56" s="1142"/>
      <c r="Y56" s="1143"/>
      <c r="Z56" s="1141"/>
      <c r="AA56" s="1139"/>
    </row>
    <row r="57" spans="1:27" ht="13.5" customHeight="1" thickBot="1" x14ac:dyDescent="0.25">
      <c r="A57" s="30">
        <v>52</v>
      </c>
      <c r="B57" s="27"/>
      <c r="C57" s="30"/>
      <c r="E57" s="731"/>
      <c r="F57" s="734"/>
      <c r="G57" s="619"/>
      <c r="H57" s="619"/>
      <c r="I57" s="619"/>
      <c r="J57" s="620" t="str">
        <f t="shared" si="28"/>
        <v/>
      </c>
      <c r="K57" s="631" t="str">
        <f t="shared" si="29"/>
        <v/>
      </c>
      <c r="L57" s="622" t="str">
        <f>IF(ISBLANK(H57),"",VLOOKUP(K57,Tabellen!$F$6:$G$16,2))</f>
        <v/>
      </c>
      <c r="M57" s="619"/>
      <c r="N57" s="623" t="str">
        <f t="shared" si="30"/>
        <v/>
      </c>
      <c r="O57" s="159" t="str">
        <f>IF(ISBLANK(G57),"",VLOOKUP(J57,Tabellen!$B$5:$C$46,2))</f>
        <v/>
      </c>
      <c r="P57" s="346"/>
      <c r="Q57" s="1144"/>
      <c r="R57" s="1145"/>
      <c r="S57" s="1142"/>
      <c r="T57" s="1143"/>
      <c r="U57" s="1143"/>
      <c r="V57" s="1140"/>
      <c r="W57" s="1141"/>
      <c r="X57" s="1142"/>
      <c r="Y57" s="1143"/>
      <c r="Z57" s="1141"/>
      <c r="AA57" s="1139"/>
    </row>
    <row r="58" spans="1:27" ht="13.5" customHeight="1" thickBot="1" x14ac:dyDescent="0.25">
      <c r="A58" s="30">
        <v>53</v>
      </c>
      <c r="B58" s="27"/>
      <c r="C58" s="30" t="s">
        <v>126</v>
      </c>
      <c r="D58" s="27" t="s">
        <v>11</v>
      </c>
      <c r="E58" s="731">
        <f>'Locatie''s indeling '!$F$7</f>
        <v>1.39</v>
      </c>
      <c r="F58" s="727">
        <f>SUM(F50:F57)</f>
        <v>41</v>
      </c>
      <c r="G58" s="723">
        <f t="shared" ref="G58:I58" si="31">SUM(G50:G57)</f>
        <v>0</v>
      </c>
      <c r="H58" s="723">
        <f t="shared" si="31"/>
        <v>0</v>
      </c>
      <c r="I58" s="723">
        <f t="shared" si="31"/>
        <v>0</v>
      </c>
      <c r="J58" s="648" t="e">
        <f t="shared" si="19"/>
        <v>#DIV/0!</v>
      </c>
      <c r="K58" s="638">
        <f t="shared" ref="K58" si="32">IF(ISBLANK(H58),"",SUM(H58/F58))</f>
        <v>0</v>
      </c>
      <c r="L58" s="646">
        <f>SUM(L50:L57)</f>
        <v>0</v>
      </c>
      <c r="M58" s="647">
        <f>MAX(M50:M57)</f>
        <v>0</v>
      </c>
      <c r="N58" s="649" t="e">
        <f t="shared" si="30"/>
        <v>#DIV/0!</v>
      </c>
      <c r="O58" s="159" t="e">
        <f>IF(ISBLANK(G58),"",VLOOKUP(J58,Tabellen!$B$5:$C$46,2))</f>
        <v>#DIV/0!</v>
      </c>
      <c r="P58" s="656"/>
      <c r="Q58" s="1144"/>
      <c r="R58" s="1145"/>
      <c r="S58" s="1142"/>
      <c r="T58" s="1143"/>
      <c r="U58" s="1143"/>
      <c r="V58" s="1140"/>
      <c r="W58" s="1141"/>
      <c r="X58" s="1142"/>
      <c r="Y58" s="1143"/>
      <c r="Z58" s="1141"/>
      <c r="AA58" s="1139"/>
    </row>
    <row r="59" spans="1:27" ht="13.5" customHeight="1" x14ac:dyDescent="0.2">
      <c r="A59" s="30">
        <v>54</v>
      </c>
      <c r="B59" s="27" t="str">
        <f>'Locatie''s indeling '!$E$8</f>
        <v>Rosendahl Jos</v>
      </c>
      <c r="C59" s="30" t="s">
        <v>126</v>
      </c>
      <c r="D59" s="27" t="str">
        <f>'Locatie''s indeling '!E9</f>
        <v>Baks Antoon</v>
      </c>
      <c r="E59" s="731">
        <f>'Locatie''s indeling '!$F$8</f>
        <v>4.25</v>
      </c>
      <c r="F59" s="735">
        <f>'Locatie''s indeling '!$G$8</f>
        <v>100</v>
      </c>
      <c r="G59" s="153"/>
      <c r="H59" s="153"/>
      <c r="I59" s="153"/>
      <c r="J59" s="624" t="str">
        <f t="shared" si="19"/>
        <v/>
      </c>
      <c r="K59" s="634" t="str">
        <f>IF(ISBLANK(H59),"",SUM(H59/F59))</f>
        <v/>
      </c>
      <c r="L59" s="24" t="str">
        <f>IF(ISBLANK(H59),"",VLOOKUP(K59,Tabellen!$F$6:$G$16,2))</f>
        <v/>
      </c>
      <c r="M59" s="153"/>
      <c r="N59" s="626" t="str">
        <f t="shared" si="30"/>
        <v/>
      </c>
      <c r="O59" s="159" t="str">
        <f>IF(ISBLANK(G59),"",VLOOKUP(J59,Tabellen!$B$5:$C$46,2))</f>
        <v/>
      </c>
      <c r="P59" s="516"/>
      <c r="Q59" s="565"/>
      <c r="V59" s="542"/>
    </row>
    <row r="60" spans="1:27" ht="13.5" customHeight="1" x14ac:dyDescent="0.2">
      <c r="A60" s="30">
        <v>55</v>
      </c>
      <c r="B60" s="27"/>
      <c r="C60" s="30" t="s">
        <v>126</v>
      </c>
      <c r="D60" s="32" t="str">
        <f>'Locatie''s indeling '!E2</f>
        <v>Gotink Theo</v>
      </c>
      <c r="E60" s="731"/>
      <c r="F60" s="736"/>
      <c r="G60" s="28"/>
      <c r="H60" s="71"/>
      <c r="I60" s="71"/>
      <c r="J60" s="23" t="str">
        <f t="shared" si="19"/>
        <v/>
      </c>
      <c r="K60" s="36" t="str">
        <f t="shared" ref="K60:K67" si="33">IF(ISBLANK(H60),"",SUM(H60/F60))</f>
        <v/>
      </c>
      <c r="L60" s="24" t="str">
        <f>IF(ISBLANK(H60),"",VLOOKUP(K60,Tabellen!$F$6:$G$16,2))</f>
        <v/>
      </c>
      <c r="M60" s="28"/>
      <c r="N60" s="341" t="str">
        <f t="shared" si="30"/>
        <v/>
      </c>
      <c r="O60" s="159" t="str">
        <f>IF(ISBLANK(G60),"",VLOOKUP(J60,Tabellen!$B$5:$C$46,2))</f>
        <v/>
      </c>
      <c r="P60" s="517"/>
      <c r="Q60" s="565"/>
      <c r="V60" s="542"/>
    </row>
    <row r="61" spans="1:27" ht="13.5" customHeight="1" x14ac:dyDescent="0.2">
      <c r="A61" s="30">
        <v>56</v>
      </c>
      <c r="B61" s="27"/>
      <c r="C61" s="30" t="s">
        <v>126</v>
      </c>
      <c r="D61" s="27" t="str">
        <f>'Locatie''s indeling '!E3</f>
        <v>Heutinck Hennie</v>
      </c>
      <c r="E61" s="731"/>
      <c r="F61" s="736"/>
      <c r="J61" s="23" t="str">
        <f t="shared" si="19"/>
        <v/>
      </c>
      <c r="K61" s="36" t="str">
        <f t="shared" si="33"/>
        <v/>
      </c>
      <c r="L61" s="24" t="str">
        <f>IF(ISBLANK(H61),"",VLOOKUP(K61,Tabellen!$F$6:$G$16,2))</f>
        <v/>
      </c>
      <c r="N61" s="341" t="str">
        <f t="shared" si="30"/>
        <v/>
      </c>
      <c r="O61" s="159" t="str">
        <f>IF(ISBLANK(G61),"",VLOOKUP(J61,Tabellen!$B$5:$C$46,2))</f>
        <v/>
      </c>
      <c r="P61" s="517"/>
      <c r="Q61" s="565"/>
      <c r="V61" s="542"/>
    </row>
    <row r="62" spans="1:27" ht="13.5" customHeight="1" x14ac:dyDescent="0.2">
      <c r="A62" s="30">
        <v>57</v>
      </c>
      <c r="B62" s="37"/>
      <c r="C62" s="30" t="s">
        <v>126</v>
      </c>
      <c r="D62" s="27" t="str">
        <f>'Locatie''s indeling '!E4</f>
        <v>Piepers Arnold</v>
      </c>
      <c r="E62" s="731"/>
      <c r="F62" s="736"/>
      <c r="J62" s="23" t="str">
        <f t="shared" si="19"/>
        <v/>
      </c>
      <c r="K62" s="36" t="str">
        <f t="shared" si="33"/>
        <v/>
      </c>
      <c r="L62" s="24" t="str">
        <f>IF(ISBLANK(H62),"",VLOOKUP(K62,Tabellen!$F$6:$G$16,2))</f>
        <v/>
      </c>
      <c r="N62" s="341" t="str">
        <f t="shared" si="30"/>
        <v/>
      </c>
      <c r="O62" s="159" t="str">
        <f>IF(ISBLANK(G62),"",VLOOKUP(J62,Tabellen!$B$5:$C$46,2))</f>
        <v/>
      </c>
      <c r="P62" s="517"/>
      <c r="Q62" s="565"/>
      <c r="V62" s="542"/>
    </row>
    <row r="63" spans="1:27" ht="13.5" customHeight="1" x14ac:dyDescent="0.2">
      <c r="A63" s="30">
        <v>58</v>
      </c>
      <c r="B63" s="27"/>
      <c r="C63" s="30" t="s">
        <v>126</v>
      </c>
      <c r="D63" s="27" t="str">
        <f>'Locatie''s indeling '!E5</f>
        <v>Voskamp Martin</v>
      </c>
      <c r="E63" s="731"/>
      <c r="F63" s="736"/>
      <c r="J63" s="23" t="str">
        <f t="shared" si="19"/>
        <v/>
      </c>
      <c r="K63" s="36" t="str">
        <f t="shared" si="33"/>
        <v/>
      </c>
      <c r="L63" s="24" t="str">
        <f>IF(ISBLANK(H63),"",VLOOKUP(K63,Tabellen!$F$6:$G$16,2))</f>
        <v/>
      </c>
      <c r="N63" s="341" t="str">
        <f t="shared" si="30"/>
        <v/>
      </c>
      <c r="O63" s="159" t="str">
        <f>IF(ISBLANK(G63),"",VLOOKUP(J63,Tabellen!$B$5:$C$46,2))</f>
        <v/>
      </c>
      <c r="P63" s="517"/>
      <c r="Q63" s="565"/>
      <c r="V63" s="542"/>
    </row>
    <row r="64" spans="1:27" ht="13.5" customHeight="1" x14ac:dyDescent="0.2">
      <c r="A64" s="30">
        <v>59</v>
      </c>
      <c r="B64" s="27"/>
      <c r="C64" s="30" t="s">
        <v>126</v>
      </c>
      <c r="D64" s="27" t="str">
        <f>'Locatie''s indeling '!E6</f>
        <v>Velthuis Bert</v>
      </c>
      <c r="E64" s="731"/>
      <c r="F64" s="736"/>
      <c r="J64" s="23" t="str">
        <f t="shared" si="19"/>
        <v/>
      </c>
      <c r="K64" s="36" t="str">
        <f t="shared" si="33"/>
        <v/>
      </c>
      <c r="L64" s="24" t="str">
        <f>IF(ISBLANK(H64),"",VLOOKUP(K64,Tabellen!$F$6:$G$16,2))</f>
        <v/>
      </c>
      <c r="N64" s="341" t="str">
        <f t="shared" si="30"/>
        <v/>
      </c>
      <c r="O64" s="159" t="str">
        <f>IF(ISBLANK(G64),"",VLOOKUP(J64,Tabellen!$B$5:$C$46,2))</f>
        <v/>
      </c>
      <c r="P64" s="518"/>
      <c r="Q64" s="572"/>
      <c r="R64" s="324"/>
      <c r="S64" s="132"/>
      <c r="T64" s="132"/>
      <c r="U64" s="132"/>
      <c r="V64" s="573"/>
      <c r="W64" s="555"/>
      <c r="X64" s="571"/>
      <c r="Y64" s="132"/>
      <c r="Z64" s="555"/>
      <c r="AA64" s="548"/>
    </row>
    <row r="65" spans="1:28" ht="13.5" customHeight="1" x14ac:dyDescent="0.2">
      <c r="A65" s="30">
        <v>60</v>
      </c>
      <c r="B65" s="27"/>
      <c r="C65" s="30" t="s">
        <v>126</v>
      </c>
      <c r="D65" s="32" t="str">
        <f>'Locatie''s indeling '!E7</f>
        <v>Tuyl Wim van</v>
      </c>
      <c r="E65" s="731"/>
      <c r="F65" s="736"/>
      <c r="G65" s="28"/>
      <c r="H65" s="28"/>
      <c r="I65" s="28"/>
      <c r="J65" s="23" t="str">
        <f t="shared" si="19"/>
        <v/>
      </c>
      <c r="K65" s="36" t="str">
        <f t="shared" si="33"/>
        <v/>
      </c>
      <c r="L65" s="24" t="str">
        <f>IF(ISBLANK(H65),"",VLOOKUP(K65,Tabellen!$F$6:$G$16,2))</f>
        <v/>
      </c>
      <c r="M65" s="28"/>
      <c r="N65" s="341" t="str">
        <f t="shared" si="30"/>
        <v/>
      </c>
      <c r="O65" s="159" t="str">
        <f>IF(ISBLANK(G65),"",VLOOKUP(J65,Tabellen!$B$5:$C$46,2))</f>
        <v/>
      </c>
      <c r="P65" s="346"/>
      <c r="Q65" s="547"/>
    </row>
    <row r="66" spans="1:28" ht="13.5" customHeight="1" thickBot="1" x14ac:dyDescent="0.25">
      <c r="A66" s="30">
        <v>61</v>
      </c>
      <c r="B66" s="27"/>
      <c r="C66" s="30"/>
      <c r="E66" s="731"/>
      <c r="F66" s="737"/>
      <c r="G66" s="619"/>
      <c r="H66" s="619"/>
      <c r="I66" s="619"/>
      <c r="J66" s="620" t="str">
        <f t="shared" si="19"/>
        <v/>
      </c>
      <c r="K66" s="631" t="str">
        <f t="shared" si="33"/>
        <v/>
      </c>
      <c r="L66" s="24" t="str">
        <f>IF(ISBLANK(H66),"",VLOOKUP(K66,Tabellen!$F$6:$G$16,2))</f>
        <v/>
      </c>
      <c r="M66" s="619"/>
      <c r="N66" s="623" t="str">
        <f t="shared" si="30"/>
        <v/>
      </c>
      <c r="O66" s="159" t="str">
        <f>IF(ISBLANK(G66),"",VLOOKUP(J66,Tabellen!$B$5:$C$46,2))</f>
        <v/>
      </c>
      <c r="P66" s="346"/>
      <c r="Q66" s="547"/>
    </row>
    <row r="67" spans="1:28" ht="13.5" customHeight="1" thickBot="1" x14ac:dyDescent="0.25">
      <c r="A67" s="30">
        <v>62</v>
      </c>
      <c r="B67" s="27"/>
      <c r="C67" s="30" t="s">
        <v>126</v>
      </c>
      <c r="D67" s="27" t="s">
        <v>11</v>
      </c>
      <c r="E67" s="731">
        <f>'Locatie''s indeling '!$F$8</f>
        <v>4.25</v>
      </c>
      <c r="F67" s="727">
        <f>SUM(F59:F66)</f>
        <v>100</v>
      </c>
      <c r="G67" s="723">
        <f t="shared" ref="G67:I67" si="34">SUM(G59:G66)</f>
        <v>0</v>
      </c>
      <c r="H67" s="723">
        <f t="shared" si="34"/>
        <v>0</v>
      </c>
      <c r="I67" s="723">
        <f t="shared" si="34"/>
        <v>0</v>
      </c>
      <c r="J67" s="648" t="e">
        <f t="shared" si="19"/>
        <v>#DIV/0!</v>
      </c>
      <c r="K67" s="638">
        <f t="shared" si="33"/>
        <v>0</v>
      </c>
      <c r="L67" s="646">
        <f>SUM(L59:L66)</f>
        <v>0</v>
      </c>
      <c r="M67" s="647">
        <f>MAX(M59:M66)</f>
        <v>0</v>
      </c>
      <c r="N67" s="649" t="e">
        <f t="shared" si="30"/>
        <v>#DIV/0!</v>
      </c>
      <c r="O67" s="159" t="e">
        <f>IF(ISBLANK(G67),"",VLOOKUP(J67,Tabellen!$B$5:$C$46,2))</f>
        <v>#DIV/0!</v>
      </c>
      <c r="P67" s="656"/>
      <c r="Q67" s="547"/>
    </row>
    <row r="68" spans="1:28" ht="13.5" customHeight="1" x14ac:dyDescent="0.2">
      <c r="A68" s="30">
        <v>63</v>
      </c>
      <c r="B68" s="27" t="str">
        <f>'Locatie''s indeling '!$E$9</f>
        <v>Baks Antoon</v>
      </c>
      <c r="C68" s="30" t="s">
        <v>126</v>
      </c>
      <c r="D68" s="27" t="str">
        <f>'Locatie''s indeling '!E2</f>
        <v>Gotink Theo</v>
      </c>
      <c r="E68" s="731">
        <f>'Locatie''s indeling '!$F$9</f>
        <v>1.65</v>
      </c>
      <c r="F68" s="735">
        <f>'Locatie''s indeling '!$G$9</f>
        <v>47</v>
      </c>
      <c r="G68" s="153"/>
      <c r="H68" s="153"/>
      <c r="I68" s="153"/>
      <c r="J68" s="624" t="str">
        <f t="shared" ref="J68" si="35">IF(ISBLANK(H68),"",SUM(H68/I68))</f>
        <v/>
      </c>
      <c r="K68" s="634" t="str">
        <f t="shared" ref="K68" si="36">IF(ISBLANK(H68),"",SUM(H68/F68))</f>
        <v/>
      </c>
      <c r="L68" s="24" t="str">
        <f>IF(ISBLANK(H68),"",VLOOKUP(K68,Tabellen!$F$6:$G$16,2))</f>
        <v/>
      </c>
      <c r="M68" s="153"/>
      <c r="N68" s="341" t="str">
        <f t="shared" si="30"/>
        <v/>
      </c>
      <c r="O68" s="159" t="str">
        <f>IF(ISBLANK(G68),"",VLOOKUP(J68,Tabellen!$B$5:$C$46,2))</f>
        <v/>
      </c>
      <c r="P68" s="346"/>
      <c r="Q68" s="547"/>
      <c r="U68" s="557"/>
    </row>
    <row r="69" spans="1:28" ht="13.5" customHeight="1" x14ac:dyDescent="0.2">
      <c r="A69" s="30">
        <v>64</v>
      </c>
      <c r="B69" s="27"/>
      <c r="C69" s="30" t="s">
        <v>126</v>
      </c>
      <c r="D69" s="32" t="str">
        <f>'Locatie''s indeling '!E3</f>
        <v>Heutinck Hennie</v>
      </c>
      <c r="E69" s="731"/>
      <c r="F69" s="736"/>
      <c r="J69" s="23" t="str">
        <f t="shared" ref="J69:J75" si="37">IF(ISBLANK(H69),"",SUM(H69/I69))</f>
        <v/>
      </c>
      <c r="K69" s="36" t="str">
        <f t="shared" ref="K69:K75" si="38">IF(ISBLANK(H69),"",SUM(H69/F69))</f>
        <v/>
      </c>
      <c r="L69" s="24" t="str">
        <f>IF(ISBLANK(H69),"",VLOOKUP(K69,Tabellen!$F$6:$G$16,2))</f>
        <v/>
      </c>
      <c r="N69" s="341" t="str">
        <f t="shared" si="30"/>
        <v/>
      </c>
      <c r="O69" s="159" t="str">
        <f>IF(ISBLANK(G69),"",VLOOKUP(J69,Tabellen!$B$5:$C$46,2))</f>
        <v/>
      </c>
      <c r="P69" s="346"/>
      <c r="Q69" s="1151"/>
      <c r="R69" s="1151"/>
      <c r="S69" s="1152"/>
      <c r="T69" s="1152"/>
      <c r="U69" s="1152"/>
      <c r="V69" s="1152"/>
      <c r="W69" s="1152"/>
      <c r="X69" s="1152"/>
      <c r="Y69" s="1152"/>
      <c r="Z69" s="1152"/>
      <c r="AA69" s="1152"/>
      <c r="AB69"/>
    </row>
    <row r="70" spans="1:28" ht="13.5" customHeight="1" x14ac:dyDescent="0.2">
      <c r="A70" s="30">
        <v>65</v>
      </c>
      <c r="B70" s="27"/>
      <c r="C70" s="30" t="s">
        <v>126</v>
      </c>
      <c r="D70" s="27" t="str">
        <f>'Locatie''s indeling '!E4</f>
        <v>Piepers Arnold</v>
      </c>
      <c r="E70" s="731"/>
      <c r="F70" s="736"/>
      <c r="G70" s="28"/>
      <c r="H70" s="127"/>
      <c r="I70" s="127"/>
      <c r="J70" s="23" t="str">
        <f t="shared" si="37"/>
        <v/>
      </c>
      <c r="K70" s="36" t="str">
        <f t="shared" si="38"/>
        <v/>
      </c>
      <c r="L70" s="24" t="str">
        <f>IF(ISBLANK(H70),"",VLOOKUP(K70,Tabellen!$F$6:$G$16,2))</f>
        <v/>
      </c>
      <c r="M70" s="28"/>
      <c r="N70" s="341" t="str">
        <f t="shared" si="30"/>
        <v/>
      </c>
      <c r="O70" s="159" t="str">
        <f>IF(ISBLANK(G70),"",VLOOKUP(J70,Tabellen!$B$5:$C$46,2))</f>
        <v/>
      </c>
      <c r="P70" s="346"/>
      <c r="Q70" s="507"/>
      <c r="R70" s="507"/>
      <c r="S70" s="507"/>
      <c r="T70" s="574"/>
      <c r="U70" s="574"/>
      <c r="V70" s="574"/>
      <c r="W70" s="507"/>
      <c r="X70" s="507"/>
      <c r="Y70" s="507"/>
      <c r="Z70" s="1153"/>
      <c r="AA70" s="1153"/>
      <c r="AB70" s="507"/>
    </row>
    <row r="71" spans="1:28" ht="13.5" customHeight="1" thickBot="1" x14ac:dyDescent="0.25">
      <c r="A71" s="30">
        <v>66</v>
      </c>
      <c r="B71" s="27"/>
      <c r="C71" s="30" t="s">
        <v>126</v>
      </c>
      <c r="D71" s="27" t="str">
        <f>'Locatie''s indeling '!E5</f>
        <v>Voskamp Martin</v>
      </c>
      <c r="E71" s="731"/>
      <c r="F71" s="736"/>
      <c r="J71" s="23" t="str">
        <f t="shared" si="37"/>
        <v/>
      </c>
      <c r="K71" s="36" t="str">
        <f t="shared" si="38"/>
        <v/>
      </c>
      <c r="L71" s="24" t="str">
        <f>IF(ISBLANK(H71),"",VLOOKUP(K71,Tabellen!$F$6:$G$16,2))</f>
        <v/>
      </c>
      <c r="N71" s="341" t="str">
        <f t="shared" si="30"/>
        <v/>
      </c>
      <c r="O71" s="159" t="str">
        <f>IF(ISBLANK(G71),"",VLOOKUP(J71,Tabellen!$B$5:$C$46,2))</f>
        <v/>
      </c>
      <c r="P71" s="346"/>
      <c r="Q71" s="575"/>
      <c r="R71" s="574"/>
      <c r="S71" s="561"/>
      <c r="T71" s="561"/>
      <c r="U71" s="561"/>
      <c r="V71" s="576"/>
      <c r="W71" s="577"/>
      <c r="X71" s="576"/>
      <c r="Y71" s="577"/>
      <c r="Z71" s="577"/>
      <c r="AA71" s="577"/>
      <c r="AB71" s="409"/>
    </row>
    <row r="72" spans="1:28" ht="13.5" customHeight="1" thickBot="1" x14ac:dyDescent="0.25">
      <c r="A72" s="30">
        <v>67</v>
      </c>
      <c r="B72" s="27"/>
      <c r="C72" s="30" t="s">
        <v>126</v>
      </c>
      <c r="D72" s="27" t="str">
        <f>'Locatie''s indeling '!E6</f>
        <v>Velthuis Bert</v>
      </c>
      <c r="E72" s="731"/>
      <c r="F72" s="736"/>
      <c r="J72" s="23" t="str">
        <f t="shared" si="37"/>
        <v/>
      </c>
      <c r="K72" s="36" t="str">
        <f t="shared" si="38"/>
        <v/>
      </c>
      <c r="L72" s="24" t="str">
        <f>IF(ISBLANK(H72),"",VLOOKUP(K72,Tabellen!$F$6:$G$16,2))</f>
        <v/>
      </c>
      <c r="N72" s="341" t="str">
        <f t="shared" si="30"/>
        <v/>
      </c>
      <c r="O72" s="159" t="str">
        <f>IF(ISBLANK(G72),"",VLOOKUP(J72,Tabellen!$B$5:$C$46,2))</f>
        <v/>
      </c>
      <c r="P72" s="346"/>
      <c r="Q72" s="575"/>
      <c r="R72" s="574"/>
      <c r="S72" s="561"/>
      <c r="T72" s="561"/>
      <c r="U72" s="561"/>
      <c r="V72" s="577"/>
      <c r="W72" s="577"/>
      <c r="X72" s="576"/>
      <c r="Y72" s="577"/>
      <c r="Z72" s="577"/>
      <c r="AA72" s="577"/>
      <c r="AB72" s="409"/>
    </row>
    <row r="73" spans="1:28" ht="13.5" customHeight="1" thickBot="1" x14ac:dyDescent="0.25">
      <c r="A73" s="30">
        <v>68</v>
      </c>
      <c r="B73" s="27"/>
      <c r="C73" s="30" t="s">
        <v>126</v>
      </c>
      <c r="D73" s="27" t="str">
        <f>'Locatie''s indeling '!E7</f>
        <v>Tuyl Wim van</v>
      </c>
      <c r="E73" s="731"/>
      <c r="F73" s="736"/>
      <c r="J73" s="23" t="str">
        <f t="shared" si="37"/>
        <v/>
      </c>
      <c r="K73" s="36" t="str">
        <f t="shared" si="38"/>
        <v/>
      </c>
      <c r="L73" s="24" t="str">
        <f>IF(ISBLANK(H73),"",VLOOKUP(K73,Tabellen!$F$6:$G$16,2))</f>
        <v/>
      </c>
      <c r="N73" s="341" t="str">
        <f t="shared" si="30"/>
        <v/>
      </c>
      <c r="O73" s="159" t="str">
        <f>IF(ISBLANK(G73),"",VLOOKUP(J73,Tabellen!$B$5:$C$46,2))</f>
        <v/>
      </c>
      <c r="P73" s="346"/>
      <c r="Q73" s="575"/>
      <c r="R73" s="574"/>
      <c r="S73" s="561"/>
      <c r="T73" s="561"/>
      <c r="U73" s="561"/>
      <c r="V73" s="577"/>
      <c r="W73" s="577"/>
      <c r="X73" s="576"/>
      <c r="Y73" s="577"/>
      <c r="Z73" s="577"/>
      <c r="AA73" s="577"/>
      <c r="AB73" s="410"/>
    </row>
    <row r="74" spans="1:28" ht="13.5" customHeight="1" thickBot="1" x14ac:dyDescent="0.25">
      <c r="A74" s="30">
        <v>69</v>
      </c>
      <c r="B74" s="27"/>
      <c r="C74" s="30" t="s">
        <v>126</v>
      </c>
      <c r="D74" s="32" t="str">
        <f>'Locatie''s indeling '!E8</f>
        <v>Rosendahl Jos</v>
      </c>
      <c r="E74" s="731"/>
      <c r="F74" s="736"/>
      <c r="J74" s="23" t="str">
        <f t="shared" si="37"/>
        <v/>
      </c>
      <c r="K74" s="36" t="str">
        <f t="shared" si="38"/>
        <v/>
      </c>
      <c r="L74" s="24" t="str">
        <f>IF(ISBLANK(H74),"",VLOOKUP(K74,Tabellen!$F$6:$G$16,2))</f>
        <v/>
      </c>
      <c r="N74" s="341" t="str">
        <f t="shared" si="30"/>
        <v/>
      </c>
      <c r="O74" s="159" t="str">
        <f>IF(ISBLANK(G74),"",VLOOKUP(J74,Tabellen!$B$5:$C$46,2))</f>
        <v/>
      </c>
      <c r="P74" s="346"/>
      <c r="Q74" s="561"/>
      <c r="R74" s="574"/>
      <c r="S74" s="561"/>
      <c r="T74" s="561"/>
      <c r="U74" s="561"/>
      <c r="V74" s="576"/>
      <c r="W74" s="577"/>
      <c r="X74" s="576"/>
      <c r="Y74" s="577"/>
      <c r="Z74" s="577"/>
      <c r="AA74" s="577"/>
      <c r="AB74" s="409"/>
    </row>
    <row r="75" spans="1:28" ht="13.5" customHeight="1" thickBot="1" x14ac:dyDescent="0.25">
      <c r="A75" s="30">
        <v>70</v>
      </c>
      <c r="B75" s="27"/>
      <c r="C75" s="30"/>
      <c r="E75" s="731"/>
      <c r="F75" s="737"/>
      <c r="G75" s="642"/>
      <c r="H75" s="642"/>
      <c r="I75" s="642"/>
      <c r="J75" s="620" t="str">
        <f t="shared" si="37"/>
        <v/>
      </c>
      <c r="K75" s="631" t="str">
        <f t="shared" si="38"/>
        <v/>
      </c>
      <c r="L75" s="24" t="str">
        <f>IF(ISBLANK(H75),"",VLOOKUP(K75,Tabellen!$F$6:$G$16,2))</f>
        <v/>
      </c>
      <c r="M75" s="642"/>
      <c r="N75" s="341" t="str">
        <f t="shared" si="30"/>
        <v/>
      </c>
      <c r="O75" s="159" t="str">
        <f>IF(ISBLANK(G75),"",VLOOKUP(J75,Tabellen!$B$5:$C$46,2))</f>
        <v/>
      </c>
      <c r="P75" s="346"/>
      <c r="Q75" s="561"/>
      <c r="R75" s="574"/>
      <c r="S75" s="561"/>
      <c r="T75" s="561"/>
      <c r="U75" s="561"/>
      <c r="V75" s="577"/>
      <c r="W75" s="577"/>
      <c r="X75" s="577"/>
      <c r="Y75" s="577"/>
      <c r="Z75" s="577"/>
      <c r="AA75" s="577"/>
      <c r="AB75" s="409"/>
    </row>
    <row r="76" spans="1:28" ht="13.5" customHeight="1" thickBot="1" x14ac:dyDescent="0.25">
      <c r="A76" s="30">
        <v>71</v>
      </c>
      <c r="B76" s="27"/>
      <c r="C76" s="30"/>
      <c r="D76" s="27" t="s">
        <v>11</v>
      </c>
      <c r="E76" s="743">
        <f>'Locatie''s indeling '!$F$9</f>
        <v>1.65</v>
      </c>
      <c r="F76" s="727">
        <f>SUM(F68:F75)</f>
        <v>47</v>
      </c>
      <c r="G76" s="647">
        <f t="shared" ref="G76" si="39">SUM(G68:G75)</f>
        <v>0</v>
      </c>
      <c r="H76" s="647">
        <f t="shared" ref="H76" si="40">SUM(H68:H75)</f>
        <v>0</v>
      </c>
      <c r="I76" s="647">
        <f t="shared" ref="I76" si="41">SUM(I68:I75)</f>
        <v>0</v>
      </c>
      <c r="J76" s="648" t="e">
        <f t="shared" si="19"/>
        <v>#DIV/0!</v>
      </c>
      <c r="K76" s="638">
        <f t="shared" ref="K76" si="42">IF(ISBLANK(H76),"",SUM(H76/F76))</f>
        <v>0</v>
      </c>
      <c r="L76" s="646">
        <f>SUM(L68:L75)</f>
        <v>0</v>
      </c>
      <c r="M76" s="647">
        <f>MAX(M68:M75)</f>
        <v>0</v>
      </c>
      <c r="N76" s="649" t="e">
        <f t="shared" ref="N76" si="43">IF(ISBLANK(H76),"",SUM(J76/E76))</f>
        <v>#DIV/0!</v>
      </c>
      <c r="O76" s="159" t="e">
        <f>IF(ISBLANK(G76),"",VLOOKUP(J76,Tabellen!$B$5:$C$46,2))</f>
        <v>#DIV/0!</v>
      </c>
      <c r="P76" s="656"/>
      <c r="Q76" s="406"/>
      <c r="R76" s="200"/>
      <c r="S76"/>
      <c r="T76"/>
      <c r="U76"/>
      <c r="V76"/>
      <c r="W76"/>
      <c r="X76"/>
      <c r="Y76"/>
      <c r="Z76"/>
      <c r="AA76"/>
      <c r="AB76"/>
    </row>
    <row r="77" spans="1:28" ht="13.5" customHeight="1" x14ac:dyDescent="0.2">
      <c r="A77" s="30">
        <v>72</v>
      </c>
      <c r="B77" s="27" t="str">
        <f>'Locatie''s indeling '!$E$10</f>
        <v>Berends Gemma</v>
      </c>
      <c r="C77" s="30" t="s">
        <v>750</v>
      </c>
      <c r="D77" s="27" t="str">
        <f>'Locatie''s indeling '!E11</f>
        <v>Kolkman Ciel</v>
      </c>
      <c r="E77" s="731">
        <f>'Locatie''s indeling '!$F$10</f>
        <v>0.53</v>
      </c>
      <c r="F77" s="735">
        <f>'Locatie''s indeling '!$G$10</f>
        <v>25</v>
      </c>
      <c r="G77" s="153"/>
      <c r="H77" s="153"/>
      <c r="I77" s="153"/>
      <c r="J77" s="624" t="str">
        <f t="shared" si="19"/>
        <v/>
      </c>
      <c r="K77" s="634" t="str">
        <f t="shared" ref="K77" si="44">IF(ISBLANK(H77),"",SUM(H77/F77))</f>
        <v/>
      </c>
      <c r="L77" s="24" t="str">
        <f>IF(ISBLANK(H77),"",VLOOKUP(K77,Tabellen!$F$6:$G$16,2))</f>
        <v/>
      </c>
      <c r="M77" s="153"/>
      <c r="N77" s="626" t="str">
        <f>IF(ISBLANK(H77),"",SUM(J77/E77))</f>
        <v/>
      </c>
      <c r="O77" s="159" t="str">
        <f>IF(ISBLANK(G77),"",VLOOKUP(J77,Tabellen!$B$5:$C$46,2))</f>
        <v/>
      </c>
      <c r="P77" s="346"/>
      <c r="Q77" s="547"/>
    </row>
    <row r="78" spans="1:28" ht="13.5" customHeight="1" x14ac:dyDescent="0.2">
      <c r="A78" s="30">
        <v>73</v>
      </c>
      <c r="B78" s="27"/>
      <c r="C78" s="30" t="s">
        <v>750</v>
      </c>
      <c r="D78" s="27" t="str">
        <f>'Locatie''s indeling '!E12</f>
        <v>Buunk Hannie</v>
      </c>
      <c r="E78" s="731"/>
      <c r="F78" s="736"/>
      <c r="J78" s="23" t="str">
        <f t="shared" ref="J78:J84" si="45">IF(ISBLANK(H78),"",SUM(H78/I78))</f>
        <v/>
      </c>
      <c r="K78" s="36" t="str">
        <f t="shared" ref="K78:K84" si="46">IF(ISBLANK(H78),"",SUM(H78/F78))</f>
        <v/>
      </c>
      <c r="L78" s="24" t="str">
        <f>IF(ISBLANK(H78),"",VLOOKUP(K78,Tabellen!$F$6:$G$16,2))</f>
        <v/>
      </c>
      <c r="N78" s="341" t="str">
        <f>IF(ISBLANK(H78),"",SUM(J78/E78))</f>
        <v/>
      </c>
      <c r="O78" s="159" t="str">
        <f>IF(ISBLANK(G78),"",VLOOKUP(J78,Tabellen!$B$5:$C$46,2))</f>
        <v/>
      </c>
      <c r="P78" s="346"/>
      <c r="Q78" s="1144"/>
      <c r="R78" s="1145"/>
      <c r="S78" s="1142"/>
      <c r="T78" s="1143"/>
      <c r="U78" s="1143"/>
      <c r="V78" s="1140"/>
      <c r="W78" s="1141"/>
      <c r="X78" s="1142"/>
      <c r="Y78" s="1143"/>
      <c r="Z78" s="1141"/>
      <c r="AA78" s="1139"/>
    </row>
    <row r="79" spans="1:28" ht="13.5" customHeight="1" x14ac:dyDescent="0.2">
      <c r="A79" s="30">
        <v>74</v>
      </c>
      <c r="B79" s="27"/>
      <c r="C79" s="30" t="s">
        <v>750</v>
      </c>
      <c r="D79" s="27" t="str">
        <f>'Locatie''s indeling '!E13</f>
        <v>Entink Henriette klein</v>
      </c>
      <c r="E79" s="731"/>
      <c r="F79" s="736"/>
      <c r="J79" s="23" t="str">
        <f t="shared" si="45"/>
        <v/>
      </c>
      <c r="K79" s="36" t="str">
        <f t="shared" si="46"/>
        <v/>
      </c>
      <c r="L79" s="24" t="str">
        <f>IF(ISBLANK(H79),"",VLOOKUP(K79,Tabellen!$F$6:$G$16,2))</f>
        <v/>
      </c>
      <c r="N79" s="341" t="str">
        <f>IF(ISBLANK(H79),"",SUM(J79/E79))</f>
        <v/>
      </c>
      <c r="O79" s="159" t="str">
        <f>IF(ISBLANK(G79),"",VLOOKUP(J79,Tabellen!$B$5:$C$46,2))</f>
        <v/>
      </c>
      <c r="P79" s="346"/>
      <c r="Q79" s="1144"/>
      <c r="R79" s="1145"/>
      <c r="S79" s="1142"/>
      <c r="T79" s="1143"/>
      <c r="U79" s="1143"/>
      <c r="V79" s="1140"/>
      <c r="W79" s="1141"/>
      <c r="X79" s="1142"/>
      <c r="Y79" s="1143"/>
      <c r="Z79" s="1141"/>
      <c r="AA79" s="1139"/>
    </row>
    <row r="80" spans="1:28" ht="13.5" customHeight="1" x14ac:dyDescent="0.2">
      <c r="A80" s="30">
        <v>75</v>
      </c>
      <c r="B80" s="27"/>
      <c r="C80" s="30" t="s">
        <v>750</v>
      </c>
      <c r="D80" s="27" t="str">
        <f>'Locatie''s indeling '!E14</f>
        <v>Kappert Aart</v>
      </c>
      <c r="E80" s="731"/>
      <c r="F80" s="736"/>
      <c r="G80" s="28"/>
      <c r="H80" s="28"/>
      <c r="I80" s="71"/>
      <c r="J80" s="23" t="str">
        <f t="shared" si="45"/>
        <v/>
      </c>
      <c r="K80" s="36" t="str">
        <f t="shared" si="46"/>
        <v/>
      </c>
      <c r="L80" s="24" t="str">
        <f>IF(ISBLANK(H80),"",VLOOKUP(K80,Tabellen!$F$6:$G$16,2))</f>
        <v/>
      </c>
      <c r="M80" s="28"/>
      <c r="N80" s="342"/>
      <c r="O80" s="159" t="str">
        <f>IF(ISBLANK(G80),"",VLOOKUP(J80,Tabellen!$B$5:$C$46,2))</f>
        <v/>
      </c>
      <c r="P80" s="346"/>
      <c r="Q80" s="1144"/>
      <c r="R80" s="1145"/>
      <c r="S80" s="1142"/>
      <c r="T80" s="1143"/>
      <c r="U80" s="1143"/>
      <c r="V80" s="1140"/>
      <c r="W80" s="1141"/>
      <c r="X80" s="1142"/>
      <c r="Y80" s="1143"/>
      <c r="Z80" s="1141"/>
      <c r="AA80" s="1139"/>
    </row>
    <row r="81" spans="1:25" ht="13.5" customHeight="1" x14ac:dyDescent="0.2">
      <c r="A81" s="30">
        <v>76</v>
      </c>
      <c r="B81" s="179"/>
      <c r="C81" s="30" t="s">
        <v>750</v>
      </c>
      <c r="D81" s="27" t="str">
        <f>'Locatie''s indeling '!E15</f>
        <v>Kasteel Harry</v>
      </c>
      <c r="E81" s="731"/>
      <c r="F81" s="736"/>
      <c r="J81" s="23" t="str">
        <f t="shared" si="45"/>
        <v/>
      </c>
      <c r="K81" s="36" t="str">
        <f t="shared" si="46"/>
        <v/>
      </c>
      <c r="L81" s="24" t="str">
        <f>IF(ISBLANK(H81),"",VLOOKUP(K81,Tabellen!$F$6:$G$16,2))</f>
        <v/>
      </c>
      <c r="N81" s="341"/>
      <c r="O81" s="159" t="str">
        <f>IF(ISBLANK(G81),"",VLOOKUP(J81,Tabellen!$B$5:$C$46,2))</f>
        <v/>
      </c>
      <c r="P81" s="516"/>
      <c r="Q81" s="565"/>
      <c r="V81" s="542"/>
    </row>
    <row r="82" spans="1:25" ht="13.5" customHeight="1" x14ac:dyDescent="0.2">
      <c r="A82" s="30">
        <v>77</v>
      </c>
      <c r="B82" s="27"/>
      <c r="C82" s="30" t="s">
        <v>750</v>
      </c>
      <c r="D82" s="27" t="str">
        <f>'Locatie''s indeling '!E16</f>
        <v>Konings Hans</v>
      </c>
      <c r="E82" s="731"/>
      <c r="F82" s="736"/>
      <c r="J82" s="23" t="str">
        <f t="shared" si="45"/>
        <v/>
      </c>
      <c r="K82" s="36" t="str">
        <f t="shared" si="46"/>
        <v/>
      </c>
      <c r="L82" s="24" t="str">
        <f>IF(ISBLANK(H82),"",VLOOKUP(K82,Tabellen!$F$6:$G$16,2))</f>
        <v/>
      </c>
      <c r="N82" s="341"/>
      <c r="O82" s="159" t="str">
        <f>IF(ISBLANK(G82),"",VLOOKUP(J82,Tabellen!$B$5:$C$46,2))</f>
        <v/>
      </c>
      <c r="P82" s="517"/>
      <c r="Q82" s="565"/>
      <c r="V82" s="542"/>
    </row>
    <row r="83" spans="1:25" ht="13.5" customHeight="1" x14ac:dyDescent="0.2">
      <c r="A83" s="30">
        <v>78</v>
      </c>
      <c r="B83" s="27"/>
      <c r="C83" s="30" t="s">
        <v>750</v>
      </c>
      <c r="D83" s="27" t="str">
        <f>'Locatie''s indeling '!E17</f>
        <v>Rouwhorst Jos</v>
      </c>
      <c r="E83" s="731"/>
      <c r="F83" s="736"/>
      <c r="J83" s="23" t="str">
        <f t="shared" si="45"/>
        <v/>
      </c>
      <c r="K83" s="36" t="str">
        <f t="shared" si="46"/>
        <v/>
      </c>
      <c r="L83" s="24" t="str">
        <f>IF(ISBLANK(H83),"",VLOOKUP(K83,Tabellen!$F$6:$G$16,2))</f>
        <v/>
      </c>
      <c r="N83" s="341"/>
      <c r="O83" s="159" t="str">
        <f>IF(ISBLANK(G83),"",VLOOKUP(J83,Tabellen!$B$5:$C$46,2))</f>
        <v/>
      </c>
      <c r="P83" s="517"/>
      <c r="Q83" s="565"/>
      <c r="V83" s="542"/>
    </row>
    <row r="84" spans="1:25" ht="13.5" customHeight="1" thickBot="1" x14ac:dyDescent="0.25">
      <c r="A84" s="30">
        <v>79</v>
      </c>
      <c r="B84" s="27"/>
      <c r="C84" s="30"/>
      <c r="D84" s="27"/>
      <c r="E84" s="731"/>
      <c r="F84" s="737"/>
      <c r="G84" s="619"/>
      <c r="H84" s="619"/>
      <c r="I84" s="619"/>
      <c r="J84" s="620" t="str">
        <f t="shared" si="45"/>
        <v/>
      </c>
      <c r="K84" s="631" t="str">
        <f t="shared" si="46"/>
        <v/>
      </c>
      <c r="L84" s="24" t="str">
        <f>IF(ISBLANK(H84),"",VLOOKUP(K84,Tabellen!$F$6:$G$16,2))</f>
        <v/>
      </c>
      <c r="M84" s="619"/>
      <c r="N84" s="623"/>
      <c r="O84" s="159" t="str">
        <f>IF(ISBLANK(G84),"",VLOOKUP(J84,Tabellen!$B$5:$C$46,2))</f>
        <v/>
      </c>
      <c r="P84" s="689"/>
      <c r="Q84" s="565"/>
      <c r="V84" s="542"/>
    </row>
    <row r="85" spans="1:25" ht="13.5" customHeight="1" thickBot="1" x14ac:dyDescent="0.25">
      <c r="A85" s="30">
        <v>80</v>
      </c>
      <c r="B85" s="27"/>
      <c r="C85" s="30" t="s">
        <v>126</v>
      </c>
      <c r="D85" s="32" t="s">
        <v>11</v>
      </c>
      <c r="E85" s="731">
        <f>'Locatie''s indeling '!$F$10</f>
        <v>0.53</v>
      </c>
      <c r="F85" s="738">
        <f>SUM(F77:F84)</f>
        <v>25</v>
      </c>
      <c r="G85" s="647">
        <f t="shared" ref="G85" si="47">SUM(G77:G84)</f>
        <v>0</v>
      </c>
      <c r="H85" s="657">
        <f t="shared" ref="H85" si="48">SUM(H77:H84)</f>
        <v>0</v>
      </c>
      <c r="I85" s="657">
        <f t="shared" ref="I85" si="49">SUM(I77:I84)</f>
        <v>0</v>
      </c>
      <c r="J85" s="648" t="e">
        <f t="shared" ref="J85:J86" si="50">IF(ISBLANK(H85),"",SUM(H85/I85))</f>
        <v>#DIV/0!</v>
      </c>
      <c r="K85" s="638">
        <f t="shared" ref="K85" si="51">IF(ISBLANK(H85),"",SUM(H85/F85))</f>
        <v>0</v>
      </c>
      <c r="L85" s="646">
        <f>SUM(L77:L84)</f>
        <v>0</v>
      </c>
      <c r="M85" s="647">
        <f>MAX(M77:M84)</f>
        <v>0</v>
      </c>
      <c r="N85" s="649" t="e">
        <f t="shared" ref="N85" si="52">IF(ISBLANK(H85),"",SUM(J85/E85))</f>
        <v>#DIV/0!</v>
      </c>
      <c r="O85" s="159" t="e">
        <f>IF(ISBLANK(G85),"",VLOOKUP(J85,Tabellen!$B$5:$C$46,2))</f>
        <v>#DIV/0!</v>
      </c>
      <c r="P85" s="1130" t="s">
        <v>31</v>
      </c>
      <c r="Q85" s="685"/>
      <c r="R85" s="320"/>
      <c r="V85" s="542"/>
    </row>
    <row r="86" spans="1:25" ht="13.5" customHeight="1" thickBot="1" x14ac:dyDescent="0.25">
      <c r="A86" s="30">
        <v>81</v>
      </c>
      <c r="B86" s="27" t="str">
        <f>'Locatie''s indeling '!$E$11</f>
        <v>Kolkman Ciel</v>
      </c>
      <c r="C86" s="30" t="s">
        <v>127</v>
      </c>
      <c r="D86" s="27" t="str">
        <f>'Locatie''s indeling '!E12</f>
        <v>Buunk Hannie</v>
      </c>
      <c r="E86" s="731">
        <f>'Locatie''s indeling '!$F$11</f>
        <v>0.54</v>
      </c>
      <c r="F86" s="735">
        <f>'Locatie''s indeling '!$G$11</f>
        <v>25</v>
      </c>
      <c r="G86" s="551"/>
      <c r="H86" s="153"/>
      <c r="I86" s="153"/>
      <c r="J86" s="624" t="str">
        <f t="shared" si="50"/>
        <v/>
      </c>
      <c r="K86" s="634" t="str">
        <f t="shared" ref="K86" si="53">IF(ISBLANK(H86),"",SUM(H86/F86))</f>
        <v/>
      </c>
      <c r="L86" s="24" t="str">
        <f>IF(ISBLANK(H86),"",VLOOKUP(K86,Tabellen!$F$6:$G$16,2))</f>
        <v/>
      </c>
      <c r="M86" s="152"/>
      <c r="N86" s="626" t="str">
        <f>IF(ISBLANK(H86),"",SUM(J86/E86))</f>
        <v/>
      </c>
      <c r="O86" s="159" t="str">
        <f>IF(ISBLANK(G86),"",VLOOKUP(J86,Tabellen!$B$5:$C$46,2))</f>
        <v/>
      </c>
      <c r="P86" s="1131"/>
      <c r="Q86" s="686"/>
      <c r="R86" s="320"/>
      <c r="S86" s="132"/>
      <c r="T86" s="132"/>
      <c r="U86" s="132"/>
      <c r="V86" s="572"/>
      <c r="W86" s="555"/>
      <c r="X86" s="132"/>
      <c r="Y86" s="132"/>
    </row>
    <row r="87" spans="1:25" ht="13.5" customHeight="1" x14ac:dyDescent="0.25">
      <c r="A87" s="30">
        <v>82</v>
      </c>
      <c r="B87" s="37"/>
      <c r="C87" s="30" t="s">
        <v>127</v>
      </c>
      <c r="D87" s="27" t="str">
        <f>'Locatie''s indeling '!E14</f>
        <v>Kappert Aart</v>
      </c>
      <c r="E87" s="731"/>
      <c r="F87" s="735"/>
      <c r="J87" s="23" t="str">
        <f t="shared" ref="J87:J93" si="54">IF(ISBLANK(H87),"",SUM(H87/I87))</f>
        <v/>
      </c>
      <c r="K87" s="36" t="str">
        <f t="shared" ref="K87:K93" si="55">IF(ISBLANK(H87),"",SUM(H87/F87))</f>
        <v/>
      </c>
      <c r="L87" s="24" t="str">
        <f>IF(ISBLANK(H87),"",VLOOKUP(K87,Tabellen!$F$6:$G$16,2))</f>
        <v/>
      </c>
      <c r="M87" s="24"/>
      <c r="N87" s="626" t="str">
        <f t="shared" ref="N87:N150" si="56">IF(ISBLANK(H87),"",SUM(J87/E87))</f>
        <v/>
      </c>
      <c r="O87" s="159" t="str">
        <f>IF(ISBLANK(G87),"",VLOOKUP(J87,Tabellen!$B$5:$C$46,2))</f>
        <v/>
      </c>
      <c r="P87" s="495"/>
      <c r="Q87" s="369"/>
      <c r="R87" s="320"/>
    </row>
    <row r="88" spans="1:25" ht="13.5" customHeight="1" x14ac:dyDescent="0.25">
      <c r="A88" s="30">
        <v>83</v>
      </c>
      <c r="B88" s="37"/>
      <c r="C88" s="30" t="s">
        <v>127</v>
      </c>
      <c r="D88" s="27" t="str">
        <f>'Locatie''s indeling '!E15</f>
        <v>Kasteel Harry</v>
      </c>
      <c r="E88" s="731"/>
      <c r="F88" s="735"/>
      <c r="J88" s="23" t="str">
        <f t="shared" si="54"/>
        <v/>
      </c>
      <c r="K88" s="36" t="str">
        <f t="shared" si="55"/>
        <v/>
      </c>
      <c r="L88" s="24" t="str">
        <f>IF(ISBLANK(H88),"",VLOOKUP(K88,Tabellen!$F$6:$G$16,2))</f>
        <v/>
      </c>
      <c r="M88" s="24"/>
      <c r="N88" s="626" t="str">
        <f t="shared" si="56"/>
        <v/>
      </c>
      <c r="O88" s="159" t="str">
        <f>IF(ISBLANK(G88),"",VLOOKUP(J88,Tabellen!$B$5:$C$46,2))</f>
        <v/>
      </c>
      <c r="P88" s="346"/>
      <c r="Q88" s="369"/>
      <c r="R88" s="320"/>
    </row>
    <row r="89" spans="1:25" ht="13.5" customHeight="1" x14ac:dyDescent="0.25">
      <c r="A89" s="30">
        <v>84</v>
      </c>
      <c r="B89" s="37"/>
      <c r="C89" s="30" t="s">
        <v>127</v>
      </c>
      <c r="D89" s="32" t="str">
        <f>'Locatie''s indeling '!E16</f>
        <v>Konings Hans</v>
      </c>
      <c r="E89" s="731"/>
      <c r="F89" s="735"/>
      <c r="J89" s="23" t="str">
        <f t="shared" si="54"/>
        <v/>
      </c>
      <c r="K89" s="36" t="str">
        <f t="shared" si="55"/>
        <v/>
      </c>
      <c r="L89" s="24" t="str">
        <f>IF(ISBLANK(H89),"",VLOOKUP(K89,Tabellen!$F$6:$G$16,2))</f>
        <v/>
      </c>
      <c r="M89" s="24"/>
      <c r="N89" s="626" t="str">
        <f t="shared" si="56"/>
        <v/>
      </c>
      <c r="O89" s="159" t="str">
        <f>IF(ISBLANK(G89),"",VLOOKUP(J89,Tabellen!$B$5:$C$46,2))</f>
        <v/>
      </c>
      <c r="P89" s="346"/>
      <c r="Q89" s="369"/>
      <c r="R89" s="320"/>
    </row>
    <row r="90" spans="1:25" ht="13.5" customHeight="1" x14ac:dyDescent="0.25">
      <c r="A90" s="30">
        <v>85</v>
      </c>
      <c r="B90" s="27"/>
      <c r="C90" s="30" t="s">
        <v>127</v>
      </c>
      <c r="D90" s="27" t="str">
        <f>'Locatie''s indeling '!E17</f>
        <v>Rouwhorst Jos</v>
      </c>
      <c r="E90" s="731"/>
      <c r="F90" s="735"/>
      <c r="G90" s="28"/>
      <c r="H90" s="71"/>
      <c r="I90" s="71"/>
      <c r="J90" s="23" t="str">
        <f t="shared" si="54"/>
        <v/>
      </c>
      <c r="K90" s="36" t="str">
        <f t="shared" si="55"/>
        <v/>
      </c>
      <c r="L90" s="24" t="str">
        <f>IF(ISBLANK(H90),"",VLOOKUP(K90,Tabellen!$F$6:$G$16,2))</f>
        <v/>
      </c>
      <c r="M90" s="28"/>
      <c r="N90" s="626" t="str">
        <f t="shared" si="56"/>
        <v/>
      </c>
      <c r="O90" s="159" t="str">
        <f>IF(ISBLANK(G90),"",VLOOKUP(J90,Tabellen!$B$5:$C$46,2))</f>
        <v/>
      </c>
      <c r="P90" s="346"/>
      <c r="Q90" s="369"/>
      <c r="R90" s="320"/>
    </row>
    <row r="91" spans="1:25" ht="13.5" customHeight="1" x14ac:dyDescent="0.25">
      <c r="A91" s="30">
        <v>86</v>
      </c>
      <c r="B91" s="27"/>
      <c r="C91" s="30" t="s">
        <v>127</v>
      </c>
      <c r="D91" s="27" t="str">
        <f>'Locatie''s indeling '!E18</f>
        <v>Bongers Henry</v>
      </c>
      <c r="E91" s="731"/>
      <c r="F91" s="735"/>
      <c r="J91" s="23" t="str">
        <f t="shared" si="54"/>
        <v/>
      </c>
      <c r="K91" s="36" t="str">
        <f t="shared" si="55"/>
        <v/>
      </c>
      <c r="L91" s="24" t="str">
        <f>IF(ISBLANK(H91),"",VLOOKUP(K91,Tabellen!$F$6:$G$16,2))</f>
        <v/>
      </c>
      <c r="N91" s="626" t="str">
        <f t="shared" si="56"/>
        <v/>
      </c>
      <c r="O91" s="159" t="str">
        <f>IF(ISBLANK(G91),"",VLOOKUP(J91,Tabellen!$B$5:$C$46,2))</f>
        <v/>
      </c>
      <c r="P91" s="346"/>
      <c r="Q91" s="369"/>
      <c r="R91" s="320"/>
      <c r="V91" s="557"/>
      <c r="X91" s="557"/>
    </row>
    <row r="92" spans="1:25" ht="13.5" customHeight="1" x14ac:dyDescent="0.25">
      <c r="A92" s="30">
        <v>87</v>
      </c>
      <c r="B92" s="27"/>
      <c r="C92" s="30" t="s">
        <v>127</v>
      </c>
      <c r="D92" s="27" t="str">
        <f>'Locatie''s indeling '!E10</f>
        <v>Berends Gemma</v>
      </c>
      <c r="E92" s="731"/>
      <c r="F92" s="735"/>
      <c r="J92" s="23" t="str">
        <f t="shared" si="54"/>
        <v/>
      </c>
      <c r="K92" s="36" t="str">
        <f t="shared" si="55"/>
        <v/>
      </c>
      <c r="L92" s="24" t="str">
        <f>IF(ISBLANK(H92),"",VLOOKUP(K92,Tabellen!$F$6:$G$16,2))</f>
        <v/>
      </c>
      <c r="N92" s="626" t="str">
        <f t="shared" si="56"/>
        <v/>
      </c>
      <c r="O92" s="159" t="str">
        <f>IF(ISBLANK(G92),"",VLOOKUP(J92,Tabellen!$B$5:$C$46,2))</f>
        <v/>
      </c>
      <c r="P92" s="346"/>
      <c r="Q92" s="369"/>
      <c r="R92" s="320"/>
      <c r="V92" s="557"/>
      <c r="X92" s="557"/>
    </row>
    <row r="93" spans="1:25" ht="13.5" customHeight="1" thickBot="1" x14ac:dyDescent="0.3">
      <c r="A93" s="30">
        <v>88</v>
      </c>
      <c r="B93" s="27"/>
      <c r="C93" s="30"/>
      <c r="D93" s="27"/>
      <c r="E93" s="731"/>
      <c r="F93" s="735"/>
      <c r="G93" s="619"/>
      <c r="H93" s="619"/>
      <c r="I93" s="619"/>
      <c r="J93" s="620" t="str">
        <f t="shared" si="54"/>
        <v/>
      </c>
      <c r="K93" s="631" t="str">
        <f t="shared" si="55"/>
        <v/>
      </c>
      <c r="L93" s="24" t="str">
        <f>IF(ISBLANK(H93),"",VLOOKUP(K93,Tabellen!$F$6:$G$16,2))</f>
        <v/>
      </c>
      <c r="M93" s="619"/>
      <c r="N93" s="626" t="str">
        <f t="shared" si="56"/>
        <v/>
      </c>
      <c r="O93" s="159" t="str">
        <f>IF(ISBLANK(G93),"",VLOOKUP(J93,Tabellen!$B$5:$C$46,2))</f>
        <v/>
      </c>
      <c r="P93" s="346"/>
      <c r="Q93" s="369"/>
      <c r="R93" s="320"/>
      <c r="V93" s="557"/>
      <c r="X93" s="557"/>
    </row>
    <row r="94" spans="1:25" ht="13.5" customHeight="1" thickBot="1" x14ac:dyDescent="0.3">
      <c r="A94" s="30">
        <v>89</v>
      </c>
      <c r="B94" s="27"/>
      <c r="C94" s="30" t="s">
        <v>127</v>
      </c>
      <c r="D94" s="27" t="s">
        <v>11</v>
      </c>
      <c r="E94" s="743">
        <f>'Locatie''s indeling '!$F$11</f>
        <v>0.54</v>
      </c>
      <c r="F94" s="727">
        <f>SUM(F86:F93)</f>
        <v>25</v>
      </c>
      <c r="G94" s="647">
        <f t="shared" ref="G94:I94" si="57">SUM(G86:G93)</f>
        <v>0</v>
      </c>
      <c r="H94" s="647">
        <f t="shared" si="57"/>
        <v>0</v>
      </c>
      <c r="I94" s="647">
        <f t="shared" si="57"/>
        <v>0</v>
      </c>
      <c r="J94" s="648" t="e">
        <f t="shared" ref="J94" si="58">IF(ISBLANK(H94),"",SUM(H94/I94))</f>
        <v>#DIV/0!</v>
      </c>
      <c r="K94" s="638">
        <f t="shared" ref="K94:K95" si="59">IF(ISBLANK(H94),"",SUM(H94/F94))</f>
        <v>0</v>
      </c>
      <c r="L94" s="646">
        <f>SUM(L86:L93)</f>
        <v>0</v>
      </c>
      <c r="M94" s="647">
        <f>MAX(M86:M93)</f>
        <v>0</v>
      </c>
      <c r="N94" s="649" t="e">
        <f t="shared" ref="N94" si="60">IF(ISBLANK(H94),"",SUM(J94/E94))</f>
        <v>#DIV/0!</v>
      </c>
      <c r="O94" s="159" t="e">
        <f>IF(ISBLANK(G94),"",VLOOKUP(J94,Tabellen!$B$5:$C$46,2))</f>
        <v>#DIV/0!</v>
      </c>
      <c r="P94" s="656"/>
      <c r="Q94" s="369"/>
      <c r="R94" s="320"/>
      <c r="V94" s="557"/>
      <c r="X94" s="557"/>
    </row>
    <row r="95" spans="1:25" ht="13.5" customHeight="1" x14ac:dyDescent="0.2">
      <c r="A95" s="30">
        <v>90</v>
      </c>
      <c r="B95" s="27" t="str">
        <f>'Locatie''s indeling '!$E$12</f>
        <v>Buunk Hannie</v>
      </c>
      <c r="C95" s="30" t="s">
        <v>127</v>
      </c>
      <c r="D95" s="32" t="str">
        <f>'Locatie''s indeling '!E13</f>
        <v>Entink Henriette klein</v>
      </c>
      <c r="E95" s="731">
        <f>'Locatie''s indeling '!$F$12</f>
        <v>1.05</v>
      </c>
      <c r="F95" s="735">
        <f>'Locatie''s indeling '!$G$12</f>
        <v>35</v>
      </c>
      <c r="G95" s="635"/>
      <c r="H95" s="635"/>
      <c r="I95" s="635"/>
      <c r="J95" s="624" t="str">
        <f t="shared" ref="J95" si="61">IF(ISBLANK(H95),"",SUM(H95/I95))</f>
        <v/>
      </c>
      <c r="K95" s="634" t="str">
        <f t="shared" si="59"/>
        <v/>
      </c>
      <c r="L95" s="24" t="str">
        <f>IF(ISBLANK(H95),"",VLOOKUP(K95,Tabellen!$F$6:$G$16,2))</f>
        <v/>
      </c>
      <c r="M95" s="635"/>
      <c r="N95" s="626" t="str">
        <f t="shared" si="56"/>
        <v/>
      </c>
      <c r="O95" s="159" t="str">
        <f>IF(ISBLANK(G95),"",VLOOKUP(J95,Tabellen!$B$5:$C$46,2))</f>
        <v/>
      </c>
      <c r="P95" s="346"/>
      <c r="Q95" s="547"/>
      <c r="V95" s="557"/>
      <c r="X95" s="557"/>
    </row>
    <row r="96" spans="1:25" ht="13.5" customHeight="1" x14ac:dyDescent="0.2">
      <c r="A96" s="30">
        <v>91</v>
      </c>
      <c r="B96" s="27"/>
      <c r="C96" s="30" t="s">
        <v>127</v>
      </c>
      <c r="D96" s="32" t="str">
        <f>'Locatie''s indeling '!E14</f>
        <v>Kappert Aart</v>
      </c>
      <c r="E96" s="731"/>
      <c r="F96" s="739"/>
      <c r="J96" s="23" t="str">
        <f t="shared" ref="J96:J102" si="62">IF(ISBLANK(H96),"",SUM(H96/I96))</f>
        <v/>
      </c>
      <c r="K96" s="36" t="str">
        <f t="shared" ref="K96:K102" si="63">IF(ISBLANK(H96),"",SUM(H96/F96))</f>
        <v/>
      </c>
      <c r="L96" s="24" t="str">
        <f>IF(ISBLANK(H96),"",VLOOKUP(K96,Tabellen!$F$6:$G$16,2))</f>
        <v/>
      </c>
      <c r="N96" s="626" t="str">
        <f t="shared" si="56"/>
        <v/>
      </c>
      <c r="O96" s="159" t="str">
        <f>IF(ISBLANK(G96),"",VLOOKUP(J96,Tabellen!$B$5:$C$46,2))</f>
        <v/>
      </c>
      <c r="P96" s="346"/>
      <c r="Q96" s="547"/>
      <c r="T96" s="21">
        <f>SUM(T91:T95)</f>
        <v>0</v>
      </c>
      <c r="V96" s="557"/>
    </row>
    <row r="97" spans="1:27" ht="13.5" customHeight="1" x14ac:dyDescent="0.2">
      <c r="A97" s="30">
        <v>92</v>
      </c>
      <c r="B97" s="119"/>
      <c r="C97" s="30" t="s">
        <v>127</v>
      </c>
      <c r="D97" s="32" t="str">
        <f>'Locatie''s indeling '!E15</f>
        <v>Kasteel Harry</v>
      </c>
      <c r="E97" s="731"/>
      <c r="F97" s="739"/>
      <c r="J97" s="23" t="str">
        <f t="shared" si="62"/>
        <v/>
      </c>
      <c r="K97" s="36" t="str">
        <f t="shared" si="63"/>
        <v/>
      </c>
      <c r="L97" s="24" t="str">
        <f>IF(ISBLANK(H97),"",VLOOKUP(K97,Tabellen!$F$6:$G$16,2))</f>
        <v/>
      </c>
      <c r="N97" s="626" t="str">
        <f t="shared" si="56"/>
        <v/>
      </c>
      <c r="O97" s="159" t="str">
        <f>IF(ISBLANK(G97),"",VLOOKUP(J97,Tabellen!$B$5:$C$46,2))</f>
        <v/>
      </c>
      <c r="P97" s="346"/>
      <c r="Q97" s="547"/>
    </row>
    <row r="98" spans="1:27" ht="13.5" customHeight="1" x14ac:dyDescent="0.2">
      <c r="A98" s="30">
        <v>93</v>
      </c>
      <c r="B98" s="119"/>
      <c r="C98" s="30" t="s">
        <v>127</v>
      </c>
      <c r="D98" s="32" t="str">
        <f>'Locatie''s indeling '!E16</f>
        <v>Konings Hans</v>
      </c>
      <c r="E98" s="731"/>
      <c r="F98" s="739"/>
      <c r="J98" s="23" t="str">
        <f t="shared" si="62"/>
        <v/>
      </c>
      <c r="K98" s="36" t="str">
        <f t="shared" si="63"/>
        <v/>
      </c>
      <c r="L98" s="24" t="str">
        <f>IF(ISBLANK(H98),"",VLOOKUP(K98,Tabellen!$F$6:$G$16,2))</f>
        <v/>
      </c>
      <c r="N98" s="626" t="str">
        <f t="shared" si="56"/>
        <v/>
      </c>
      <c r="O98" s="159" t="str">
        <f>IF(ISBLANK(G98),"",VLOOKUP(J98,Tabellen!$B$5:$C$46,2))</f>
        <v/>
      </c>
      <c r="P98" s="346"/>
      <c r="Q98" s="547"/>
    </row>
    <row r="99" spans="1:27" ht="13.5" customHeight="1" x14ac:dyDescent="0.2">
      <c r="A99" s="30">
        <v>94</v>
      </c>
      <c r="B99" s="119"/>
      <c r="C99" s="30" t="s">
        <v>127</v>
      </c>
      <c r="D99" s="32" t="str">
        <f>'Locatie''s indeling '!E17</f>
        <v>Rouwhorst Jos</v>
      </c>
      <c r="E99" s="731"/>
      <c r="F99" s="739"/>
      <c r="J99" s="23" t="str">
        <f t="shared" si="62"/>
        <v/>
      </c>
      <c r="K99" s="36" t="str">
        <f t="shared" si="63"/>
        <v/>
      </c>
      <c r="L99" s="24" t="str">
        <f>IF(ISBLANK(H99),"",VLOOKUP(K99,Tabellen!$F$6:$G$16,2))</f>
        <v/>
      </c>
      <c r="N99" s="626" t="str">
        <f t="shared" si="56"/>
        <v/>
      </c>
      <c r="O99" s="159" t="str">
        <f>IF(ISBLANK(G99),"",VLOOKUP(J99,Tabellen!$B$5:$C$46,2))</f>
        <v/>
      </c>
      <c r="P99" s="346"/>
      <c r="Q99" s="547"/>
    </row>
    <row r="100" spans="1:27" ht="13.5" customHeight="1" x14ac:dyDescent="0.2">
      <c r="A100" s="30">
        <v>95</v>
      </c>
      <c r="B100" s="27"/>
      <c r="C100" s="30" t="s">
        <v>127</v>
      </c>
      <c r="D100" s="32" t="str">
        <f>'Locatie''s indeling '!E10</f>
        <v>Berends Gemma</v>
      </c>
      <c r="E100" s="731"/>
      <c r="F100" s="739"/>
      <c r="G100" s="28"/>
      <c r="H100" s="28"/>
      <c r="I100" s="71"/>
      <c r="J100" s="23" t="str">
        <f t="shared" si="62"/>
        <v/>
      </c>
      <c r="K100" s="36" t="str">
        <f t="shared" si="63"/>
        <v/>
      </c>
      <c r="L100" s="24" t="str">
        <f>IF(ISBLANK(H100),"",VLOOKUP(K100,Tabellen!$F$6:$G$16,2))</f>
        <v/>
      </c>
      <c r="M100" s="28"/>
      <c r="N100" s="626" t="str">
        <f t="shared" si="56"/>
        <v/>
      </c>
      <c r="O100" s="159" t="str">
        <f>IF(ISBLANK(G100),"",VLOOKUP(J100,Tabellen!$B$5:$C$46,2))</f>
        <v/>
      </c>
      <c r="P100" s="346"/>
      <c r="Q100" s="201"/>
    </row>
    <row r="101" spans="1:27" ht="13.5" customHeight="1" x14ac:dyDescent="0.2">
      <c r="A101" s="30">
        <v>96</v>
      </c>
      <c r="B101" s="27"/>
      <c r="C101" s="30" t="s">
        <v>127</v>
      </c>
      <c r="D101" s="32" t="str">
        <f>'Locatie''s indeling '!E11</f>
        <v>Kolkman Ciel</v>
      </c>
      <c r="E101" s="731"/>
      <c r="F101" s="739"/>
      <c r="J101" s="23" t="str">
        <f t="shared" si="62"/>
        <v/>
      </c>
      <c r="K101" s="36" t="str">
        <f t="shared" si="63"/>
        <v/>
      </c>
      <c r="L101" s="24" t="str">
        <f>IF(ISBLANK(H101),"",VLOOKUP(K101,Tabellen!$F$6:$G$16,2))</f>
        <v/>
      </c>
      <c r="N101" s="626" t="str">
        <f t="shared" si="56"/>
        <v/>
      </c>
      <c r="O101" s="159" t="str">
        <f>IF(ISBLANK(G101),"",VLOOKUP(J101,Tabellen!$B$5:$C$46,2))</f>
        <v/>
      </c>
      <c r="P101" s="346"/>
      <c r="Q101" s="201"/>
    </row>
    <row r="102" spans="1:27" ht="13.5" customHeight="1" thickBot="1" x14ac:dyDescent="0.2">
      <c r="A102" s="30">
        <v>97</v>
      </c>
      <c r="B102" s="27"/>
      <c r="C102" s="30"/>
      <c r="D102" s="27"/>
      <c r="E102" s="731"/>
      <c r="F102" s="739"/>
      <c r="G102" s="619"/>
      <c r="H102" s="619"/>
      <c r="I102" s="619"/>
      <c r="J102" s="620" t="str">
        <f t="shared" si="62"/>
        <v/>
      </c>
      <c r="K102" s="631" t="str">
        <f t="shared" si="63"/>
        <v/>
      </c>
      <c r="L102" s="24" t="str">
        <f>IF(ISBLANK(H102),"",VLOOKUP(K102,Tabellen!$F$6:$G$16,2))</f>
        <v/>
      </c>
      <c r="M102" s="619"/>
      <c r="N102" s="626" t="str">
        <f t="shared" si="56"/>
        <v/>
      </c>
      <c r="O102" s="159" t="str">
        <f>IF(ISBLANK(G102),"",VLOOKUP(J102,Tabellen!$B$5:$C$46,2))</f>
        <v/>
      </c>
    </row>
    <row r="103" spans="1:27" ht="13.5" customHeight="1" thickBot="1" x14ac:dyDescent="0.2">
      <c r="A103" s="30">
        <v>98</v>
      </c>
      <c r="B103" s="27"/>
      <c r="C103" s="30" t="s">
        <v>127</v>
      </c>
      <c r="D103" s="27" t="s">
        <v>11</v>
      </c>
      <c r="E103" s="743">
        <f>'Locatie''s indeling '!$F$12</f>
        <v>1.05</v>
      </c>
      <c r="F103" s="727">
        <f>SUM(F95:F102)</f>
        <v>35</v>
      </c>
      <c r="G103" s="647">
        <f t="shared" ref="G103:I103" si="64">SUM(G95:G102)</f>
        <v>0</v>
      </c>
      <c r="H103" s="647">
        <f t="shared" si="64"/>
        <v>0</v>
      </c>
      <c r="I103" s="647">
        <f t="shared" si="64"/>
        <v>0</v>
      </c>
      <c r="J103" s="648" t="e">
        <f t="shared" ref="J103:J104" si="65">IF(ISBLANK(H103),"",SUM(H103/I103))</f>
        <v>#DIV/0!</v>
      </c>
      <c r="K103" s="638">
        <f t="shared" ref="K103:K104" si="66">IF(ISBLANK(H103),"",SUM(H103/F103))</f>
        <v>0</v>
      </c>
      <c r="L103" s="646">
        <f>SUM(L95:L102)</f>
        <v>0</v>
      </c>
      <c r="M103" s="647">
        <f>MAX(M95:M102)</f>
        <v>0</v>
      </c>
      <c r="N103" s="649" t="e">
        <f t="shared" ref="N103" si="67">IF(ISBLANK(H103),"",SUM(J103/E103))</f>
        <v>#DIV/0!</v>
      </c>
      <c r="O103" s="159" t="e">
        <f>IF(ISBLANK(G103),"",VLOOKUP(J103,Tabellen!$B$5:$C$46,2))</f>
        <v>#DIV/0!</v>
      </c>
      <c r="P103" s="618"/>
      <c r="Q103" s="1144"/>
      <c r="R103" s="1145"/>
      <c r="S103" s="1142"/>
      <c r="T103" s="1143"/>
      <c r="U103" s="1143"/>
      <c r="V103" s="1140"/>
      <c r="W103" s="1141"/>
      <c r="X103" s="1142"/>
      <c r="Y103" s="1143"/>
      <c r="Z103" s="1141"/>
      <c r="AA103" s="1139"/>
    </row>
    <row r="104" spans="1:27" ht="13.5" customHeight="1" x14ac:dyDescent="0.15">
      <c r="A104" s="30">
        <v>99</v>
      </c>
      <c r="B104" s="27" t="str">
        <f>'Locatie''s indeling '!$E$13</f>
        <v>Entink Henriette klein</v>
      </c>
      <c r="C104" s="30" t="s">
        <v>127</v>
      </c>
      <c r="D104" s="27" t="str">
        <f>'Locatie''s indeling '!E14</f>
        <v>Kappert Aart</v>
      </c>
      <c r="E104" s="731">
        <f>'Locatie''s indeling '!$F$13</f>
        <v>0.72</v>
      </c>
      <c r="F104" s="735">
        <f>'Locatie''s indeling '!$G$13</f>
        <v>29</v>
      </c>
      <c r="G104" s="153"/>
      <c r="H104" s="153"/>
      <c r="I104" s="153"/>
      <c r="J104" s="624" t="str">
        <f t="shared" si="65"/>
        <v/>
      </c>
      <c r="K104" s="634" t="str">
        <f t="shared" si="66"/>
        <v/>
      </c>
      <c r="L104" s="24" t="str">
        <f>IF(ISBLANK(H104),"",VLOOKUP(K104,Tabellen!$F$6:$G$16,2))</f>
        <v/>
      </c>
      <c r="M104" s="153"/>
      <c r="N104" s="626" t="str">
        <f t="shared" si="56"/>
        <v/>
      </c>
      <c r="O104" s="159" t="str">
        <f>IF(ISBLANK(G104),"",VLOOKUP(J104,Tabellen!$B$5:$C$46,2))</f>
        <v/>
      </c>
      <c r="Q104" s="1144"/>
      <c r="R104" s="1145"/>
      <c r="S104" s="1142"/>
      <c r="T104" s="1143"/>
      <c r="U104" s="1143"/>
      <c r="V104" s="1140"/>
      <c r="W104" s="1141"/>
      <c r="X104" s="1142"/>
      <c r="Y104" s="1143"/>
      <c r="Z104" s="1141"/>
      <c r="AA104" s="1139"/>
    </row>
    <row r="105" spans="1:27" ht="13.5" customHeight="1" x14ac:dyDescent="0.15">
      <c r="A105" s="30">
        <v>100</v>
      </c>
      <c r="B105" s="27"/>
      <c r="C105" s="30" t="s">
        <v>127</v>
      </c>
      <c r="D105" s="32" t="str">
        <f>'Locatie''s indeling '!E15</f>
        <v>Kasteel Harry</v>
      </c>
      <c r="E105" s="731"/>
      <c r="F105" s="735"/>
      <c r="G105" s="28"/>
      <c r="H105" s="71"/>
      <c r="I105" s="71"/>
      <c r="J105" s="23" t="str">
        <f t="shared" ref="J105:J111" si="68">IF(ISBLANK(H105),"",SUM(H105/I105))</f>
        <v/>
      </c>
      <c r="K105" s="36" t="str">
        <f t="shared" ref="K105:K111" si="69">IF(ISBLANK(H105),"",SUM(H105/F105))</f>
        <v/>
      </c>
      <c r="L105" s="24" t="str">
        <f>IF(ISBLANK(H105),"",VLOOKUP(K105,Tabellen!$F$6:$G$16,2))</f>
        <v/>
      </c>
      <c r="M105" s="28"/>
      <c r="N105" s="626" t="str">
        <f t="shared" si="56"/>
        <v/>
      </c>
      <c r="O105" s="159" t="str">
        <f>IF(ISBLANK(G105),"",VLOOKUP(J105,Tabellen!$B$5:$C$46,2))</f>
        <v/>
      </c>
      <c r="Q105" s="1144"/>
      <c r="R105" s="1145"/>
      <c r="S105" s="1142"/>
      <c r="T105" s="1143"/>
      <c r="U105" s="1143"/>
      <c r="V105" s="1140"/>
      <c r="W105" s="1141"/>
      <c r="X105" s="1142"/>
      <c r="Y105" s="1143"/>
      <c r="Z105" s="1141"/>
      <c r="AA105" s="1139"/>
    </row>
    <row r="106" spans="1:27" ht="13.5" customHeight="1" x14ac:dyDescent="0.15">
      <c r="A106" s="30">
        <v>101</v>
      </c>
      <c r="B106" s="198"/>
      <c r="C106" s="30" t="s">
        <v>127</v>
      </c>
      <c r="D106" s="32" t="str">
        <f>'Locatie''s indeling '!E16</f>
        <v>Konings Hans</v>
      </c>
      <c r="E106" s="731"/>
      <c r="F106" s="735"/>
      <c r="J106" s="23" t="str">
        <f t="shared" si="68"/>
        <v/>
      </c>
      <c r="K106" s="36" t="str">
        <f t="shared" si="69"/>
        <v/>
      </c>
      <c r="L106" s="24" t="str">
        <f>IF(ISBLANK(H106),"",VLOOKUP(K106,Tabellen!$F$6:$G$16,2))</f>
        <v/>
      </c>
      <c r="N106" s="626" t="str">
        <f t="shared" si="56"/>
        <v/>
      </c>
      <c r="O106" s="159" t="str">
        <f>IF(ISBLANK(G106),"",VLOOKUP(J106,Tabellen!$B$5:$C$46,2))</f>
        <v/>
      </c>
      <c r="P106" s="519"/>
      <c r="Q106" s="542"/>
      <c r="V106" s="542"/>
    </row>
    <row r="107" spans="1:27" ht="13.5" customHeight="1" x14ac:dyDescent="0.15">
      <c r="A107" s="30">
        <v>102</v>
      </c>
      <c r="B107" s="27"/>
      <c r="C107" s="30" t="s">
        <v>127</v>
      </c>
      <c r="D107" s="32" t="str">
        <f>'Locatie''s indeling '!E17</f>
        <v>Rouwhorst Jos</v>
      </c>
      <c r="E107" s="731"/>
      <c r="F107" s="735"/>
      <c r="J107" s="23" t="str">
        <f t="shared" si="68"/>
        <v/>
      </c>
      <c r="K107" s="36" t="str">
        <f t="shared" si="69"/>
        <v/>
      </c>
      <c r="L107" s="24" t="str">
        <f>IF(ISBLANK(H107),"",VLOOKUP(K107,Tabellen!$F$6:$G$16,2))</f>
        <v/>
      </c>
      <c r="N107" s="626" t="str">
        <f t="shared" si="56"/>
        <v/>
      </c>
      <c r="O107" s="159" t="str">
        <f>IF(ISBLANK(G107),"",VLOOKUP(J107,Tabellen!$B$5:$C$46,2))</f>
        <v/>
      </c>
      <c r="Q107" s="542"/>
      <c r="V107" s="542"/>
    </row>
    <row r="108" spans="1:27" ht="13.5" customHeight="1" x14ac:dyDescent="0.15">
      <c r="A108" s="30">
        <v>103</v>
      </c>
      <c r="B108" s="27"/>
      <c r="C108" s="30" t="s">
        <v>127</v>
      </c>
      <c r="D108" s="32" t="str">
        <f>'Locatie''s indeling '!E10</f>
        <v>Berends Gemma</v>
      </c>
      <c r="E108" s="731"/>
      <c r="F108" s="735"/>
      <c r="J108" s="23" t="str">
        <f t="shared" si="68"/>
        <v/>
      </c>
      <c r="K108" s="36" t="str">
        <f t="shared" si="69"/>
        <v/>
      </c>
      <c r="L108" s="24" t="str">
        <f>IF(ISBLANK(H108),"",VLOOKUP(K108,Tabellen!$F$6:$G$16,2))</f>
        <v/>
      </c>
      <c r="N108" s="626" t="str">
        <f t="shared" si="56"/>
        <v/>
      </c>
      <c r="O108" s="159" t="str">
        <f>IF(ISBLANK(G108),"",VLOOKUP(J108,Tabellen!$B$5:$C$46,2))</f>
        <v/>
      </c>
      <c r="Q108" s="542"/>
      <c r="V108" s="542"/>
    </row>
    <row r="109" spans="1:27" ht="13.5" customHeight="1" x14ac:dyDescent="0.15">
      <c r="A109" s="30">
        <v>104</v>
      </c>
      <c r="B109" s="27"/>
      <c r="C109" s="30" t="s">
        <v>127</v>
      </c>
      <c r="D109" s="32" t="str">
        <f>'Locatie''s indeling '!E11</f>
        <v>Kolkman Ciel</v>
      </c>
      <c r="E109" s="731"/>
      <c r="F109" s="735"/>
      <c r="J109" s="23" t="str">
        <f t="shared" si="68"/>
        <v/>
      </c>
      <c r="K109" s="36" t="str">
        <f t="shared" si="69"/>
        <v/>
      </c>
      <c r="L109" s="24" t="str">
        <f>IF(ISBLANK(H109),"",VLOOKUP(K109,Tabellen!$F$6:$G$16,2))</f>
        <v/>
      </c>
      <c r="N109" s="626" t="str">
        <f t="shared" si="56"/>
        <v/>
      </c>
      <c r="O109" s="159" t="str">
        <f>IF(ISBLANK(G109),"",VLOOKUP(J109,Tabellen!$B$5:$C$46,2))</f>
        <v/>
      </c>
      <c r="Q109" s="542"/>
      <c r="V109" s="542"/>
    </row>
    <row r="110" spans="1:27" ht="13.5" customHeight="1" x14ac:dyDescent="0.15">
      <c r="A110" s="30">
        <v>105</v>
      </c>
      <c r="B110" s="27"/>
      <c r="C110" s="30" t="s">
        <v>127</v>
      </c>
      <c r="D110" s="32" t="str">
        <f>'Locatie''s indeling '!E12</f>
        <v>Buunk Hannie</v>
      </c>
      <c r="E110" s="731"/>
      <c r="F110" s="735"/>
      <c r="G110" s="28"/>
      <c r="H110" s="71"/>
      <c r="I110" s="71"/>
      <c r="J110" s="23" t="str">
        <f t="shared" si="68"/>
        <v/>
      </c>
      <c r="K110" s="36" t="str">
        <f t="shared" si="69"/>
        <v/>
      </c>
      <c r="L110" s="24" t="str">
        <f>IF(ISBLANK(H110),"",VLOOKUP(K110,Tabellen!$F$6:$G$16,2))</f>
        <v/>
      </c>
      <c r="M110" s="28"/>
      <c r="N110" s="626" t="str">
        <f t="shared" si="56"/>
        <v/>
      </c>
      <c r="O110" s="159" t="str">
        <f>IF(ISBLANK(G110),"",VLOOKUP(J110,Tabellen!$B$5:$C$46,2))</f>
        <v/>
      </c>
      <c r="P110" s="510"/>
      <c r="Q110" s="542"/>
      <c r="V110" s="542"/>
    </row>
    <row r="111" spans="1:27" ht="13.5" customHeight="1" thickBot="1" x14ac:dyDescent="0.2">
      <c r="A111" s="30">
        <v>106</v>
      </c>
      <c r="B111" s="101"/>
      <c r="C111" s="30"/>
      <c r="D111" s="32"/>
      <c r="E111" s="731"/>
      <c r="F111" s="735"/>
      <c r="G111" s="619"/>
      <c r="H111" s="619"/>
      <c r="I111" s="619"/>
      <c r="J111" s="620" t="str">
        <f t="shared" si="68"/>
        <v/>
      </c>
      <c r="K111" s="631" t="str">
        <f t="shared" si="69"/>
        <v/>
      </c>
      <c r="L111" s="24" t="str">
        <f>IF(ISBLANK(H111),"",VLOOKUP(K111,Tabellen!$F$6:$G$16,2))</f>
        <v/>
      </c>
      <c r="M111" s="619"/>
      <c r="N111" s="626" t="str">
        <f t="shared" si="56"/>
        <v/>
      </c>
      <c r="O111" s="159" t="str">
        <f>IF(ISBLANK(G111),"",VLOOKUP(J111,Tabellen!$B$5:$C$46,2))</f>
        <v/>
      </c>
      <c r="P111" s="520"/>
      <c r="Q111" s="572"/>
      <c r="R111" s="324"/>
      <c r="S111" s="132"/>
      <c r="T111" s="132"/>
      <c r="U111" s="132"/>
      <c r="V111" s="555"/>
      <c r="W111" s="555"/>
      <c r="X111" s="132"/>
      <c r="Y111" s="132"/>
      <c r="Z111" s="555"/>
      <c r="AA111" s="578"/>
    </row>
    <row r="112" spans="1:27" ht="13.5" customHeight="1" thickBot="1" x14ac:dyDescent="0.2">
      <c r="A112" s="30">
        <v>107</v>
      </c>
      <c r="B112" s="27"/>
      <c r="C112" s="30" t="s">
        <v>127</v>
      </c>
      <c r="D112" s="32" t="s">
        <v>11</v>
      </c>
      <c r="E112" s="743">
        <f>'Locatie''s indeling '!$F$13</f>
        <v>0.72</v>
      </c>
      <c r="F112" s="727">
        <f>SUM(F104:F111)</f>
        <v>29</v>
      </c>
      <c r="G112" s="647">
        <f t="shared" ref="G112:I112" si="70">SUM(G104:G111)</f>
        <v>0</v>
      </c>
      <c r="H112" s="647">
        <f t="shared" si="70"/>
        <v>0</v>
      </c>
      <c r="I112" s="647">
        <f t="shared" si="70"/>
        <v>0</v>
      </c>
      <c r="J112" s="648" t="e">
        <f t="shared" ref="J112:J113" si="71">IF(ISBLANK(H112),"",SUM(H112/I112))</f>
        <v>#DIV/0!</v>
      </c>
      <c r="K112" s="629">
        <f t="shared" ref="K112:K113" si="72">IF(ISBLANK(H112),"",SUM(H112/F112))</f>
        <v>0</v>
      </c>
      <c r="L112" s="646">
        <f>SUM(L104:L111)</f>
        <v>0</v>
      </c>
      <c r="M112" s="647">
        <f>MAX(M104:M111)</f>
        <v>0</v>
      </c>
      <c r="N112" s="649" t="e">
        <f t="shared" ref="N112" si="73">IF(ISBLANK(H112),"",SUM(J112/E112))</f>
        <v>#DIV/0!</v>
      </c>
      <c r="O112" s="159" t="e">
        <f>IF(ISBLANK(G112),"",VLOOKUP(J112,Tabellen!$B$5:$C$46,2))</f>
        <v>#DIV/0!</v>
      </c>
      <c r="P112" s="658"/>
    </row>
    <row r="113" spans="1:27" ht="13.5" customHeight="1" x14ac:dyDescent="0.15">
      <c r="A113" s="30">
        <v>108</v>
      </c>
      <c r="B113" s="27" t="str">
        <f>'Locatie''s indeling '!$E$14</f>
        <v>Kappert Aart</v>
      </c>
      <c r="C113" s="30" t="s">
        <v>127</v>
      </c>
      <c r="D113" s="32" t="str">
        <f>'Locatie''s indeling '!E15</f>
        <v>Kasteel Harry</v>
      </c>
      <c r="E113" s="731">
        <f>'Locatie''s indeling '!$F$14</f>
        <v>1.19</v>
      </c>
      <c r="F113" s="735">
        <f>'Locatie''s indeling '!$G$14</f>
        <v>37</v>
      </c>
      <c r="G113" s="153"/>
      <c r="H113" s="153"/>
      <c r="I113" s="153"/>
      <c r="J113" s="624" t="str">
        <f t="shared" si="71"/>
        <v/>
      </c>
      <c r="K113" s="634" t="str">
        <f t="shared" si="72"/>
        <v/>
      </c>
      <c r="L113" s="24" t="str">
        <f>IF(ISBLANK(H113),"",VLOOKUP(K113,Tabellen!$F$6:$G$16,2))</f>
        <v/>
      </c>
      <c r="M113" s="153"/>
      <c r="N113" s="626" t="str">
        <f t="shared" si="56"/>
        <v/>
      </c>
      <c r="O113" s="159" t="str">
        <f>IF(ISBLANK(G113),"",VLOOKUP(J113,Tabellen!$B$5:$C$46,2))</f>
        <v/>
      </c>
    </row>
    <row r="114" spans="1:27" ht="13.5" customHeight="1" x14ac:dyDescent="0.15">
      <c r="A114" s="30">
        <v>109</v>
      </c>
      <c r="B114" s="27"/>
      <c r="C114" s="30" t="s">
        <v>127</v>
      </c>
      <c r="D114" s="32" t="str">
        <f>'Locatie''s indeling '!E16</f>
        <v>Konings Hans</v>
      </c>
      <c r="E114" s="731"/>
      <c r="F114" s="735"/>
      <c r="J114" s="23" t="str">
        <f t="shared" ref="J114:J120" si="74">IF(ISBLANK(H114),"",SUM(H114/I114))</f>
        <v/>
      </c>
      <c r="K114" s="36" t="str">
        <f t="shared" ref="K114:K120" si="75">IF(ISBLANK(H114),"",SUM(H114/F114))</f>
        <v/>
      </c>
      <c r="L114" s="24" t="str">
        <f>IF(ISBLANK(H114),"",VLOOKUP(K114,Tabellen!$F$6:$G$16,2))</f>
        <v/>
      </c>
      <c r="N114" s="626" t="str">
        <f t="shared" si="56"/>
        <v/>
      </c>
      <c r="O114" s="159" t="str">
        <f>IF(ISBLANK(G114),"",VLOOKUP(J114,Tabellen!$B$5:$C$46,2))</f>
        <v/>
      </c>
      <c r="P114" s="21"/>
      <c r="V114" s="534"/>
      <c r="W114" s="21"/>
    </row>
    <row r="115" spans="1:27" ht="13.5" customHeight="1" x14ac:dyDescent="0.15">
      <c r="A115" s="30">
        <v>110</v>
      </c>
      <c r="B115" s="27"/>
      <c r="C115" s="30" t="s">
        <v>127</v>
      </c>
      <c r="D115" s="32" t="str">
        <f>'Locatie''s indeling '!E17</f>
        <v>Rouwhorst Jos</v>
      </c>
      <c r="E115" s="731"/>
      <c r="F115" s="735"/>
      <c r="G115" s="28"/>
      <c r="H115" s="71"/>
      <c r="I115" s="71"/>
      <c r="J115" s="23" t="str">
        <f t="shared" si="74"/>
        <v/>
      </c>
      <c r="K115" s="36" t="str">
        <f t="shared" si="75"/>
        <v/>
      </c>
      <c r="L115" s="24" t="str">
        <f>IF(ISBLANK(H115),"",VLOOKUP(K115,Tabellen!$F$6:$G$16,2))</f>
        <v/>
      </c>
      <c r="M115" s="28"/>
      <c r="N115" s="626" t="str">
        <f t="shared" si="56"/>
        <v/>
      </c>
      <c r="O115" s="159" t="str">
        <f>IF(ISBLANK(G115),"",VLOOKUP(J115,Tabellen!$B$5:$C$46,2))</f>
        <v/>
      </c>
      <c r="P115" s="21"/>
      <c r="T115" s="557"/>
      <c r="V115" s="534"/>
      <c r="W115" s="21"/>
    </row>
    <row r="116" spans="1:27" ht="13.5" customHeight="1" x14ac:dyDescent="0.15">
      <c r="A116" s="30">
        <v>111</v>
      </c>
      <c r="B116" s="27"/>
      <c r="C116" s="30" t="s">
        <v>127</v>
      </c>
      <c r="D116" s="32" t="str">
        <f>'Locatie''s indeling '!E10</f>
        <v>Berends Gemma</v>
      </c>
      <c r="E116" s="731"/>
      <c r="F116" s="735"/>
      <c r="J116" s="23" t="str">
        <f t="shared" si="74"/>
        <v/>
      </c>
      <c r="K116" s="36" t="str">
        <f t="shared" si="75"/>
        <v/>
      </c>
      <c r="L116" s="24" t="str">
        <f>IF(ISBLANK(H116),"",VLOOKUP(K116,Tabellen!$F$6:$G$16,2))</f>
        <v/>
      </c>
      <c r="N116" s="626" t="str">
        <f t="shared" si="56"/>
        <v/>
      </c>
      <c r="O116" s="159" t="str">
        <f>IF(ISBLANK(G116),"",VLOOKUP(J116,Tabellen!$B$5:$C$46,2))</f>
        <v/>
      </c>
      <c r="P116" s="21"/>
      <c r="T116" s="557"/>
      <c r="U116" s="557"/>
      <c r="V116" s="534"/>
      <c r="W116" s="557"/>
    </row>
    <row r="117" spans="1:27" ht="13.5" customHeight="1" x14ac:dyDescent="0.15">
      <c r="A117" s="30">
        <v>112</v>
      </c>
      <c r="B117" s="27"/>
      <c r="C117" s="30" t="s">
        <v>127</v>
      </c>
      <c r="D117" s="32" t="str">
        <f>'Locatie''s indeling '!E11</f>
        <v>Kolkman Ciel</v>
      </c>
      <c r="E117" s="731"/>
      <c r="F117" s="735"/>
      <c r="J117" s="23" t="str">
        <f t="shared" si="74"/>
        <v/>
      </c>
      <c r="K117" s="36" t="str">
        <f t="shared" si="75"/>
        <v/>
      </c>
      <c r="L117" s="24" t="str">
        <f>IF(ISBLANK(H117),"",VLOOKUP(K117,Tabellen!$F$6:$G$16,2))</f>
        <v/>
      </c>
      <c r="N117" s="626" t="str">
        <f t="shared" si="56"/>
        <v/>
      </c>
      <c r="O117" s="159" t="str">
        <f>IF(ISBLANK(G117),"",VLOOKUP(J117,Tabellen!$B$5:$C$46,2))</f>
        <v/>
      </c>
      <c r="P117" s="21"/>
      <c r="T117" s="557"/>
      <c r="U117" s="557"/>
      <c r="V117" s="534"/>
      <c r="W117" s="557"/>
    </row>
    <row r="118" spans="1:27" ht="13.5" customHeight="1" x14ac:dyDescent="0.15">
      <c r="A118" s="30">
        <v>113</v>
      </c>
      <c r="B118" s="37"/>
      <c r="C118" s="30" t="s">
        <v>127</v>
      </c>
      <c r="D118" s="32" t="str">
        <f>'Locatie''s indeling '!E12</f>
        <v>Buunk Hannie</v>
      </c>
      <c r="E118" s="731"/>
      <c r="F118" s="735"/>
      <c r="J118" s="23" t="str">
        <f t="shared" si="74"/>
        <v/>
      </c>
      <c r="K118" s="36" t="str">
        <f t="shared" si="75"/>
        <v/>
      </c>
      <c r="L118" s="24" t="str">
        <f>IF(ISBLANK(H118),"",VLOOKUP(K118,Tabellen!$F$6:$G$16,2))</f>
        <v/>
      </c>
      <c r="N118" s="626" t="str">
        <f t="shared" si="56"/>
        <v/>
      </c>
      <c r="O118" s="159" t="str">
        <f>IF(ISBLANK(G118),"",VLOOKUP(J118,Tabellen!$B$5:$C$46,2))</f>
        <v/>
      </c>
      <c r="P118" s="21"/>
      <c r="T118" s="557"/>
      <c r="U118" s="557"/>
      <c r="V118" s="534"/>
      <c r="W118" s="557"/>
    </row>
    <row r="119" spans="1:27" ht="13.5" customHeight="1" x14ac:dyDescent="0.15">
      <c r="A119" s="30">
        <v>114</v>
      </c>
      <c r="B119" s="37"/>
      <c r="C119" s="30" t="s">
        <v>127</v>
      </c>
      <c r="D119" s="32" t="str">
        <f>'Locatie''s indeling '!E13</f>
        <v>Entink Henriette klein</v>
      </c>
      <c r="E119" s="731"/>
      <c r="F119" s="735"/>
      <c r="J119" s="23" t="str">
        <f t="shared" si="74"/>
        <v/>
      </c>
      <c r="K119" s="36" t="str">
        <f t="shared" si="75"/>
        <v/>
      </c>
      <c r="L119" s="24" t="str">
        <f>IF(ISBLANK(H119),"",VLOOKUP(K119,Tabellen!$F$6:$G$16,2))</f>
        <v/>
      </c>
      <c r="N119" s="626" t="str">
        <f t="shared" si="56"/>
        <v/>
      </c>
      <c r="O119" s="159" t="str">
        <f>IF(ISBLANK(G119),"",VLOOKUP(J119,Tabellen!$B$5:$C$46,2))</f>
        <v/>
      </c>
      <c r="P119" s="21"/>
      <c r="T119" s="557"/>
      <c r="U119" s="557"/>
      <c r="V119" s="534"/>
      <c r="W119" s="557"/>
    </row>
    <row r="120" spans="1:27" ht="13.5" customHeight="1" thickBot="1" x14ac:dyDescent="0.2">
      <c r="A120" s="30">
        <v>115</v>
      </c>
      <c r="B120" s="27"/>
      <c r="C120" s="30"/>
      <c r="D120" s="32"/>
      <c r="E120" s="731"/>
      <c r="F120" s="740"/>
      <c r="G120" s="642"/>
      <c r="H120" s="643"/>
      <c r="I120" s="643"/>
      <c r="J120" s="620" t="str">
        <f t="shared" si="74"/>
        <v/>
      </c>
      <c r="K120" s="631" t="str">
        <f t="shared" si="75"/>
        <v/>
      </c>
      <c r="L120" s="24" t="str">
        <f>IF(ISBLANK(H120),"",VLOOKUP(K120,Tabellen!$F$6:$G$16,2))</f>
        <v/>
      </c>
      <c r="M120" s="642"/>
      <c r="N120" s="626" t="str">
        <f t="shared" si="56"/>
        <v/>
      </c>
      <c r="O120" s="159" t="str">
        <f>IF(ISBLANK(G120),"",VLOOKUP(J120,Tabellen!$B$5:$C$46,2))</f>
        <v/>
      </c>
      <c r="V120" s="557"/>
      <c r="X120" s="557"/>
    </row>
    <row r="121" spans="1:27" ht="13.5" customHeight="1" thickBot="1" x14ac:dyDescent="0.2">
      <c r="A121" s="30">
        <v>116</v>
      </c>
      <c r="B121" s="27"/>
      <c r="C121" s="30" t="s">
        <v>127</v>
      </c>
      <c r="D121" s="27" t="s">
        <v>11</v>
      </c>
      <c r="E121" s="743">
        <f>'Locatie''s indeling '!$F$14</f>
        <v>1.19</v>
      </c>
      <c r="F121" s="727">
        <f>SUM(F113:F120)</f>
        <v>37</v>
      </c>
      <c r="G121" s="647">
        <f t="shared" ref="G121:I121" si="76">SUM(G113:G120)</f>
        <v>0</v>
      </c>
      <c r="H121" s="647">
        <f t="shared" si="76"/>
        <v>0</v>
      </c>
      <c r="I121" s="647">
        <f t="shared" si="76"/>
        <v>0</v>
      </c>
      <c r="J121" s="648" t="e">
        <f t="shared" ref="J121:J122" si="77">IF(ISBLANK(H121),"",SUM(H121/I121))</f>
        <v>#DIV/0!</v>
      </c>
      <c r="K121" s="638">
        <f t="shared" ref="K121:K122" si="78">IF(ISBLANK(H121),"",SUM(H121/F121))</f>
        <v>0</v>
      </c>
      <c r="L121" s="646">
        <f>SUM(L113:L120)</f>
        <v>0</v>
      </c>
      <c r="M121" s="647">
        <f>MAX(M113:M120)</f>
        <v>0</v>
      </c>
      <c r="N121" s="649" t="e">
        <f t="shared" ref="N121" si="79">IF(ISBLANK(H121),"",SUM(J121/E121))</f>
        <v>#DIV/0!</v>
      </c>
      <c r="O121" s="159" t="e">
        <f>IF(ISBLANK(G121),"",VLOOKUP(J121,Tabellen!$B$5:$C$46,2))</f>
        <v>#DIV/0!</v>
      </c>
      <c r="P121" s="618"/>
      <c r="V121" s="557"/>
      <c r="X121" s="557"/>
    </row>
    <row r="122" spans="1:27" ht="13.5" customHeight="1" x14ac:dyDescent="0.15">
      <c r="A122" s="30">
        <v>117</v>
      </c>
      <c r="B122" s="27" t="str">
        <f>'Locatie''s indeling '!$E$15</f>
        <v>Kasteel Harry</v>
      </c>
      <c r="C122" s="30" t="s">
        <v>127</v>
      </c>
      <c r="D122" s="27" t="str">
        <f>'Locatie''s indeling '!E16</f>
        <v>Konings Hans</v>
      </c>
      <c r="E122" s="731">
        <f>'Locatie''s indeling '!$F$15</f>
        <v>0.69</v>
      </c>
      <c r="F122" s="735">
        <f>'Locatie''s indeling '!$G$15</f>
        <v>27</v>
      </c>
      <c r="G122" s="153"/>
      <c r="H122" s="153"/>
      <c r="I122" s="153"/>
      <c r="J122" s="624" t="str">
        <f t="shared" si="77"/>
        <v/>
      </c>
      <c r="K122" s="634" t="str">
        <f t="shared" si="78"/>
        <v/>
      </c>
      <c r="L122" s="24" t="str">
        <f>IF(ISBLANK(H122),"",VLOOKUP(K122,Tabellen!$F$6:$G$16,2))</f>
        <v/>
      </c>
      <c r="M122" s="153"/>
      <c r="N122" s="626" t="str">
        <f t="shared" si="56"/>
        <v/>
      </c>
      <c r="O122" s="159" t="str">
        <f>IF(ISBLANK(G122),"",VLOOKUP(J122,Tabellen!$B$5:$C$46,2))</f>
        <v/>
      </c>
    </row>
    <row r="123" spans="1:27" ht="13.5" customHeight="1" x14ac:dyDescent="0.15">
      <c r="A123" s="30">
        <v>118</v>
      </c>
      <c r="B123" s="27"/>
      <c r="C123" s="30" t="s">
        <v>127</v>
      </c>
      <c r="D123" s="27" t="str">
        <f>'Locatie''s indeling '!E17</f>
        <v>Rouwhorst Jos</v>
      </c>
      <c r="E123" s="731"/>
      <c r="F123" s="735"/>
      <c r="J123" s="23" t="str">
        <f t="shared" ref="J123:J129" si="80">IF(ISBLANK(H123),"",SUM(H123/I123))</f>
        <v/>
      </c>
      <c r="K123" s="36" t="str">
        <f t="shared" ref="K123:K129" si="81">IF(ISBLANK(H123),"",SUM(H123/F123))</f>
        <v/>
      </c>
      <c r="L123" s="24" t="str">
        <f>IF(ISBLANK(H123),"",VLOOKUP(K123,Tabellen!$F$6:$G$16,2))</f>
        <v/>
      </c>
      <c r="N123" s="626" t="str">
        <f t="shared" si="56"/>
        <v/>
      </c>
      <c r="O123" s="159" t="str">
        <f>IF(ISBLANK(G123),"",VLOOKUP(J123,Tabellen!$B$5:$C$46,2))</f>
        <v/>
      </c>
    </row>
    <row r="124" spans="1:27" ht="13.5" customHeight="1" x14ac:dyDescent="0.15">
      <c r="A124" s="30">
        <v>119</v>
      </c>
      <c r="B124" s="27"/>
      <c r="C124" s="30" t="s">
        <v>127</v>
      </c>
      <c r="D124" s="27" t="str">
        <f>'Locatie''s indeling '!E10</f>
        <v>Berends Gemma</v>
      </c>
      <c r="E124" s="731"/>
      <c r="F124" s="735"/>
      <c r="J124" s="23" t="str">
        <f t="shared" si="80"/>
        <v/>
      </c>
      <c r="K124" s="36" t="str">
        <f t="shared" si="81"/>
        <v/>
      </c>
      <c r="L124" s="24" t="str">
        <f>IF(ISBLANK(H124),"",VLOOKUP(K124,Tabellen!$F$6:$G$16,2))</f>
        <v/>
      </c>
      <c r="N124" s="626" t="str">
        <f t="shared" si="56"/>
        <v/>
      </c>
      <c r="O124" s="159" t="str">
        <f>IF(ISBLANK(G124),"",VLOOKUP(J124,Tabellen!$B$5:$C$46,2))</f>
        <v/>
      </c>
    </row>
    <row r="125" spans="1:27" ht="13.5" customHeight="1" x14ac:dyDescent="0.15">
      <c r="A125" s="30">
        <v>120</v>
      </c>
      <c r="B125" s="27"/>
      <c r="C125" s="30" t="s">
        <v>127</v>
      </c>
      <c r="D125" s="27" t="str">
        <f>'Locatie''s indeling '!E11</f>
        <v>Kolkman Ciel</v>
      </c>
      <c r="E125" s="731"/>
      <c r="F125" s="735"/>
      <c r="G125" s="28"/>
      <c r="H125" s="71"/>
      <c r="I125" s="71"/>
      <c r="J125" s="23" t="str">
        <f t="shared" si="80"/>
        <v/>
      </c>
      <c r="K125" s="36" t="str">
        <f t="shared" si="81"/>
        <v/>
      </c>
      <c r="L125" s="24" t="str">
        <f>IF(ISBLANK(H125),"",VLOOKUP(K125,Tabellen!$F$6:$G$16,2))</f>
        <v/>
      </c>
      <c r="M125" s="28"/>
      <c r="N125" s="626" t="str">
        <f t="shared" si="56"/>
        <v/>
      </c>
      <c r="O125" s="159" t="str">
        <f>IF(ISBLANK(G125),"",VLOOKUP(J125,Tabellen!$B$5:$C$46,2))</f>
        <v/>
      </c>
    </row>
    <row r="126" spans="1:27" ht="13.5" customHeight="1" x14ac:dyDescent="0.15">
      <c r="A126" s="30">
        <v>121</v>
      </c>
      <c r="B126" s="27"/>
      <c r="C126" s="30" t="s">
        <v>127</v>
      </c>
      <c r="D126" s="27" t="str">
        <f>'Locatie''s indeling '!E12</f>
        <v>Buunk Hannie</v>
      </c>
      <c r="E126" s="731"/>
      <c r="F126" s="735"/>
      <c r="J126" s="23" t="str">
        <f t="shared" si="80"/>
        <v/>
      </c>
      <c r="K126" s="36" t="str">
        <f t="shared" si="81"/>
        <v/>
      </c>
      <c r="L126" s="24" t="str">
        <f>IF(ISBLANK(H126),"",VLOOKUP(K126,Tabellen!$F$6:$G$16,2))</f>
        <v/>
      </c>
      <c r="N126" s="626" t="str">
        <f t="shared" si="56"/>
        <v/>
      </c>
      <c r="O126" s="159" t="str">
        <f>IF(ISBLANK(G126),"",VLOOKUP(J126,Tabellen!$B$5:$C$46,2))</f>
        <v/>
      </c>
    </row>
    <row r="127" spans="1:27" ht="13.5" customHeight="1" x14ac:dyDescent="0.15">
      <c r="A127" s="30">
        <v>122</v>
      </c>
      <c r="B127" s="27"/>
      <c r="C127" s="30" t="s">
        <v>127</v>
      </c>
      <c r="D127" s="27" t="str">
        <f>'Locatie''s indeling '!E13</f>
        <v>Entink Henriette klein</v>
      </c>
      <c r="E127" s="731"/>
      <c r="F127" s="735"/>
      <c r="J127" s="23" t="str">
        <f t="shared" si="80"/>
        <v/>
      </c>
      <c r="K127" s="36" t="str">
        <f t="shared" si="81"/>
        <v/>
      </c>
      <c r="L127" s="24" t="str">
        <f>IF(ISBLANK(H127),"",VLOOKUP(K127,Tabellen!$F$6:$G$16,2))</f>
        <v/>
      </c>
      <c r="N127" s="626" t="str">
        <f t="shared" si="56"/>
        <v/>
      </c>
      <c r="O127" s="159" t="str">
        <f>IF(ISBLANK(G127),"",VLOOKUP(J127,Tabellen!$B$5:$C$46,2))</f>
        <v/>
      </c>
    </row>
    <row r="128" spans="1:27" ht="13.5" customHeight="1" x14ac:dyDescent="0.15">
      <c r="A128" s="30">
        <v>123</v>
      </c>
      <c r="B128" s="37"/>
      <c r="C128" s="30" t="s">
        <v>127</v>
      </c>
      <c r="D128" s="27" t="str">
        <f>'Locatie''s indeling '!E14</f>
        <v>Kappert Aart</v>
      </c>
      <c r="E128" s="731"/>
      <c r="F128" s="735"/>
      <c r="J128" s="23" t="str">
        <f t="shared" si="80"/>
        <v/>
      </c>
      <c r="K128" s="36" t="str">
        <f t="shared" si="81"/>
        <v/>
      </c>
      <c r="L128" s="24" t="str">
        <f>IF(ISBLANK(H128),"",VLOOKUP(K128,Tabellen!$F$6:$G$16,2))</f>
        <v/>
      </c>
      <c r="N128" s="626" t="str">
        <f t="shared" si="56"/>
        <v/>
      </c>
      <c r="O128" s="159" t="str">
        <f>IF(ISBLANK(G128),"",VLOOKUP(J128,Tabellen!$B$5:$C$46,2))</f>
        <v/>
      </c>
      <c r="Q128" s="1144"/>
      <c r="R128" s="1145"/>
      <c r="S128" s="1142"/>
      <c r="T128" s="1143"/>
      <c r="U128" s="1143"/>
      <c r="V128" s="1140"/>
      <c r="W128" s="1141"/>
      <c r="X128" s="1142"/>
      <c r="Y128" s="1143"/>
      <c r="Z128" s="1141"/>
      <c r="AA128" s="1139"/>
    </row>
    <row r="129" spans="1:27" ht="13.5" customHeight="1" thickBot="1" x14ac:dyDescent="0.2">
      <c r="A129" s="30">
        <v>124</v>
      </c>
      <c r="B129" s="37"/>
      <c r="C129" s="30"/>
      <c r="D129" s="27"/>
      <c r="E129" s="731"/>
      <c r="F129" s="740"/>
      <c r="G129" s="619"/>
      <c r="H129" s="619"/>
      <c r="I129" s="619"/>
      <c r="J129" s="620" t="str">
        <f t="shared" si="80"/>
        <v/>
      </c>
      <c r="K129" s="631" t="str">
        <f t="shared" si="81"/>
        <v/>
      </c>
      <c r="L129" s="24" t="str">
        <f>IF(ISBLANK(H129),"",VLOOKUP(K129,Tabellen!$F$6:$G$16,2))</f>
        <v/>
      </c>
      <c r="M129" s="619"/>
      <c r="N129" s="626" t="str">
        <f t="shared" si="56"/>
        <v/>
      </c>
      <c r="O129" s="159" t="str">
        <f>IF(ISBLANK(G129),"",VLOOKUP(J129,Tabellen!$B$5:$C$46,2))</f>
        <v/>
      </c>
      <c r="Q129" s="1144"/>
      <c r="R129" s="1145"/>
      <c r="S129" s="1142"/>
      <c r="T129" s="1143"/>
      <c r="U129" s="1143"/>
      <c r="V129" s="1140"/>
      <c r="W129" s="1141"/>
      <c r="X129" s="1142"/>
      <c r="Y129" s="1143"/>
      <c r="Z129" s="1141"/>
      <c r="AA129" s="1139"/>
    </row>
    <row r="130" spans="1:27" ht="13.5" customHeight="1" thickBot="1" x14ac:dyDescent="0.2">
      <c r="A130" s="30">
        <v>125</v>
      </c>
      <c r="B130" s="27"/>
      <c r="C130" s="30" t="s">
        <v>127</v>
      </c>
      <c r="D130" s="32" t="s">
        <v>11</v>
      </c>
      <c r="E130" s="743">
        <f>'Locatie''s indeling '!$F$15</f>
        <v>0.69</v>
      </c>
      <c r="F130" s="738">
        <f>SUM(F122:F129)</f>
        <v>27</v>
      </c>
      <c r="G130" s="647">
        <f t="shared" ref="G130:I130" si="82">SUM(G122:G129)</f>
        <v>0</v>
      </c>
      <c r="H130" s="657">
        <f t="shared" si="82"/>
        <v>0</v>
      </c>
      <c r="I130" s="657">
        <f t="shared" si="82"/>
        <v>0</v>
      </c>
      <c r="J130" s="648" t="e">
        <f t="shared" ref="J130:J131" si="83">IF(ISBLANK(H130),"",SUM(H130/I130))</f>
        <v>#DIV/0!</v>
      </c>
      <c r="K130" s="629">
        <f t="shared" ref="K130:K131" si="84">IF(ISBLANK(H130),"",SUM(H130/F130))</f>
        <v>0</v>
      </c>
      <c r="L130" s="646">
        <f>SUM(L122:L129)</f>
        <v>0</v>
      </c>
      <c r="M130" s="647">
        <f>MAX(M122:M129)</f>
        <v>0</v>
      </c>
      <c r="N130" s="649" t="e">
        <f t="shared" ref="N130" si="85">IF(ISBLANK(H130),"",SUM(J130/E130))</f>
        <v>#DIV/0!</v>
      </c>
      <c r="O130" s="159" t="e">
        <f>IF(ISBLANK(G130),"",VLOOKUP(J130,Tabellen!$B$5:$C$46,2))</f>
        <v>#DIV/0!</v>
      </c>
      <c r="P130" s="618"/>
      <c r="Q130" s="1144"/>
      <c r="R130" s="1145"/>
      <c r="S130" s="1142"/>
      <c r="T130" s="1143"/>
      <c r="U130" s="1143"/>
      <c r="V130" s="1140"/>
      <c r="W130" s="1141"/>
      <c r="X130" s="1142"/>
      <c r="Y130" s="1143"/>
      <c r="Z130" s="1141"/>
      <c r="AA130" s="1139"/>
    </row>
    <row r="131" spans="1:27" ht="13.5" customHeight="1" x14ac:dyDescent="0.15">
      <c r="A131" s="30">
        <v>126</v>
      </c>
      <c r="B131" s="27" t="str">
        <f>'Locatie''s indeling '!$E$16</f>
        <v>Konings Hans</v>
      </c>
      <c r="C131" s="30" t="s">
        <v>127</v>
      </c>
      <c r="D131" s="27" t="str">
        <f>'Locatie''s indeling '!E17</f>
        <v>Rouwhorst Jos</v>
      </c>
      <c r="E131" s="731">
        <f>'Locatie''s indeling '!$F$16</f>
        <v>1.01</v>
      </c>
      <c r="F131" s="735">
        <f>'Locatie''s indeling '!$G$16</f>
        <v>35</v>
      </c>
      <c r="G131" s="153"/>
      <c r="H131" s="153"/>
      <c r="I131" s="153"/>
      <c r="J131" s="624" t="str">
        <f t="shared" si="83"/>
        <v/>
      </c>
      <c r="K131" s="634" t="str">
        <f t="shared" si="84"/>
        <v/>
      </c>
      <c r="L131" s="24" t="str">
        <f>IF(ISBLANK(H131),"",VLOOKUP(K131,Tabellen!$F$6:$G$16,2))</f>
        <v/>
      </c>
      <c r="M131" s="153"/>
      <c r="N131" s="626" t="str">
        <f t="shared" si="56"/>
        <v/>
      </c>
      <c r="O131" s="159" t="str">
        <f>IF(ISBLANK(G131),"",VLOOKUP(J131,Tabellen!$B$5:$C$46,2))</f>
        <v/>
      </c>
      <c r="P131" s="522"/>
      <c r="Q131" s="542"/>
      <c r="R131" s="579"/>
      <c r="V131" s="542"/>
      <c r="AA131" s="542"/>
    </row>
    <row r="132" spans="1:27" ht="13.5" customHeight="1" x14ac:dyDescent="0.15">
      <c r="A132" s="30">
        <v>127</v>
      </c>
      <c r="B132" s="27"/>
      <c r="C132" s="30" t="s">
        <v>127</v>
      </c>
      <c r="D132" s="27" t="str">
        <f>'Locatie''s indeling '!E10</f>
        <v>Berends Gemma</v>
      </c>
      <c r="E132" s="731"/>
      <c r="F132" s="735"/>
      <c r="J132" s="23" t="str">
        <f t="shared" ref="J132:J138" si="86">IF(ISBLANK(H132),"",SUM(H132/I132))</f>
        <v/>
      </c>
      <c r="K132" s="36" t="str">
        <f t="shared" ref="K132:K138" si="87">IF(ISBLANK(H132),"",SUM(H132/F132))</f>
        <v/>
      </c>
      <c r="L132" s="24" t="str">
        <f>IF(ISBLANK(H132),"",VLOOKUP(K132,Tabellen!$F$6:$G$16,2))</f>
        <v/>
      </c>
      <c r="N132" s="626" t="str">
        <f t="shared" si="56"/>
        <v/>
      </c>
      <c r="O132" s="159" t="str">
        <f>IF(ISBLANK(G132),"",VLOOKUP(J132,Tabellen!$B$5:$C$46,2))</f>
        <v/>
      </c>
      <c r="Q132" s="542"/>
      <c r="R132" s="579"/>
      <c r="V132" s="542"/>
      <c r="AA132" s="542"/>
    </row>
    <row r="133" spans="1:27" ht="13.5" customHeight="1" x14ac:dyDescent="0.15">
      <c r="A133" s="30">
        <v>128</v>
      </c>
      <c r="B133" s="27"/>
      <c r="C133" s="30" t="s">
        <v>127</v>
      </c>
      <c r="D133" s="27" t="str">
        <f>'Locatie''s indeling '!E11</f>
        <v>Kolkman Ciel</v>
      </c>
      <c r="E133" s="731"/>
      <c r="F133" s="735"/>
      <c r="J133" s="23" t="str">
        <f t="shared" si="86"/>
        <v/>
      </c>
      <c r="K133" s="36" t="str">
        <f t="shared" si="87"/>
        <v/>
      </c>
      <c r="L133" s="24" t="str">
        <f>IF(ISBLANK(H133),"",VLOOKUP(K133,Tabellen!$F$6:$G$16,2))</f>
        <v/>
      </c>
      <c r="N133" s="626" t="str">
        <f t="shared" si="56"/>
        <v/>
      </c>
      <c r="O133" s="159" t="str">
        <f>IF(ISBLANK(G133),"",VLOOKUP(J133,Tabellen!$B$5:$C$46,2))</f>
        <v/>
      </c>
      <c r="Q133" s="542"/>
      <c r="R133" s="579"/>
      <c r="V133" s="542"/>
      <c r="AA133" s="542"/>
    </row>
    <row r="134" spans="1:27" ht="13.5" customHeight="1" x14ac:dyDescent="0.15">
      <c r="A134" s="30">
        <v>129</v>
      </c>
      <c r="B134" s="27"/>
      <c r="C134" s="30" t="s">
        <v>127</v>
      </c>
      <c r="D134" s="27" t="str">
        <f>'Locatie''s indeling '!E12</f>
        <v>Buunk Hannie</v>
      </c>
      <c r="E134" s="731"/>
      <c r="F134" s="735"/>
      <c r="J134" s="23" t="str">
        <f t="shared" si="86"/>
        <v/>
      </c>
      <c r="K134" s="36" t="str">
        <f t="shared" si="87"/>
        <v/>
      </c>
      <c r="L134" s="24" t="str">
        <f>IF(ISBLANK(H134),"",VLOOKUP(K134,Tabellen!$F$6:$G$16,2))</f>
        <v/>
      </c>
      <c r="N134" s="626" t="str">
        <f t="shared" si="56"/>
        <v/>
      </c>
      <c r="O134" s="159" t="str">
        <f>IF(ISBLANK(G134),"",VLOOKUP(J134,Tabellen!$B$5:$C$46,2))</f>
        <v/>
      </c>
      <c r="Q134" s="542"/>
      <c r="R134" s="579"/>
      <c r="V134" s="542"/>
      <c r="AA134" s="542"/>
    </row>
    <row r="135" spans="1:27" ht="13.5" customHeight="1" x14ac:dyDescent="0.15">
      <c r="A135" s="30">
        <v>130</v>
      </c>
      <c r="B135" s="27"/>
      <c r="C135" s="30" t="s">
        <v>127</v>
      </c>
      <c r="D135" s="27" t="str">
        <f>'Locatie''s indeling '!E13</f>
        <v>Entink Henriette klein</v>
      </c>
      <c r="E135" s="731"/>
      <c r="F135" s="735"/>
      <c r="G135" s="28"/>
      <c r="H135" s="71"/>
      <c r="I135" s="71"/>
      <c r="J135" s="23" t="str">
        <f t="shared" si="86"/>
        <v/>
      </c>
      <c r="K135" s="36" t="str">
        <f t="shared" si="87"/>
        <v/>
      </c>
      <c r="L135" s="24" t="str">
        <f>IF(ISBLANK(H135),"",VLOOKUP(K135,Tabellen!$F$6:$G$16,2))</f>
        <v/>
      </c>
      <c r="M135" s="28"/>
      <c r="N135" s="626" t="str">
        <f t="shared" si="56"/>
        <v/>
      </c>
      <c r="O135" s="159" t="str">
        <f>IF(ISBLANK(G135),"",VLOOKUP(J135,Tabellen!$B$5:$C$46,2))</f>
        <v/>
      </c>
      <c r="Q135" s="542"/>
      <c r="R135" s="579"/>
      <c r="V135" s="542"/>
      <c r="AA135" s="542"/>
    </row>
    <row r="136" spans="1:27" ht="13.5" customHeight="1" x14ac:dyDescent="0.15">
      <c r="A136" s="30">
        <v>131</v>
      </c>
      <c r="B136" s="27"/>
      <c r="C136" s="30" t="s">
        <v>127</v>
      </c>
      <c r="D136" s="27" t="str">
        <f>'Locatie''s indeling '!E14</f>
        <v>Kappert Aart</v>
      </c>
      <c r="E136" s="731"/>
      <c r="F136" s="735"/>
      <c r="J136" s="23" t="str">
        <f t="shared" si="86"/>
        <v/>
      </c>
      <c r="K136" s="36" t="str">
        <f t="shared" si="87"/>
        <v/>
      </c>
      <c r="L136" s="24" t="str">
        <f>IF(ISBLANK(H136),"",VLOOKUP(K136,Tabellen!$F$6:$G$16,2))</f>
        <v/>
      </c>
      <c r="N136" s="626" t="str">
        <f t="shared" si="56"/>
        <v/>
      </c>
      <c r="O136" s="159" t="str">
        <f>IF(ISBLANK(G136),"",VLOOKUP(J136,Tabellen!$B$5:$C$46,2))</f>
        <v/>
      </c>
      <c r="X136" s="21">
        <f>SUM(X131:X135)</f>
        <v>0</v>
      </c>
    </row>
    <row r="137" spans="1:27" ht="13.5" customHeight="1" x14ac:dyDescent="0.15">
      <c r="A137" s="30">
        <v>132</v>
      </c>
      <c r="B137" s="27"/>
      <c r="C137" s="30" t="s">
        <v>127</v>
      </c>
      <c r="D137" s="27" t="str">
        <f>'Locatie''s indeling '!E15</f>
        <v>Kasteel Harry</v>
      </c>
      <c r="E137" s="731"/>
      <c r="F137" s="735"/>
      <c r="J137" s="23" t="str">
        <f t="shared" si="86"/>
        <v/>
      </c>
      <c r="K137" s="36" t="str">
        <f t="shared" si="87"/>
        <v/>
      </c>
      <c r="L137" s="24" t="str">
        <f>IF(ISBLANK(H137),"",VLOOKUP(K137,Tabellen!$F$6:$G$16,2))</f>
        <v/>
      </c>
      <c r="N137" s="626" t="str">
        <f t="shared" si="56"/>
        <v/>
      </c>
      <c r="O137" s="159" t="str">
        <f>IF(ISBLANK(G137),"",VLOOKUP(J137,Tabellen!$B$5:$C$46,2))</f>
        <v/>
      </c>
    </row>
    <row r="138" spans="1:27" ht="13.5" customHeight="1" thickBot="1" x14ac:dyDescent="0.2">
      <c r="A138" s="30">
        <v>133</v>
      </c>
      <c r="B138" s="27"/>
      <c r="C138" s="30"/>
      <c r="D138" s="27"/>
      <c r="E138" s="731"/>
      <c r="F138" s="740"/>
      <c r="G138" s="619"/>
      <c r="H138" s="619"/>
      <c r="I138" s="619"/>
      <c r="J138" s="620" t="str">
        <f t="shared" si="86"/>
        <v/>
      </c>
      <c r="K138" s="631" t="str">
        <f t="shared" si="87"/>
        <v/>
      </c>
      <c r="L138" s="24" t="str">
        <f>IF(ISBLANK(H138),"",VLOOKUP(K138,Tabellen!$F$6:$G$16,2))</f>
        <v/>
      </c>
      <c r="M138" s="619"/>
      <c r="N138" s="626" t="str">
        <f t="shared" si="56"/>
        <v/>
      </c>
      <c r="O138" s="159" t="str">
        <f>IF(ISBLANK(G138),"",VLOOKUP(J138,Tabellen!$B$5:$C$46,2))</f>
        <v/>
      </c>
    </row>
    <row r="139" spans="1:27" ht="13.5" customHeight="1" thickBot="1" x14ac:dyDescent="0.2">
      <c r="A139" s="30">
        <v>134</v>
      </c>
      <c r="B139" s="27"/>
      <c r="C139" s="30" t="s">
        <v>127</v>
      </c>
      <c r="D139" s="27" t="s">
        <v>11</v>
      </c>
      <c r="E139" s="743">
        <f>'Locatie''s indeling '!$F$16</f>
        <v>1.01</v>
      </c>
      <c r="F139" s="727">
        <f>SUM(F131:F138)</f>
        <v>35</v>
      </c>
      <c r="G139" s="647">
        <f t="shared" ref="G139:I139" si="88">SUM(G131:G138)</f>
        <v>0</v>
      </c>
      <c r="H139" s="647">
        <f t="shared" si="88"/>
        <v>0</v>
      </c>
      <c r="I139" s="647">
        <f t="shared" si="88"/>
        <v>0</v>
      </c>
      <c r="J139" s="648" t="e">
        <f t="shared" ref="J139:J140" si="89">IF(ISBLANK(H139),"",SUM(H139/I139))</f>
        <v>#DIV/0!</v>
      </c>
      <c r="K139" s="638">
        <f t="shared" ref="K139:K140" si="90">IF(ISBLANK(H139),"",SUM(H139/F139))</f>
        <v>0</v>
      </c>
      <c r="L139" s="646">
        <f>SUM(L131:L138)</f>
        <v>0</v>
      </c>
      <c r="M139" s="647">
        <f>MAX(M131:M138)</f>
        <v>0</v>
      </c>
      <c r="N139" s="649" t="e">
        <f t="shared" ref="N139" si="91">IF(ISBLANK(H139),"",SUM(J139/E139))</f>
        <v>#DIV/0!</v>
      </c>
      <c r="O139" s="159" t="e">
        <f>IF(ISBLANK(G139),"",VLOOKUP(J139,Tabellen!$B$5:$C$46,2))</f>
        <v>#DIV/0!</v>
      </c>
      <c r="P139" s="21"/>
      <c r="V139" s="534"/>
      <c r="W139" s="21"/>
    </row>
    <row r="140" spans="1:27" ht="13.5" customHeight="1" x14ac:dyDescent="0.15">
      <c r="A140" s="30">
        <v>135</v>
      </c>
      <c r="B140" s="27" t="str">
        <f>'Locatie''s indeling '!$E$17</f>
        <v>Rouwhorst Jos</v>
      </c>
      <c r="C140" s="30" t="s">
        <v>127</v>
      </c>
      <c r="D140" s="27" t="str">
        <f>'Locatie''s indeling '!E10</f>
        <v>Berends Gemma</v>
      </c>
      <c r="E140" s="731">
        <f>'Locatie''s indeling '!$F$17</f>
        <v>0.95</v>
      </c>
      <c r="F140" s="741">
        <f>'Locatie''s indeling '!$G$17</f>
        <v>33</v>
      </c>
      <c r="G140" s="635"/>
      <c r="H140" s="632"/>
      <c r="I140" s="632"/>
      <c r="J140" s="624" t="str">
        <f t="shared" si="89"/>
        <v/>
      </c>
      <c r="K140" s="634" t="str">
        <f t="shared" si="90"/>
        <v/>
      </c>
      <c r="L140" s="24" t="str">
        <f>IF(ISBLANK(H140),"",VLOOKUP(K140,Tabellen!$F$6:$G$16,2))</f>
        <v/>
      </c>
      <c r="M140" s="635"/>
      <c r="N140" s="626" t="str">
        <f t="shared" si="56"/>
        <v/>
      </c>
      <c r="O140" s="159" t="str">
        <f>IF(ISBLANK(G140),"",VLOOKUP(J140,Tabellen!$B$5:$C$46,2))</f>
        <v/>
      </c>
      <c r="P140" s="21"/>
      <c r="T140" s="557"/>
      <c r="V140" s="534"/>
      <c r="W140" s="21"/>
    </row>
    <row r="141" spans="1:27" ht="13.5" customHeight="1" x14ac:dyDescent="0.15">
      <c r="A141" s="30">
        <v>136</v>
      </c>
      <c r="B141" s="27"/>
      <c r="C141" s="30" t="s">
        <v>127</v>
      </c>
      <c r="D141" s="27" t="str">
        <f>'Locatie''s indeling '!E11</f>
        <v>Kolkman Ciel</v>
      </c>
      <c r="E141" s="731"/>
      <c r="F141" s="741"/>
      <c r="J141" s="23" t="str">
        <f t="shared" ref="J141:J147" si="92">IF(ISBLANK(H141),"",SUM(H141/I141))</f>
        <v/>
      </c>
      <c r="K141" s="36" t="str">
        <f t="shared" ref="K141:K147" si="93">IF(ISBLANK(H141),"",SUM(H141/F141))</f>
        <v/>
      </c>
      <c r="L141" s="24" t="str">
        <f>IF(ISBLANK(H141),"",VLOOKUP(K141,Tabellen!$F$6:$G$16,2))</f>
        <v/>
      </c>
      <c r="N141" s="626" t="str">
        <f t="shared" si="56"/>
        <v/>
      </c>
      <c r="O141" s="159" t="str">
        <f>IF(ISBLANK(G141),"",VLOOKUP(J141,Tabellen!$B$5:$C$46,2))</f>
        <v/>
      </c>
      <c r="P141" s="21"/>
      <c r="T141" s="557"/>
      <c r="U141" s="557"/>
      <c r="V141" s="534"/>
      <c r="W141" s="557"/>
    </row>
    <row r="142" spans="1:27" ht="13.5" customHeight="1" x14ac:dyDescent="0.15">
      <c r="A142" s="30">
        <v>137</v>
      </c>
      <c r="B142" s="27"/>
      <c r="C142" s="30" t="s">
        <v>127</v>
      </c>
      <c r="D142" s="27" t="str">
        <f>'Locatie''s indeling '!E12</f>
        <v>Buunk Hannie</v>
      </c>
      <c r="E142" s="731"/>
      <c r="F142" s="741"/>
      <c r="J142" s="23" t="str">
        <f t="shared" si="92"/>
        <v/>
      </c>
      <c r="K142" s="36" t="str">
        <f t="shared" si="93"/>
        <v/>
      </c>
      <c r="L142" s="24" t="str">
        <f>IF(ISBLANK(H142),"",VLOOKUP(K142,Tabellen!$F$6:$G$16,2))</f>
        <v/>
      </c>
      <c r="N142" s="626" t="str">
        <f t="shared" si="56"/>
        <v/>
      </c>
      <c r="O142" s="159" t="str">
        <f>IF(ISBLANK(G142),"",VLOOKUP(J142,Tabellen!$B$5:$C$46,2))</f>
        <v/>
      </c>
      <c r="P142" s="21"/>
      <c r="T142" s="557"/>
      <c r="U142" s="557"/>
      <c r="V142" s="534"/>
      <c r="W142" s="557"/>
    </row>
    <row r="143" spans="1:27" ht="13.5" customHeight="1" x14ac:dyDescent="0.15">
      <c r="A143" s="30">
        <v>138</v>
      </c>
      <c r="B143" s="27"/>
      <c r="C143" s="30" t="s">
        <v>127</v>
      </c>
      <c r="D143" s="27" t="str">
        <f>'Locatie''s indeling '!E13</f>
        <v>Entink Henriette klein</v>
      </c>
      <c r="E143" s="731"/>
      <c r="F143" s="741"/>
      <c r="J143" s="23" t="str">
        <f t="shared" si="92"/>
        <v/>
      </c>
      <c r="K143" s="36" t="str">
        <f t="shared" si="93"/>
        <v/>
      </c>
      <c r="L143" s="24" t="str">
        <f>IF(ISBLANK(H143),"",VLOOKUP(K143,Tabellen!$F$6:$G$16,2))</f>
        <v/>
      </c>
      <c r="N143" s="626" t="str">
        <f t="shared" si="56"/>
        <v/>
      </c>
      <c r="O143" s="159" t="str">
        <f>IF(ISBLANK(G143),"",VLOOKUP(J143,Tabellen!$B$5:$C$46,2))</f>
        <v/>
      </c>
      <c r="P143" s="21"/>
      <c r="T143" s="557"/>
      <c r="V143" s="534"/>
      <c r="W143" s="557"/>
    </row>
    <row r="144" spans="1:27" ht="13.5" customHeight="1" x14ac:dyDescent="0.15">
      <c r="A144" s="30">
        <v>139</v>
      </c>
      <c r="B144" s="27"/>
      <c r="C144" s="30" t="s">
        <v>127</v>
      </c>
      <c r="D144" s="27" t="str">
        <f>'Locatie''s indeling '!E14</f>
        <v>Kappert Aart</v>
      </c>
      <c r="E144" s="731"/>
      <c r="F144" s="741"/>
      <c r="J144" s="23" t="str">
        <f t="shared" si="92"/>
        <v/>
      </c>
      <c r="K144" s="36" t="str">
        <f t="shared" si="93"/>
        <v/>
      </c>
      <c r="L144" s="24" t="str">
        <f>IF(ISBLANK(H144),"",VLOOKUP(K144,Tabellen!$F$6:$G$16,2))</f>
        <v/>
      </c>
      <c r="N144" s="626" t="str">
        <f t="shared" si="56"/>
        <v/>
      </c>
      <c r="O144" s="159" t="str">
        <f>IF(ISBLANK(G144),"",VLOOKUP(J144,Tabellen!$B$5:$C$46,2))</f>
        <v/>
      </c>
      <c r="P144" s="21"/>
      <c r="T144" s="557"/>
      <c r="U144" s="557"/>
      <c r="V144" s="534"/>
      <c r="W144" s="557"/>
    </row>
    <row r="145" spans="1:27" ht="13.5" customHeight="1" x14ac:dyDescent="0.15">
      <c r="A145" s="30">
        <v>140</v>
      </c>
      <c r="B145" s="27"/>
      <c r="C145" s="30" t="s">
        <v>127</v>
      </c>
      <c r="D145" s="27" t="str">
        <f>'Locatie''s indeling '!E15</f>
        <v>Kasteel Harry</v>
      </c>
      <c r="E145" s="731"/>
      <c r="F145" s="741"/>
      <c r="G145" s="28"/>
      <c r="H145" s="71"/>
      <c r="I145" s="71"/>
      <c r="J145" s="23" t="str">
        <f t="shared" si="92"/>
        <v/>
      </c>
      <c r="K145" s="36" t="str">
        <f t="shared" si="93"/>
        <v/>
      </c>
      <c r="L145" s="24" t="str">
        <f>IF(ISBLANK(H145),"",VLOOKUP(K145,Tabellen!$F$6:$G$16,2))</f>
        <v/>
      </c>
      <c r="M145" s="28"/>
      <c r="N145" s="626" t="str">
        <f t="shared" si="56"/>
        <v/>
      </c>
      <c r="O145" s="159" t="str">
        <f>IF(ISBLANK(G145),"",VLOOKUP(J145,Tabellen!$B$5:$C$46,2))</f>
        <v/>
      </c>
      <c r="P145" s="21"/>
      <c r="T145" s="557"/>
      <c r="U145" s="557"/>
      <c r="V145" s="534"/>
      <c r="W145" s="557"/>
    </row>
    <row r="146" spans="1:27" ht="13.5" customHeight="1" x14ac:dyDescent="0.15">
      <c r="A146" s="30">
        <v>141</v>
      </c>
      <c r="B146" s="27"/>
      <c r="C146" s="30" t="s">
        <v>127</v>
      </c>
      <c r="D146" s="27" t="str">
        <f>'Locatie''s indeling '!E16</f>
        <v>Konings Hans</v>
      </c>
      <c r="E146" s="731"/>
      <c r="F146" s="741"/>
      <c r="J146" s="23" t="str">
        <f t="shared" si="92"/>
        <v/>
      </c>
      <c r="K146" s="36" t="str">
        <f t="shared" si="93"/>
        <v/>
      </c>
      <c r="L146" s="24" t="str">
        <f>IF(ISBLANK(H146),"",VLOOKUP(K146,Tabellen!$F$6:$G$16,2))</f>
        <v/>
      </c>
      <c r="N146" s="626" t="str">
        <f t="shared" si="56"/>
        <v/>
      </c>
      <c r="O146" s="159" t="str">
        <f>IF(ISBLANK(G146),"",VLOOKUP(J146,Tabellen!$B$5:$C$46,2))</f>
        <v/>
      </c>
    </row>
    <row r="147" spans="1:27" ht="13.5" customHeight="1" thickBot="1" x14ac:dyDescent="0.2">
      <c r="A147" s="30">
        <v>142</v>
      </c>
      <c r="B147" s="27"/>
      <c r="C147" s="30"/>
      <c r="D147" s="27"/>
      <c r="E147" s="731"/>
      <c r="F147" s="742"/>
      <c r="G147" s="619"/>
      <c r="H147" s="619"/>
      <c r="I147" s="619"/>
      <c r="J147" s="620" t="str">
        <f t="shared" si="92"/>
        <v/>
      </c>
      <c r="K147" s="631" t="str">
        <f t="shared" si="93"/>
        <v/>
      </c>
      <c r="L147" s="24" t="str">
        <f>IF(ISBLANK(H147),"",VLOOKUP(K147,Tabellen!$F$6:$G$16,2))</f>
        <v/>
      </c>
      <c r="M147" s="619"/>
      <c r="N147" s="626" t="str">
        <f t="shared" si="56"/>
        <v/>
      </c>
      <c r="O147" s="159" t="str">
        <f>IF(ISBLANK(G147),"",VLOOKUP(J147,Tabellen!$B$5:$C$46,2))</f>
        <v/>
      </c>
    </row>
    <row r="148" spans="1:27" ht="13.5" customHeight="1" thickBot="1" x14ac:dyDescent="0.2">
      <c r="A148" s="30">
        <v>143</v>
      </c>
      <c r="B148" s="27"/>
      <c r="C148" s="30" t="s">
        <v>127</v>
      </c>
      <c r="D148" s="27" t="s">
        <v>11</v>
      </c>
      <c r="E148" s="743">
        <f>'Locatie''s indeling '!$F$17</f>
        <v>0.95</v>
      </c>
      <c r="F148" s="727">
        <f>SUM(F140:F147)</f>
        <v>33</v>
      </c>
      <c r="G148" s="647">
        <f t="shared" ref="G148:I148" si="94">SUM(G140:G147)</f>
        <v>0</v>
      </c>
      <c r="H148" s="647">
        <f t="shared" si="94"/>
        <v>0</v>
      </c>
      <c r="I148" s="647">
        <f t="shared" si="94"/>
        <v>0</v>
      </c>
      <c r="J148" s="648" t="e">
        <f t="shared" ref="J148:J149" si="95">IF(ISBLANK(H148),"",SUM(H148/I148))</f>
        <v>#DIV/0!</v>
      </c>
      <c r="K148" s="629">
        <f t="shared" ref="K148:K149" si="96">IF(ISBLANK(H148),"",SUM(H148/F148))</f>
        <v>0</v>
      </c>
      <c r="L148" s="646">
        <f>SUM(L140:L147)</f>
        <v>0</v>
      </c>
      <c r="M148" s="647">
        <f>MAX(M140:M147)</f>
        <v>0</v>
      </c>
      <c r="N148" s="649" t="e">
        <f t="shared" ref="N148" si="97">IF(ISBLANK(H148),"",SUM(J148/E148))</f>
        <v>#DIV/0!</v>
      </c>
      <c r="O148" s="159" t="e">
        <f>IF(ISBLANK(G148),"",VLOOKUP(J148,Tabellen!$B$5:$C$46,2))</f>
        <v>#DIV/0!</v>
      </c>
      <c r="P148" s="618"/>
    </row>
    <row r="149" spans="1:27" ht="13.5" customHeight="1" x14ac:dyDescent="0.15">
      <c r="A149" s="30">
        <v>144</v>
      </c>
      <c r="B149" s="27" t="str">
        <f>'Locatie''s indeling '!$E$18</f>
        <v>Bongers Henry</v>
      </c>
      <c r="C149" s="30" t="s">
        <v>127</v>
      </c>
      <c r="D149" s="27" t="str">
        <f>'Locatie''s indeling '!E19</f>
        <v>Gierveld Frits</v>
      </c>
      <c r="E149" s="731">
        <f>'Locatie''s indeling '!$F$18</f>
        <v>5.4</v>
      </c>
      <c r="F149" s="22">
        <f>'Locatie''s indeling '!$G$18</f>
        <v>120</v>
      </c>
      <c r="G149" s="153"/>
      <c r="H149" s="153"/>
      <c r="I149" s="153"/>
      <c r="J149" s="624" t="str">
        <f t="shared" si="95"/>
        <v/>
      </c>
      <c r="K149" s="634" t="str">
        <f t="shared" si="96"/>
        <v/>
      </c>
      <c r="L149" s="24" t="str">
        <f>IF(ISBLANK(H149),"",VLOOKUP(K149,Tabellen!$F$6:$G$16,2))</f>
        <v/>
      </c>
      <c r="M149" s="153"/>
      <c r="N149" s="626" t="str">
        <f t="shared" si="56"/>
        <v/>
      </c>
      <c r="O149" s="159" t="str">
        <f>IF(ISBLANK(G149),"",VLOOKUP(J149,Tabellen!$B$5:$C$46,2))</f>
        <v/>
      </c>
    </row>
    <row r="150" spans="1:27" ht="13.5" customHeight="1" x14ac:dyDescent="0.15">
      <c r="A150" s="30">
        <v>145</v>
      </c>
      <c r="B150" s="27"/>
      <c r="C150" s="30" t="s">
        <v>127</v>
      </c>
      <c r="D150" s="27" t="str">
        <f>'Locatie''s indeling '!E20</f>
        <v>Horst Jan ter</v>
      </c>
      <c r="E150" s="731"/>
      <c r="F150" s="735"/>
      <c r="G150" s="28"/>
      <c r="H150" s="71"/>
      <c r="I150" s="71"/>
      <c r="J150" s="23" t="str">
        <f t="shared" ref="J150:J156" si="98">IF(ISBLANK(H150),"",SUM(H150/I150))</f>
        <v/>
      </c>
      <c r="K150" s="36" t="str">
        <f t="shared" ref="K150:K156" si="99">IF(ISBLANK(H150),"",SUM(H150/F150))</f>
        <v/>
      </c>
      <c r="L150" s="24" t="str">
        <f>IF(ISBLANK(H150),"",VLOOKUP(K150,Tabellen!$F$6:$G$16,2))</f>
        <v/>
      </c>
      <c r="M150" s="28"/>
      <c r="N150" s="626" t="str">
        <f t="shared" si="56"/>
        <v/>
      </c>
      <c r="O150" s="159" t="str">
        <f>IF(ISBLANK(G150),"",VLOOKUP(J150,Tabellen!$B$5:$C$46,2))</f>
        <v/>
      </c>
    </row>
    <row r="151" spans="1:27" ht="13.5" customHeight="1" x14ac:dyDescent="0.15">
      <c r="A151" s="30">
        <v>146</v>
      </c>
      <c r="B151" s="27"/>
      <c r="C151" s="30" t="s">
        <v>127</v>
      </c>
      <c r="D151" s="27" t="str">
        <f>'Locatie''s indeling '!E21</f>
        <v>Kasteel Theo</v>
      </c>
      <c r="E151" s="731"/>
      <c r="F151" s="735"/>
      <c r="J151" s="23" t="str">
        <f t="shared" si="98"/>
        <v/>
      </c>
      <c r="K151" s="36" t="str">
        <f t="shared" si="99"/>
        <v/>
      </c>
      <c r="L151" s="24" t="str">
        <f>IF(ISBLANK(H151),"",VLOOKUP(K151,Tabellen!$F$6:$G$16,2))</f>
        <v/>
      </c>
      <c r="N151" s="626" t="str">
        <f t="shared" ref="N151:N183" si="100">IF(ISBLANK(H151),"",SUM(J151/E151))</f>
        <v/>
      </c>
      <c r="O151" s="159" t="str">
        <f>IF(ISBLANK(G151),"",VLOOKUP(J151,Tabellen!$B$5:$C$46,2))</f>
        <v/>
      </c>
    </row>
    <row r="152" spans="1:27" ht="13.5" customHeight="1" x14ac:dyDescent="0.15">
      <c r="A152" s="30">
        <v>147</v>
      </c>
      <c r="B152" s="27"/>
      <c r="C152" s="30" t="s">
        <v>127</v>
      </c>
      <c r="D152" s="27" t="str">
        <f>'Locatie''s indeling '!E22</f>
        <v>Wegdam Martin</v>
      </c>
      <c r="E152" s="731"/>
      <c r="F152" s="735"/>
      <c r="J152" s="23" t="str">
        <f t="shared" si="98"/>
        <v/>
      </c>
      <c r="K152" s="36" t="str">
        <f t="shared" si="99"/>
        <v/>
      </c>
      <c r="L152" s="24" t="str">
        <f>IF(ISBLANK(H152),"",VLOOKUP(K152,Tabellen!$F$6:$G$16,2))</f>
        <v/>
      </c>
      <c r="N152" s="626" t="str">
        <f t="shared" si="100"/>
        <v/>
      </c>
      <c r="O152" s="159" t="str">
        <f>IF(ISBLANK(G152),"",VLOOKUP(J152,Tabellen!$B$5:$C$46,2))</f>
        <v/>
      </c>
    </row>
    <row r="153" spans="1:27" ht="13.5" customHeight="1" x14ac:dyDescent="0.15">
      <c r="A153" s="30">
        <v>148</v>
      </c>
      <c r="B153" s="27"/>
      <c r="C153" s="30" t="s">
        <v>127</v>
      </c>
      <c r="D153" s="27" t="str">
        <f>'Locatie''s indeling '!E23</f>
        <v>Nijhuis Bennie</v>
      </c>
      <c r="E153" s="731"/>
      <c r="F153" s="735"/>
      <c r="J153" s="23" t="str">
        <f t="shared" si="98"/>
        <v/>
      </c>
      <c r="K153" s="36" t="str">
        <f t="shared" si="99"/>
        <v/>
      </c>
      <c r="L153" s="24" t="str">
        <f>IF(ISBLANK(H153),"",VLOOKUP(K153,Tabellen!$F$6:$G$16,2))</f>
        <v/>
      </c>
      <c r="N153" s="626" t="str">
        <f t="shared" si="100"/>
        <v/>
      </c>
      <c r="O153" s="159" t="str">
        <f>IF(ISBLANK(G153),"",VLOOKUP(J153,Tabellen!$B$5:$C$46,2))</f>
        <v/>
      </c>
      <c r="Q153" s="1144"/>
      <c r="R153" s="1145"/>
      <c r="S153" s="1142"/>
      <c r="T153" s="1143"/>
      <c r="U153" s="1143"/>
      <c r="V153" s="1140"/>
      <c r="W153" s="1141"/>
      <c r="X153" s="1142"/>
      <c r="Y153" s="1143"/>
      <c r="Z153" s="1141"/>
      <c r="AA153" s="1139"/>
    </row>
    <row r="154" spans="1:27" ht="13.5" customHeight="1" x14ac:dyDescent="0.15">
      <c r="A154" s="30">
        <v>149</v>
      </c>
      <c r="B154" s="27"/>
      <c r="C154" s="30" t="s">
        <v>127</v>
      </c>
      <c r="D154" s="27" t="str">
        <f>'Locatie''s indeling '!E24</f>
        <v>Bulthuis Frans</v>
      </c>
      <c r="E154" s="731"/>
      <c r="F154" s="735"/>
      <c r="J154" s="23" t="str">
        <f t="shared" si="98"/>
        <v/>
      </c>
      <c r="K154" s="36" t="str">
        <f t="shared" si="99"/>
        <v/>
      </c>
      <c r="L154" s="24" t="str">
        <f>IF(ISBLANK(H154),"",VLOOKUP(K154,Tabellen!$F$6:$G$16,2))</f>
        <v/>
      </c>
      <c r="N154" s="626" t="str">
        <f t="shared" si="100"/>
        <v/>
      </c>
      <c r="O154" s="159" t="str">
        <f>IF(ISBLANK(G154),"",VLOOKUP(J154,Tabellen!$B$5:$C$46,2))</f>
        <v/>
      </c>
      <c r="Q154" s="1144"/>
      <c r="R154" s="1145"/>
      <c r="S154" s="1142"/>
      <c r="T154" s="1143"/>
      <c r="U154" s="1143"/>
      <c r="V154" s="1140"/>
      <c r="W154" s="1141"/>
      <c r="X154" s="1142"/>
      <c r="Y154" s="1143"/>
      <c r="Z154" s="1141"/>
      <c r="AA154" s="1139"/>
    </row>
    <row r="155" spans="1:27" ht="13.5" customHeight="1" x14ac:dyDescent="0.15">
      <c r="A155" s="30">
        <v>150</v>
      </c>
      <c r="B155" s="27"/>
      <c r="C155" s="30" t="s">
        <v>127</v>
      </c>
      <c r="D155" s="27" t="str">
        <f>'Locatie''s indeling '!E25</f>
        <v>Beuting Jan</v>
      </c>
      <c r="E155" s="731"/>
      <c r="F155" s="735"/>
      <c r="G155" s="28"/>
      <c r="H155" s="28"/>
      <c r="I155" s="28"/>
      <c r="J155" s="23" t="str">
        <f t="shared" si="98"/>
        <v/>
      </c>
      <c r="K155" s="36" t="str">
        <f t="shared" si="99"/>
        <v/>
      </c>
      <c r="L155" s="24" t="str">
        <f>IF(ISBLANK(H155),"",VLOOKUP(K155,Tabellen!$F$6:$G$16,2))</f>
        <v/>
      </c>
      <c r="M155" s="28"/>
      <c r="N155" s="626" t="str">
        <f t="shared" si="100"/>
        <v/>
      </c>
      <c r="O155" s="159" t="str">
        <f>IF(ISBLANK(G155),"",VLOOKUP(J155,Tabellen!$B$5:$C$46,2))</f>
        <v/>
      </c>
      <c r="Q155" s="1144"/>
      <c r="R155" s="1145"/>
      <c r="S155" s="1142"/>
      <c r="T155" s="1143"/>
      <c r="U155" s="1143"/>
      <c r="V155" s="1140"/>
      <c r="W155" s="1141"/>
      <c r="X155" s="1142"/>
      <c r="Y155" s="1143"/>
      <c r="Z155" s="1141"/>
      <c r="AA155" s="1139"/>
    </row>
    <row r="156" spans="1:27" ht="13.5" customHeight="1" thickBot="1" x14ac:dyDescent="0.2">
      <c r="A156" s="30">
        <v>151</v>
      </c>
      <c r="B156" s="179"/>
      <c r="C156" s="30"/>
      <c r="D156" s="27"/>
      <c r="E156" s="731"/>
      <c r="F156" s="740"/>
      <c r="G156" s="619"/>
      <c r="H156" s="619"/>
      <c r="I156" s="619"/>
      <c r="J156" s="620" t="str">
        <f t="shared" si="98"/>
        <v/>
      </c>
      <c r="K156" s="631" t="str">
        <f t="shared" si="99"/>
        <v/>
      </c>
      <c r="L156" s="24" t="str">
        <f>IF(ISBLANK(H156),"",VLOOKUP(K156,Tabellen!$F$6:$G$16,2))</f>
        <v/>
      </c>
      <c r="M156" s="619"/>
      <c r="N156" s="626" t="str">
        <f t="shared" si="100"/>
        <v/>
      </c>
      <c r="O156" s="159" t="str">
        <f>IF(ISBLANK(G156),"",VLOOKUP(J156,Tabellen!$B$5:$C$46,2))</f>
        <v/>
      </c>
      <c r="P156" s="522"/>
      <c r="Q156" s="542"/>
      <c r="V156" s="542"/>
    </row>
    <row r="157" spans="1:27" ht="13.5" customHeight="1" thickBot="1" x14ac:dyDescent="0.2">
      <c r="A157" s="30">
        <v>152</v>
      </c>
      <c r="B157" s="27"/>
      <c r="C157" s="30" t="s">
        <v>127</v>
      </c>
      <c r="D157" s="27" t="s">
        <v>11</v>
      </c>
      <c r="E157" s="743">
        <f>'Locatie''s indeling '!$F$18</f>
        <v>5.4</v>
      </c>
      <c r="F157" s="727">
        <f>SUM(F149:F156)</f>
        <v>120</v>
      </c>
      <c r="G157" s="647">
        <f t="shared" ref="G157:I157" si="101">SUM(G149:G156)</f>
        <v>0</v>
      </c>
      <c r="H157" s="647">
        <f t="shared" si="101"/>
        <v>0</v>
      </c>
      <c r="I157" s="647">
        <f t="shared" si="101"/>
        <v>0</v>
      </c>
      <c r="J157" s="648" t="e">
        <f t="shared" ref="J157" si="102">IF(ISBLANK(H157),"",SUM(H157/I157))</f>
        <v>#DIV/0!</v>
      </c>
      <c r="K157" s="638">
        <f t="shared" ref="K157:K158" si="103">IF(ISBLANK(H157),"",SUM(H157/F157))</f>
        <v>0</v>
      </c>
      <c r="L157" s="646">
        <f>SUM(L149:L156)</f>
        <v>0</v>
      </c>
      <c r="M157" s="647">
        <f>MAX(M149:M156)</f>
        <v>0</v>
      </c>
      <c r="N157" s="649" t="e">
        <f t="shared" ref="N157" si="104">IF(ISBLANK(H157),"",SUM(J157/E157))</f>
        <v>#DIV/0!</v>
      </c>
      <c r="O157" s="159" t="e">
        <f>IF(ISBLANK(G157),"",VLOOKUP(J157,Tabellen!$B$5:$C$46,2))</f>
        <v>#DIV/0!</v>
      </c>
      <c r="P157" s="618"/>
      <c r="Q157" s="542"/>
      <c r="R157" s="546"/>
      <c r="V157" s="542"/>
    </row>
    <row r="158" spans="1:27" ht="13.5" customHeight="1" x14ac:dyDescent="0.15">
      <c r="A158" s="30">
        <v>153</v>
      </c>
      <c r="B158" s="27" t="str">
        <f>'Locatie''s indeling '!$E$19</f>
        <v>Gierveld Frits</v>
      </c>
      <c r="C158" s="30" t="s">
        <v>127</v>
      </c>
      <c r="D158" s="27" t="str">
        <f>'Locatie''s indeling '!E20</f>
        <v>Horst Jan ter</v>
      </c>
      <c r="E158" s="731">
        <f>'Locatie''s indeling '!$F$19</f>
        <v>2.5619999999999998</v>
      </c>
      <c r="F158" s="735">
        <f>'Locatie''s indeling '!$G$19</f>
        <v>65</v>
      </c>
      <c r="G158" s="153"/>
      <c r="H158" s="153"/>
      <c r="I158" s="153"/>
      <c r="J158" s="624" t="str">
        <f>IF(ISBLANK(H158),"",SUM(H158/I158))</f>
        <v/>
      </c>
      <c r="K158" s="634" t="str">
        <f t="shared" si="103"/>
        <v/>
      </c>
      <c r="L158" s="24" t="str">
        <f>IF(ISBLANK(H158),"",VLOOKUP(K158,Tabellen!$F$6:$G$16,2))</f>
        <v/>
      </c>
      <c r="M158" s="153"/>
      <c r="N158" s="626" t="str">
        <f t="shared" si="100"/>
        <v/>
      </c>
      <c r="O158" s="159" t="str">
        <f>IF(ISBLANK(G158),"",VLOOKUP(J158,Tabellen!$B$5:$C$46,2))</f>
        <v/>
      </c>
      <c r="Q158" s="542"/>
      <c r="V158" s="542"/>
    </row>
    <row r="159" spans="1:27" ht="13.5" customHeight="1" x14ac:dyDescent="0.15">
      <c r="A159" s="30">
        <v>154</v>
      </c>
      <c r="B159" s="27"/>
      <c r="C159" s="30" t="s">
        <v>127</v>
      </c>
      <c r="D159" s="27" t="str">
        <f>'Locatie''s indeling '!E21</f>
        <v>Kasteel Theo</v>
      </c>
      <c r="E159" s="731"/>
      <c r="F159" s="735"/>
      <c r="J159" s="23" t="str">
        <f t="shared" ref="J159:J165" si="105">IF(ISBLANK(H159),"",SUM(H159/I159))</f>
        <v/>
      </c>
      <c r="K159" s="36" t="str">
        <f t="shared" ref="K159:K174" si="106">IF(ISBLANK(H159),"",SUM(H159/F159))</f>
        <v/>
      </c>
      <c r="L159" s="24" t="str">
        <f>IF(ISBLANK(H159),"",VLOOKUP(K159,Tabellen!$F$6:$G$16,2))</f>
        <v/>
      </c>
      <c r="N159" s="626" t="str">
        <f t="shared" si="100"/>
        <v/>
      </c>
      <c r="O159" s="159" t="str">
        <f>IF(ISBLANK(G159),"",VLOOKUP(J159,Tabellen!$B$5:$C$46,2))</f>
        <v/>
      </c>
      <c r="Q159" s="542"/>
      <c r="U159" s="558"/>
      <c r="V159" s="542"/>
    </row>
    <row r="160" spans="1:27" ht="13.5" customHeight="1" x14ac:dyDescent="0.15">
      <c r="A160" s="30">
        <v>155</v>
      </c>
      <c r="B160" s="27"/>
      <c r="C160" s="30" t="s">
        <v>127</v>
      </c>
      <c r="D160" s="27" t="str">
        <f>'Locatie''s indeling '!E22</f>
        <v>Wegdam Martin</v>
      </c>
      <c r="E160" s="731"/>
      <c r="F160" s="735"/>
      <c r="G160" s="28"/>
      <c r="H160" s="28"/>
      <c r="I160" s="28"/>
      <c r="J160" s="23" t="str">
        <f t="shared" si="105"/>
        <v/>
      </c>
      <c r="K160" s="36" t="str">
        <f t="shared" si="106"/>
        <v/>
      </c>
      <c r="L160" s="24" t="str">
        <f>IF(ISBLANK(H160),"",VLOOKUP(K160,Tabellen!$F$6:$G$16,2))</f>
        <v/>
      </c>
      <c r="M160" s="28"/>
      <c r="N160" s="626" t="str">
        <f t="shared" si="100"/>
        <v/>
      </c>
      <c r="O160" s="159" t="str">
        <f>IF(ISBLANK(G160),"",VLOOKUP(J160,Tabellen!$B$5:$C$46,2))</f>
        <v/>
      </c>
      <c r="Q160" s="542"/>
      <c r="V160" s="542"/>
    </row>
    <row r="161" spans="1:27" ht="13.5" customHeight="1" x14ac:dyDescent="0.15">
      <c r="A161" s="30">
        <v>156</v>
      </c>
      <c r="B161" s="27"/>
      <c r="C161" s="30" t="s">
        <v>127</v>
      </c>
      <c r="D161" s="27" t="str">
        <f>'Locatie''s indeling '!E23</f>
        <v>Nijhuis Bennie</v>
      </c>
      <c r="E161" s="731"/>
      <c r="F161" s="735"/>
      <c r="J161" s="23" t="str">
        <f t="shared" si="105"/>
        <v/>
      </c>
      <c r="K161" s="36" t="str">
        <f t="shared" si="106"/>
        <v/>
      </c>
      <c r="L161" s="24" t="str">
        <f>IF(ISBLANK(H161),"",VLOOKUP(K161,Tabellen!$F$6:$G$16,2))</f>
        <v/>
      </c>
      <c r="N161" s="626" t="str">
        <f t="shared" si="100"/>
        <v/>
      </c>
      <c r="O161" s="159" t="str">
        <f>IF(ISBLANK(G161),"",VLOOKUP(J161,Tabellen!$B$5:$C$46,2))</f>
        <v/>
      </c>
      <c r="X161" s="21">
        <f>SUM(X156:X160)</f>
        <v>0</v>
      </c>
    </row>
    <row r="162" spans="1:27" ht="13.5" customHeight="1" x14ac:dyDescent="0.15">
      <c r="A162" s="30">
        <v>157</v>
      </c>
      <c r="B162" s="27"/>
      <c r="C162" s="30" t="s">
        <v>127</v>
      </c>
      <c r="D162" s="27" t="str">
        <f>'Locatie''s indeling '!E24</f>
        <v>Bulthuis Frans</v>
      </c>
      <c r="E162" s="731"/>
      <c r="F162" s="735"/>
      <c r="J162" s="23" t="str">
        <f t="shared" si="105"/>
        <v/>
      </c>
      <c r="K162" s="36" t="str">
        <f t="shared" si="106"/>
        <v/>
      </c>
      <c r="L162" s="24" t="str">
        <f>IF(ISBLANK(H162),"",VLOOKUP(K162,Tabellen!$F$6:$G$16,2))</f>
        <v/>
      </c>
      <c r="N162" s="626" t="str">
        <f t="shared" si="100"/>
        <v/>
      </c>
      <c r="O162" s="159" t="str">
        <f>IF(ISBLANK(G162),"",VLOOKUP(J162,Tabellen!$B$5:$C$46,2))</f>
        <v/>
      </c>
      <c r="Q162" s="20"/>
      <c r="W162" s="21"/>
      <c r="X162" s="534"/>
      <c r="Z162" s="21"/>
      <c r="AA162" s="534"/>
    </row>
    <row r="163" spans="1:27" ht="13.5" customHeight="1" x14ac:dyDescent="0.15">
      <c r="A163" s="30">
        <v>158</v>
      </c>
      <c r="B163" s="27"/>
      <c r="C163" s="30" t="s">
        <v>127</v>
      </c>
      <c r="D163" s="27" t="str">
        <f>'Locatie''s indeling '!E25</f>
        <v>Beuting Jan</v>
      </c>
      <c r="E163" s="731"/>
      <c r="F163" s="735"/>
      <c r="J163" s="23" t="str">
        <f t="shared" si="105"/>
        <v/>
      </c>
      <c r="K163" s="36" t="str">
        <f t="shared" si="106"/>
        <v/>
      </c>
      <c r="L163" s="24" t="str">
        <f>IF(ISBLANK(H163),"",VLOOKUP(K163,Tabellen!$F$6:$G$16,2))</f>
        <v/>
      </c>
      <c r="N163" s="626" t="str">
        <f t="shared" si="100"/>
        <v/>
      </c>
      <c r="O163" s="159" t="str">
        <f>IF(ISBLANK(G163),"",VLOOKUP(J163,Tabellen!$B$5:$C$46,2))</f>
        <v/>
      </c>
      <c r="P163" s="21"/>
      <c r="V163" s="534"/>
      <c r="W163" s="21"/>
      <c r="AA163" s="534"/>
    </row>
    <row r="164" spans="1:27" ht="13.5" customHeight="1" x14ac:dyDescent="0.15">
      <c r="A164" s="30">
        <v>159</v>
      </c>
      <c r="B164" s="27"/>
      <c r="C164" s="30" t="s">
        <v>127</v>
      </c>
      <c r="D164" s="27" t="str">
        <f>'Locatie''s indeling '!E18</f>
        <v>Bongers Henry</v>
      </c>
      <c r="E164" s="731"/>
      <c r="F164" s="735"/>
      <c r="J164" s="23" t="str">
        <f t="shared" si="105"/>
        <v/>
      </c>
      <c r="K164" s="36" t="str">
        <f t="shared" si="106"/>
        <v/>
      </c>
      <c r="L164" s="24" t="str">
        <f>IF(ISBLANK(H164),"",VLOOKUP(K164,Tabellen!$F$6:$G$16,2))</f>
        <v/>
      </c>
      <c r="N164" s="626" t="str">
        <f t="shared" si="100"/>
        <v/>
      </c>
      <c r="O164" s="159" t="str">
        <f>IF(ISBLANK(G164),"",VLOOKUP(J164,Tabellen!$B$5:$C$46,2))</f>
        <v/>
      </c>
      <c r="P164" s="21"/>
      <c r="T164" s="557"/>
      <c r="V164" s="534"/>
      <c r="W164" s="21"/>
      <c r="AA164" s="534"/>
    </row>
    <row r="165" spans="1:27" ht="13.5" customHeight="1" thickBot="1" x14ac:dyDescent="0.2">
      <c r="A165" s="30">
        <v>160</v>
      </c>
      <c r="B165" s="27"/>
      <c r="C165" s="30"/>
      <c r="D165" s="32"/>
      <c r="E165" s="731"/>
      <c r="F165" s="740"/>
      <c r="G165" s="642"/>
      <c r="H165" s="643"/>
      <c r="I165" s="643"/>
      <c r="J165" s="620" t="str">
        <f t="shared" si="105"/>
        <v/>
      </c>
      <c r="K165" s="631" t="str">
        <f t="shared" si="106"/>
        <v/>
      </c>
      <c r="L165" s="24" t="str">
        <f>IF(ISBLANK(H165),"",VLOOKUP(K165,Tabellen!$F$6:$G$16,2))</f>
        <v/>
      </c>
      <c r="M165" s="642"/>
      <c r="N165" s="626" t="str">
        <f t="shared" si="100"/>
        <v/>
      </c>
      <c r="O165" s="159" t="str">
        <f>IF(ISBLANK(G165),"",VLOOKUP(J165,Tabellen!$B$5:$C$46,2))</f>
        <v/>
      </c>
      <c r="P165" s="21"/>
      <c r="T165" s="557"/>
      <c r="U165" s="557"/>
      <c r="V165" s="534"/>
      <c r="W165" s="557"/>
      <c r="AA165" s="534"/>
    </row>
    <row r="166" spans="1:27" ht="13.5" customHeight="1" thickBot="1" x14ac:dyDescent="0.2">
      <c r="A166" s="30">
        <v>161</v>
      </c>
      <c r="B166" s="27"/>
      <c r="C166" s="30"/>
      <c r="D166" s="27" t="s">
        <v>11</v>
      </c>
      <c r="E166" s="743">
        <f>'Locatie''s indeling '!$F$19</f>
        <v>2.5619999999999998</v>
      </c>
      <c r="F166" s="727">
        <f>SUM(F158:F165)</f>
        <v>65</v>
      </c>
      <c r="G166" s="647">
        <f t="shared" ref="G166:I166" si="107">SUM(G158:G165)</f>
        <v>0</v>
      </c>
      <c r="H166" s="647">
        <f t="shared" si="107"/>
        <v>0</v>
      </c>
      <c r="I166" s="647">
        <f t="shared" si="107"/>
        <v>0</v>
      </c>
      <c r="J166" s="648" t="e">
        <f t="shared" ref="J166" si="108">IF(ISBLANK(H166),"",SUM(H166/I166))</f>
        <v>#DIV/0!</v>
      </c>
      <c r="K166" s="629">
        <f t="shared" ref="K166" si="109">IF(ISBLANK(H166),"",SUM(H166/F166))</f>
        <v>0</v>
      </c>
      <c r="L166" s="646">
        <f>SUM(L158:L165)</f>
        <v>0</v>
      </c>
      <c r="M166" s="647">
        <f>MAX(M158:M165)</f>
        <v>0</v>
      </c>
      <c r="N166" s="649" t="e">
        <f t="shared" ref="N166" si="110">IF(ISBLANK(H166),"",SUM(J166/E166))</f>
        <v>#DIV/0!</v>
      </c>
      <c r="O166" s="159" t="e">
        <f>IF(ISBLANK(G166),"",VLOOKUP(J166,Tabellen!$B$5:$C$46,2))</f>
        <v>#DIV/0!</v>
      </c>
      <c r="P166" s="1130" t="s">
        <v>31</v>
      </c>
      <c r="T166" s="557"/>
      <c r="U166" s="557"/>
      <c r="V166" s="534"/>
      <c r="W166" s="557"/>
      <c r="AA166" s="534"/>
    </row>
    <row r="167" spans="1:27" ht="13.5" customHeight="1" thickBot="1" x14ac:dyDescent="0.2">
      <c r="A167" s="30">
        <v>162</v>
      </c>
      <c r="B167" s="27" t="str">
        <f>'Locatie''s indeling '!$E$20</f>
        <v>Horst Jan ter</v>
      </c>
      <c r="C167" s="30" t="s">
        <v>128</v>
      </c>
      <c r="D167" s="27" t="str">
        <f>'Locatie''s indeling '!E21</f>
        <v>Kasteel Theo</v>
      </c>
      <c r="E167" s="731">
        <f>'Locatie''s indeling '!$F$20</f>
        <v>1.77</v>
      </c>
      <c r="F167" s="735">
        <f>'Locatie''s indeling '!$G$20</f>
        <v>49</v>
      </c>
      <c r="G167" s="153"/>
      <c r="H167" s="153"/>
      <c r="I167" s="153"/>
      <c r="J167" s="624" t="str">
        <f t="shared" ref="J167" si="111">IF(ISBLANK(H167),"",SUM(H167/I167))</f>
        <v/>
      </c>
      <c r="K167" s="36" t="str">
        <f t="shared" si="106"/>
        <v/>
      </c>
      <c r="L167" s="24" t="str">
        <f>IF(ISBLANK(H167),"",VLOOKUP(K167,Tabellen!$F$6:$G$16,2))</f>
        <v/>
      </c>
      <c r="M167" s="153"/>
      <c r="N167" s="626" t="str">
        <f t="shared" si="100"/>
        <v/>
      </c>
      <c r="O167" s="159" t="str">
        <f>IF(ISBLANK(G167),"",VLOOKUP(J167,Tabellen!$B$5:$C$46,2))</f>
        <v/>
      </c>
      <c r="P167" s="1131"/>
      <c r="T167" s="557"/>
      <c r="U167" s="557"/>
      <c r="V167" s="534"/>
      <c r="W167" s="557"/>
      <c r="AA167" s="534"/>
    </row>
    <row r="168" spans="1:27" ht="13.5" customHeight="1" x14ac:dyDescent="0.15">
      <c r="A168" s="30">
        <v>163</v>
      </c>
      <c r="B168" s="27"/>
      <c r="C168" s="30" t="s">
        <v>128</v>
      </c>
      <c r="D168" s="27" t="str">
        <f>'Locatie''s indeling '!E22</f>
        <v>Wegdam Martin</v>
      </c>
      <c r="E168" s="731"/>
      <c r="F168" s="735"/>
      <c r="J168" s="23" t="str">
        <f t="shared" ref="J168:J174" si="112">IF(ISBLANK(H168),"",SUM(H168/I168))</f>
        <v/>
      </c>
      <c r="K168" s="36" t="str">
        <f t="shared" si="106"/>
        <v/>
      </c>
      <c r="L168" s="24" t="str">
        <f>IF(ISBLANK(H168),"",VLOOKUP(K168,Tabellen!$F$6:$G$16,2))</f>
        <v/>
      </c>
      <c r="N168" s="626" t="str">
        <f t="shared" si="100"/>
        <v/>
      </c>
      <c r="O168" s="159" t="str">
        <f>IF(ISBLANK(G168),"",VLOOKUP(J168,Tabellen!$B$5:$C$46,2))</f>
        <v/>
      </c>
      <c r="P168" s="21"/>
      <c r="T168" s="557"/>
      <c r="U168" s="557"/>
      <c r="V168" s="534"/>
      <c r="W168" s="557"/>
      <c r="AA168" s="534"/>
    </row>
    <row r="169" spans="1:27" ht="13.5" customHeight="1" x14ac:dyDescent="0.15">
      <c r="A169" s="30">
        <v>164</v>
      </c>
      <c r="B169" s="27"/>
      <c r="C169" s="30" t="s">
        <v>128</v>
      </c>
      <c r="D169" s="27" t="str">
        <f>'Locatie''s indeling '!E23</f>
        <v>Nijhuis Bennie</v>
      </c>
      <c r="E169" s="731"/>
      <c r="F169" s="735"/>
      <c r="J169" s="23" t="str">
        <f t="shared" si="112"/>
        <v/>
      </c>
      <c r="K169" s="36" t="str">
        <f t="shared" si="106"/>
        <v/>
      </c>
      <c r="L169" s="24" t="str">
        <f>IF(ISBLANK(H169),"",VLOOKUP(K169,Tabellen!$F$6:$G$16,2))</f>
        <v/>
      </c>
      <c r="N169" s="626" t="str">
        <f t="shared" si="100"/>
        <v/>
      </c>
      <c r="O169" s="159" t="str">
        <f>IF(ISBLANK(G169),"",VLOOKUP(J169,Tabellen!$B$5:$C$46,2))</f>
        <v/>
      </c>
    </row>
    <row r="170" spans="1:27" ht="13.5" customHeight="1" x14ac:dyDescent="0.15">
      <c r="A170" s="30">
        <v>165</v>
      </c>
      <c r="B170" s="27"/>
      <c r="C170" s="30" t="s">
        <v>128</v>
      </c>
      <c r="D170" s="27" t="str">
        <f>'Locatie''s indeling '!E24</f>
        <v>Bulthuis Frans</v>
      </c>
      <c r="E170" s="731"/>
      <c r="F170" s="735"/>
      <c r="G170" s="28"/>
      <c r="H170" s="71"/>
      <c r="I170" s="71"/>
      <c r="J170" s="23" t="str">
        <f t="shared" si="112"/>
        <v/>
      </c>
      <c r="K170" s="36" t="str">
        <f t="shared" si="106"/>
        <v/>
      </c>
      <c r="L170" s="24" t="str">
        <f>IF(ISBLANK(H170),"",VLOOKUP(K170,Tabellen!$F$6:$G$16,2))</f>
        <v/>
      </c>
      <c r="M170" s="28"/>
      <c r="N170" s="626" t="str">
        <f t="shared" si="100"/>
        <v/>
      </c>
      <c r="O170" s="159" t="str">
        <f>IF(ISBLANK(G170),"",VLOOKUP(J170,Tabellen!$B$5:$C$46,2))</f>
        <v/>
      </c>
      <c r="V170" s="557"/>
      <c r="X170" s="557"/>
    </row>
    <row r="171" spans="1:27" ht="13.5" customHeight="1" x14ac:dyDescent="0.15">
      <c r="A171" s="30">
        <v>166</v>
      </c>
      <c r="B171" s="27"/>
      <c r="C171" s="30" t="s">
        <v>128</v>
      </c>
      <c r="D171" s="27" t="str">
        <f>'Locatie''s indeling '!E25</f>
        <v>Beuting Jan</v>
      </c>
      <c r="E171" s="731"/>
      <c r="F171" s="735"/>
      <c r="H171" s="180"/>
      <c r="I171" s="180"/>
      <c r="J171" s="23" t="str">
        <f t="shared" si="112"/>
        <v/>
      </c>
      <c r="K171" s="36" t="str">
        <f t="shared" si="106"/>
        <v/>
      </c>
      <c r="L171" s="24" t="str">
        <f>IF(ISBLANK(H171),"",VLOOKUP(K171,Tabellen!$F$6:$G$16,2))</f>
        <v/>
      </c>
      <c r="M171" s="28"/>
      <c r="N171" s="626" t="str">
        <f t="shared" si="100"/>
        <v/>
      </c>
      <c r="O171" s="159" t="str">
        <f>IF(ISBLANK(G171),"",VLOOKUP(J171,Tabellen!$B$5:$C$46,2))</f>
        <v/>
      </c>
    </row>
    <row r="172" spans="1:27" ht="13.5" customHeight="1" x14ac:dyDescent="0.15">
      <c r="A172" s="30">
        <v>167</v>
      </c>
      <c r="B172" s="27"/>
      <c r="C172" s="30" t="s">
        <v>128</v>
      </c>
      <c r="D172" s="27" t="str">
        <f>'Locatie''s indeling '!E18</f>
        <v>Bongers Henry</v>
      </c>
      <c r="E172" s="731"/>
      <c r="F172" s="735"/>
      <c r="H172" s="180"/>
      <c r="I172" s="180"/>
      <c r="J172" s="23" t="str">
        <f t="shared" si="112"/>
        <v/>
      </c>
      <c r="K172" s="36" t="str">
        <f t="shared" si="106"/>
        <v/>
      </c>
      <c r="L172" s="24" t="str">
        <f>IF(ISBLANK(H172),"",VLOOKUP(K172,Tabellen!$F$6:$G$16,2))</f>
        <v/>
      </c>
      <c r="M172" s="28"/>
      <c r="N172" s="626" t="str">
        <f t="shared" si="100"/>
        <v/>
      </c>
      <c r="O172" s="159" t="str">
        <f>IF(ISBLANK(G172),"",VLOOKUP(J172,Tabellen!$B$5:$C$46,2))</f>
        <v/>
      </c>
    </row>
    <row r="173" spans="1:27" ht="13.5" customHeight="1" thickBot="1" x14ac:dyDescent="0.2">
      <c r="A173" s="30">
        <v>168</v>
      </c>
      <c r="B173" s="27"/>
      <c r="C173" s="30" t="s">
        <v>128</v>
      </c>
      <c r="D173" s="27" t="str">
        <f>'Locatie''s indeling '!E19</f>
        <v>Gierveld Frits</v>
      </c>
      <c r="E173" s="731"/>
      <c r="F173" s="735"/>
      <c r="G173" s="28"/>
      <c r="H173" s="71"/>
      <c r="I173" s="71"/>
      <c r="J173" s="23" t="str">
        <f t="shared" si="112"/>
        <v/>
      </c>
      <c r="K173" s="36" t="str">
        <f t="shared" si="106"/>
        <v/>
      </c>
      <c r="L173" s="24" t="str">
        <f>IF(ISBLANK(H173),"",VLOOKUP(K173,Tabellen!$F$6:$G$16,2))</f>
        <v/>
      </c>
      <c r="M173" s="28"/>
      <c r="N173" s="626" t="str">
        <f t="shared" si="100"/>
        <v/>
      </c>
      <c r="O173" s="159" t="str">
        <f>IF(ISBLANK(G173),"",VLOOKUP(J173,Tabellen!$B$5:$C$46,2))</f>
        <v/>
      </c>
    </row>
    <row r="174" spans="1:27" ht="13.5" customHeight="1" thickBot="1" x14ac:dyDescent="0.2">
      <c r="A174" s="30">
        <v>169</v>
      </c>
      <c r="B174" s="27"/>
      <c r="C174" s="30"/>
      <c r="D174" s="141"/>
      <c r="E174" s="731"/>
      <c r="F174" s="735"/>
      <c r="G174" s="642"/>
      <c r="H174" s="643"/>
      <c r="I174" s="643"/>
      <c r="J174" s="620" t="str">
        <f t="shared" si="112"/>
        <v/>
      </c>
      <c r="K174" s="36" t="str">
        <f t="shared" si="106"/>
        <v/>
      </c>
      <c r="L174" s="24" t="str">
        <f>IF(ISBLANK(H174),"",VLOOKUP(K174,Tabellen!$F$6:$G$16,2))</f>
        <v/>
      </c>
      <c r="M174" s="642"/>
      <c r="N174" s="626" t="str">
        <f t="shared" si="100"/>
        <v/>
      </c>
      <c r="O174" s="159" t="str">
        <f>IF(ISBLANK(G174),"",VLOOKUP(J174,Tabellen!$B$5:$C$46,2))</f>
        <v/>
      </c>
    </row>
    <row r="175" spans="1:27" ht="13.5" customHeight="1" thickBot="1" x14ac:dyDescent="0.2">
      <c r="A175" s="30">
        <v>170</v>
      </c>
      <c r="B175" s="27"/>
      <c r="C175" s="30" t="s">
        <v>128</v>
      </c>
      <c r="D175" s="32" t="s">
        <v>11</v>
      </c>
      <c r="E175" s="743">
        <f>'Locatie''s indeling '!$F$20</f>
        <v>1.77</v>
      </c>
      <c r="F175" s="744">
        <f>'Locatie''s indeling '!$G$19</f>
        <v>65</v>
      </c>
      <c r="G175" s="647">
        <f t="shared" ref="G175:I175" si="113">SUM(G167:G174)</f>
        <v>0</v>
      </c>
      <c r="H175" s="657">
        <f t="shared" si="113"/>
        <v>0</v>
      </c>
      <c r="I175" s="657">
        <f t="shared" si="113"/>
        <v>0</v>
      </c>
      <c r="J175" s="648" t="e">
        <f t="shared" ref="J175" si="114">IF(ISBLANK(H175),"",SUM(H175/I175))</f>
        <v>#DIV/0!</v>
      </c>
      <c r="K175" s="638">
        <f t="shared" ref="K175:K176" si="115">IF(ISBLANK(H175),"",SUM(H175/F175))</f>
        <v>0</v>
      </c>
      <c r="L175" s="646">
        <f>SUM(L167:L174)</f>
        <v>0</v>
      </c>
      <c r="M175" s="647">
        <f>MAX(M167:M174)</f>
        <v>0</v>
      </c>
      <c r="N175" s="649" t="e">
        <f t="shared" ref="N175" si="116">IF(ISBLANK(H175),"",SUM(J175/E175))</f>
        <v>#DIV/0!</v>
      </c>
      <c r="O175" s="159" t="e">
        <f>IF(ISBLANK(G175),"",VLOOKUP(J175,Tabellen!$B$5:$C$46,2))</f>
        <v>#DIV/0!</v>
      </c>
      <c r="P175" s="618"/>
    </row>
    <row r="176" spans="1:27" ht="13.5" customHeight="1" thickBot="1" x14ac:dyDescent="0.2">
      <c r="A176" s="30">
        <v>171</v>
      </c>
      <c r="B176" s="27" t="str">
        <f>'Locatie''s indeling '!$E$21</f>
        <v>Kasteel Theo</v>
      </c>
      <c r="C176" s="30" t="s">
        <v>128</v>
      </c>
      <c r="D176" s="141" t="str">
        <f>'Locatie''s indeling '!E22</f>
        <v>Wegdam Martin</v>
      </c>
      <c r="E176" s="747">
        <f>'Locatie''s indeling '!$F$21</f>
        <v>2.7189999999999999</v>
      </c>
      <c r="F176" s="741">
        <f>'Locatie''s indeling '!$G$21</f>
        <v>70</v>
      </c>
      <c r="G176" s="153"/>
      <c r="H176" s="153"/>
      <c r="I176" s="153"/>
      <c r="J176" s="624" t="str">
        <f t="shared" ref="J176" si="117">IF(ISBLANK(H176),"",SUM(H176/I176))</f>
        <v/>
      </c>
      <c r="K176" s="653" t="str">
        <f t="shared" si="115"/>
        <v/>
      </c>
      <c r="L176" s="24" t="str">
        <f>IF(ISBLANK(H176),"",VLOOKUP(K176,Tabellen!$F$6:$G$16,2))</f>
        <v/>
      </c>
      <c r="M176" s="153"/>
      <c r="N176" s="626" t="str">
        <f t="shared" si="100"/>
        <v/>
      </c>
      <c r="O176" s="159" t="str">
        <f>IF(ISBLANK(G176),"",VLOOKUP(J176,Tabellen!$B$5:$C$46,2))</f>
        <v/>
      </c>
    </row>
    <row r="177" spans="1:27" ht="13.5" customHeight="1" thickBot="1" x14ac:dyDescent="0.2">
      <c r="A177" s="30">
        <v>172</v>
      </c>
      <c r="B177" s="27"/>
      <c r="C177" s="30" t="s">
        <v>128</v>
      </c>
      <c r="D177" s="141" t="str">
        <f>'Locatie''s indeling '!E23</f>
        <v>Nijhuis Bennie</v>
      </c>
      <c r="E177" s="731"/>
      <c r="F177" s="735"/>
      <c r="J177" s="23" t="str">
        <f t="shared" ref="J177:J183" si="118">IF(ISBLANK(H177),"",SUM(H177/I177))</f>
        <v/>
      </c>
      <c r="K177" s="147" t="str">
        <f t="shared" ref="K177:K228" si="119">IF(ISBLANK(H177),"",SUM(H177/F177))</f>
        <v/>
      </c>
      <c r="L177" s="24" t="str">
        <f>IF(ISBLANK(H177),"",VLOOKUP(K177,Tabellen!$F$6:$G$16,2))</f>
        <v/>
      </c>
      <c r="N177" s="626" t="str">
        <f t="shared" si="100"/>
        <v/>
      </c>
      <c r="O177" s="159" t="str">
        <f>IF(ISBLANK(G177),"",VLOOKUP(J177,Tabellen!$B$5:$C$46,2))</f>
        <v/>
      </c>
    </row>
    <row r="178" spans="1:27" ht="13.5" customHeight="1" thickBot="1" x14ac:dyDescent="0.2">
      <c r="A178" s="30">
        <v>173</v>
      </c>
      <c r="B178" s="27"/>
      <c r="C178" s="30" t="s">
        <v>128</v>
      </c>
      <c r="D178" s="141" t="str">
        <f>'Locatie''s indeling '!E24</f>
        <v>Bulthuis Frans</v>
      </c>
      <c r="E178" s="731"/>
      <c r="F178" s="735"/>
      <c r="J178" s="23" t="str">
        <f t="shared" si="118"/>
        <v/>
      </c>
      <c r="K178" s="147" t="str">
        <f t="shared" si="119"/>
        <v/>
      </c>
      <c r="L178" s="24" t="str">
        <f>IF(ISBLANK(H178),"",VLOOKUP(K178,Tabellen!$F$6:$G$16,2))</f>
        <v/>
      </c>
      <c r="N178" s="626" t="str">
        <f t="shared" si="100"/>
        <v/>
      </c>
      <c r="O178" s="159" t="str">
        <f>IF(ISBLANK(G178),"",VLOOKUP(J178,Tabellen!$B$5:$C$46,2))</f>
        <v/>
      </c>
      <c r="Q178" s="1144"/>
      <c r="R178" s="1145"/>
      <c r="S178" s="1142"/>
      <c r="T178" s="1143"/>
      <c r="U178" s="1143"/>
      <c r="V178" s="1140"/>
      <c r="W178" s="1141"/>
      <c r="X178" s="1142"/>
      <c r="Y178" s="1143"/>
      <c r="Z178" s="1141"/>
      <c r="AA178" s="1139"/>
    </row>
    <row r="179" spans="1:27" ht="13.5" customHeight="1" thickBot="1" x14ac:dyDescent="0.2">
      <c r="A179" s="30">
        <v>174</v>
      </c>
      <c r="B179" s="27"/>
      <c r="C179" s="30" t="s">
        <v>128</v>
      </c>
      <c r="D179" s="141" t="str">
        <f>'Locatie''s indeling '!E25</f>
        <v>Beuting Jan</v>
      </c>
      <c r="E179" s="731"/>
      <c r="F179" s="735"/>
      <c r="J179" s="23" t="str">
        <f t="shared" si="118"/>
        <v/>
      </c>
      <c r="K179" s="147" t="str">
        <f t="shared" si="119"/>
        <v/>
      </c>
      <c r="L179" s="24" t="str">
        <f>IF(ISBLANK(H179),"",VLOOKUP(K179,Tabellen!$F$6:$G$16,2))</f>
        <v/>
      </c>
      <c r="N179" s="626" t="str">
        <f t="shared" si="100"/>
        <v/>
      </c>
      <c r="O179" s="159" t="str">
        <f>IF(ISBLANK(G179),"",VLOOKUP(J179,Tabellen!$B$5:$C$46,2))</f>
        <v/>
      </c>
      <c r="Q179" s="1144"/>
      <c r="R179" s="1145"/>
      <c r="S179" s="1142"/>
      <c r="T179" s="1143"/>
      <c r="U179" s="1143"/>
      <c r="V179" s="1140"/>
      <c r="W179" s="1141"/>
      <c r="X179" s="1142"/>
      <c r="Y179" s="1143"/>
      <c r="Z179" s="1141"/>
      <c r="AA179" s="1139"/>
    </row>
    <row r="180" spans="1:27" ht="13.5" customHeight="1" thickBot="1" x14ac:dyDescent="0.2">
      <c r="A180" s="30">
        <v>175</v>
      </c>
      <c r="B180" s="27"/>
      <c r="C180" s="30" t="s">
        <v>128</v>
      </c>
      <c r="D180" s="141" t="str">
        <f>'Locatie''s indeling '!E18</f>
        <v>Bongers Henry</v>
      </c>
      <c r="E180" s="731"/>
      <c r="F180" s="735"/>
      <c r="G180" s="28"/>
      <c r="H180" s="28"/>
      <c r="I180" s="28"/>
      <c r="J180" s="23" t="str">
        <f t="shared" si="118"/>
        <v/>
      </c>
      <c r="K180" s="147" t="str">
        <f t="shared" si="119"/>
        <v/>
      </c>
      <c r="L180" s="24" t="str">
        <f>IF(ISBLANK(H180),"",VLOOKUP(K180,Tabellen!$F$6:$G$16,2))</f>
        <v/>
      </c>
      <c r="M180" s="28"/>
      <c r="N180" s="626" t="str">
        <f t="shared" si="100"/>
        <v/>
      </c>
      <c r="O180" s="159" t="str">
        <f>IF(ISBLANK(G180),"",VLOOKUP(J180,Tabellen!$B$5:$C$46,2))</f>
        <v/>
      </c>
      <c r="Q180" s="1144"/>
      <c r="R180" s="1145"/>
      <c r="S180" s="1142"/>
      <c r="T180" s="1143"/>
      <c r="U180" s="1143"/>
      <c r="V180" s="1140"/>
      <c r="W180" s="1141"/>
      <c r="X180" s="1142"/>
      <c r="Y180" s="1143"/>
      <c r="Z180" s="1141"/>
      <c r="AA180" s="1139"/>
    </row>
    <row r="181" spans="1:27" ht="13.5" customHeight="1" thickBot="1" x14ac:dyDescent="0.2">
      <c r="A181" s="30">
        <v>176</v>
      </c>
      <c r="B181" s="198"/>
      <c r="C181" s="30" t="s">
        <v>128</v>
      </c>
      <c r="D181" s="141" t="str">
        <f>'Locatie''s indeling '!E19</f>
        <v>Gierveld Frits</v>
      </c>
      <c r="E181" s="731"/>
      <c r="F181" s="735"/>
      <c r="J181" s="23" t="str">
        <f t="shared" si="118"/>
        <v/>
      </c>
      <c r="K181" s="147" t="str">
        <f t="shared" si="119"/>
        <v/>
      </c>
      <c r="L181" s="24" t="str">
        <f>IF(ISBLANK(H181),"",VLOOKUP(K181,Tabellen!$F$6:$G$16,2))</f>
        <v/>
      </c>
      <c r="N181" s="626" t="str">
        <f t="shared" si="100"/>
        <v/>
      </c>
      <c r="O181" s="159" t="str">
        <f>IF(ISBLANK(G181),"",VLOOKUP(J181,Tabellen!$B$5:$C$46,2))</f>
        <v/>
      </c>
      <c r="P181" s="522"/>
      <c r="Q181" s="542"/>
      <c r="V181" s="542"/>
    </row>
    <row r="182" spans="1:27" ht="13.5" customHeight="1" thickBot="1" x14ac:dyDescent="0.2">
      <c r="A182" s="30">
        <v>177</v>
      </c>
      <c r="B182" s="27"/>
      <c r="C182" s="30" t="s">
        <v>128</v>
      </c>
      <c r="D182" s="141" t="str">
        <f>'Locatie''s indeling '!E20</f>
        <v>Horst Jan ter</v>
      </c>
      <c r="E182" s="731"/>
      <c r="F182" s="735"/>
      <c r="J182" s="23" t="str">
        <f t="shared" si="118"/>
        <v/>
      </c>
      <c r="K182" s="147" t="str">
        <f t="shared" si="119"/>
        <v/>
      </c>
      <c r="L182" s="24" t="str">
        <f>IF(ISBLANK(H182),"",VLOOKUP(K182,Tabellen!$F$6:$G$16,2))</f>
        <v/>
      </c>
      <c r="N182" s="626" t="str">
        <f t="shared" si="100"/>
        <v/>
      </c>
      <c r="O182" s="159" t="str">
        <f>IF(ISBLANK(G182),"",VLOOKUP(J182,Tabellen!$B$5:$C$46,2))</f>
        <v/>
      </c>
      <c r="P182" s="523"/>
      <c r="Q182" s="542"/>
      <c r="V182" s="542"/>
    </row>
    <row r="183" spans="1:27" ht="13.5" customHeight="1" thickBot="1" x14ac:dyDescent="0.2">
      <c r="A183" s="30">
        <v>178</v>
      </c>
      <c r="B183" s="27"/>
      <c r="C183" s="30"/>
      <c r="D183" s="141"/>
      <c r="E183" s="745"/>
      <c r="F183" s="740"/>
      <c r="G183" s="619"/>
      <c r="H183" s="619"/>
      <c r="I183" s="619"/>
      <c r="J183" s="620" t="str">
        <f t="shared" si="118"/>
        <v/>
      </c>
      <c r="K183" s="654" t="str">
        <f t="shared" si="119"/>
        <v/>
      </c>
      <c r="L183" s="24" t="str">
        <f>IF(ISBLANK(H183),"",VLOOKUP(K183,Tabellen!$F$6:$G$16,2))</f>
        <v/>
      </c>
      <c r="M183" s="619"/>
      <c r="N183" s="626" t="str">
        <f t="shared" si="100"/>
        <v/>
      </c>
      <c r="O183" s="159" t="str">
        <f>IF(ISBLANK(G183),"",VLOOKUP(J183,Tabellen!$B$5:$C$46,2))</f>
        <v/>
      </c>
      <c r="P183" s="523"/>
      <c r="Q183" s="542"/>
      <c r="V183" s="542"/>
    </row>
    <row r="184" spans="1:27" ht="13.5" customHeight="1" thickBot="1" x14ac:dyDescent="0.2">
      <c r="A184" s="30">
        <v>179</v>
      </c>
      <c r="B184" s="27"/>
      <c r="C184" s="30" t="s">
        <v>128</v>
      </c>
      <c r="D184" s="659" t="s">
        <v>11</v>
      </c>
      <c r="E184" s="743">
        <f>'Locatie''s indeling '!$F$21</f>
        <v>2.7189999999999999</v>
      </c>
      <c r="F184" s="723">
        <f>SUM(F176:F183)</f>
        <v>70</v>
      </c>
      <c r="G184" s="647">
        <f t="shared" ref="G184:I184" si="120">SUM(G176:G183)</f>
        <v>0</v>
      </c>
      <c r="H184" s="647">
        <f t="shared" si="120"/>
        <v>0</v>
      </c>
      <c r="I184" s="647">
        <f t="shared" si="120"/>
        <v>0</v>
      </c>
      <c r="J184" s="648" t="e">
        <f t="shared" ref="J184" si="121">IF(ISBLANK(H184),"",SUM(H184/I184))</f>
        <v>#DIV/0!</v>
      </c>
      <c r="K184" s="638">
        <f t="shared" si="119"/>
        <v>0</v>
      </c>
      <c r="L184" s="646">
        <f>SUM(L176:L183)</f>
        <v>0</v>
      </c>
      <c r="M184" s="647">
        <f>MAX(M176:M183)</f>
        <v>0</v>
      </c>
      <c r="N184" s="649" t="e">
        <f>IF(ISBLANK(H184),"",SUM(J184/E184))</f>
        <v>#DIV/0!</v>
      </c>
      <c r="O184" s="159" t="e">
        <f>IF(ISBLANK(G184),"",VLOOKUP(J184,Tabellen!$B$5:$C$46,2))</f>
        <v>#DIV/0!</v>
      </c>
      <c r="P184" s="660"/>
      <c r="Q184" s="542"/>
      <c r="V184" s="542"/>
    </row>
    <row r="185" spans="1:27" ht="13.5" customHeight="1" x14ac:dyDescent="0.15">
      <c r="A185" s="30">
        <v>180</v>
      </c>
      <c r="B185" s="27" t="str">
        <f>'Locatie''s indeling '!$E$22</f>
        <v>Wegdam Martin</v>
      </c>
      <c r="C185" s="30" t="s">
        <v>128</v>
      </c>
      <c r="D185" s="32" t="str">
        <f>'Locatie''s indeling '!E23</f>
        <v>Nijhuis Bennie</v>
      </c>
      <c r="E185" s="747">
        <f>'Locatie''s indeling '!$F$22</f>
        <v>2.492</v>
      </c>
      <c r="F185" s="741">
        <f>'Locatie''s indeling '!$G$22</f>
        <v>65</v>
      </c>
      <c r="G185" s="635"/>
      <c r="H185" s="632"/>
      <c r="I185" s="632"/>
      <c r="J185" s="624" t="str">
        <f t="shared" ref="J185" si="122">IF(ISBLANK(H185),"",SUM(H185/I185))</f>
        <v/>
      </c>
      <c r="K185" s="147" t="str">
        <f t="shared" si="119"/>
        <v/>
      </c>
      <c r="L185" s="152" t="str">
        <f>IF(ISBLANK(H185),"",VLOOKUP(K185,Tabellen!$F$6:$G$16,2))</f>
        <v/>
      </c>
      <c r="N185" s="636" t="str">
        <f t="shared" ref="N185:N221" si="123">IF(ISBLANK(H185),"",SUM(J185/E185))</f>
        <v/>
      </c>
      <c r="O185" s="159" t="str">
        <f>IF(ISBLANK(G185),"",VLOOKUP(J185,Tabellen!$B$5:$C$46,2))</f>
        <v/>
      </c>
      <c r="P185" s="524"/>
      <c r="Q185" s="542"/>
      <c r="V185" s="542"/>
    </row>
    <row r="186" spans="1:27" ht="13.5" customHeight="1" x14ac:dyDescent="0.15">
      <c r="A186" s="30">
        <v>181</v>
      </c>
      <c r="B186" s="151"/>
      <c r="C186" s="30" t="s">
        <v>128</v>
      </c>
      <c r="D186" s="32" t="str">
        <f>'Locatie''s indeling '!E24</f>
        <v>Bulthuis Frans</v>
      </c>
      <c r="E186" s="747"/>
      <c r="F186" s="741"/>
      <c r="J186" s="23" t="str">
        <f t="shared" ref="J186:J192" si="124">IF(ISBLANK(H186),"",SUM(H186/I186))</f>
        <v/>
      </c>
      <c r="K186" s="147" t="str">
        <f t="shared" si="119"/>
        <v/>
      </c>
      <c r="L186" s="24" t="str">
        <f>IF(ISBLANK(H186),"",VLOOKUP(K186,Tabellen!$F$6:$G$16,2))</f>
        <v/>
      </c>
      <c r="N186" s="342" t="str">
        <f t="shared" si="123"/>
        <v/>
      </c>
      <c r="O186" s="159" t="str">
        <f>IF(ISBLANK(G186),"",VLOOKUP(J186,Tabellen!$B$5:$C$46,2))</f>
        <v/>
      </c>
      <c r="P186" s="520"/>
    </row>
    <row r="187" spans="1:27" ht="13.5" customHeight="1" x14ac:dyDescent="0.15">
      <c r="A187" s="30">
        <v>182</v>
      </c>
      <c r="B187" s="118"/>
      <c r="C187" s="30" t="s">
        <v>128</v>
      </c>
      <c r="D187" s="32" t="str">
        <f>'Locatie''s indeling '!E25</f>
        <v>Beuting Jan</v>
      </c>
      <c r="E187" s="747"/>
      <c r="F187" s="741"/>
      <c r="J187" s="23" t="str">
        <f t="shared" si="124"/>
        <v/>
      </c>
      <c r="K187" s="147" t="str">
        <f t="shared" si="119"/>
        <v/>
      </c>
      <c r="L187" s="24" t="str">
        <f>IF(ISBLANK(H187),"",VLOOKUP(K187,Tabellen!$F$6:$G$16,2))</f>
        <v/>
      </c>
      <c r="N187" s="342" t="str">
        <f t="shared" si="123"/>
        <v/>
      </c>
      <c r="O187" s="159" t="str">
        <f>IF(ISBLANK(G187),"",VLOOKUP(J187,Tabellen!$B$5:$C$46,2))</f>
        <v/>
      </c>
    </row>
    <row r="188" spans="1:27" ht="13.5" customHeight="1" x14ac:dyDescent="0.15">
      <c r="A188" s="30">
        <v>183</v>
      </c>
      <c r="B188" s="118"/>
      <c r="C188" s="30" t="s">
        <v>128</v>
      </c>
      <c r="D188" s="32" t="str">
        <f>'Locatie''s indeling '!E26</f>
        <v>Kemkens Arnold</v>
      </c>
      <c r="E188" s="747"/>
      <c r="F188" s="741"/>
      <c r="J188" s="23" t="str">
        <f t="shared" si="124"/>
        <v/>
      </c>
      <c r="K188" s="147" t="str">
        <f t="shared" si="119"/>
        <v/>
      </c>
      <c r="L188" s="24" t="str">
        <f>IF(ISBLANK(H188),"",VLOOKUP(K188,Tabellen!$F$6:$G$16,2))</f>
        <v/>
      </c>
      <c r="N188" s="342" t="str">
        <f t="shared" si="123"/>
        <v/>
      </c>
      <c r="O188" s="159" t="str">
        <f>IF(ISBLANK(G188),"",VLOOKUP(J188,Tabellen!$B$5:$C$46,2))</f>
        <v/>
      </c>
    </row>
    <row r="189" spans="1:27" ht="13.5" customHeight="1" thickBot="1" x14ac:dyDescent="0.2">
      <c r="A189" s="30">
        <v>184</v>
      </c>
      <c r="B189" s="118"/>
      <c r="C189" s="30" t="s">
        <v>128</v>
      </c>
      <c r="D189" s="32" t="str">
        <f>'Locatie''s indeling '!E26</f>
        <v>Kemkens Arnold</v>
      </c>
      <c r="E189" s="747"/>
      <c r="F189" s="741"/>
      <c r="J189" s="23" t="str">
        <f t="shared" si="124"/>
        <v/>
      </c>
      <c r="K189" s="147" t="str">
        <f t="shared" si="119"/>
        <v/>
      </c>
      <c r="L189" s="24" t="str">
        <f>IF(ISBLANK(H189),"",VLOOKUP(K189,Tabellen!$F$6:$G$16,2))</f>
        <v/>
      </c>
      <c r="N189" s="342" t="str">
        <f t="shared" si="123"/>
        <v/>
      </c>
      <c r="O189" s="159" t="str">
        <f>IF(ISBLANK(G189),"",VLOOKUP(J189,Tabellen!$B$5:$C$46,2))</f>
        <v/>
      </c>
      <c r="P189" s="21"/>
      <c r="V189" s="534"/>
      <c r="W189" s="21"/>
    </row>
    <row r="190" spans="1:27" ht="13.5" customHeight="1" thickBot="1" x14ac:dyDescent="0.2">
      <c r="A190" s="30">
        <v>185</v>
      </c>
      <c r="B190" s="27"/>
      <c r="C190" s="30" t="s">
        <v>128</v>
      </c>
      <c r="D190" s="141" t="str">
        <f>'Locatie''s indeling '!E19</f>
        <v>Gierveld Frits</v>
      </c>
      <c r="E190" s="747"/>
      <c r="F190" s="741"/>
      <c r="G190" s="28"/>
      <c r="H190" s="28"/>
      <c r="I190" s="28"/>
      <c r="J190" s="23" t="str">
        <f t="shared" si="124"/>
        <v/>
      </c>
      <c r="K190" s="147" t="str">
        <f t="shared" si="119"/>
        <v/>
      </c>
      <c r="L190" s="24" t="str">
        <f>IF(ISBLANK(H190),"",VLOOKUP(K190,Tabellen!$F$6:$G$16,2))</f>
        <v/>
      </c>
      <c r="N190" s="342" t="str">
        <f t="shared" si="123"/>
        <v/>
      </c>
      <c r="O190" s="159" t="str">
        <f>IF(ISBLANK(G190),"",VLOOKUP(J190,Tabellen!$B$5:$C$46,2))</f>
        <v/>
      </c>
      <c r="P190" s="21"/>
      <c r="T190" s="557"/>
      <c r="U190" s="557"/>
      <c r="V190" s="534"/>
      <c r="W190" s="557"/>
    </row>
    <row r="191" spans="1:27" ht="13.5" customHeight="1" x14ac:dyDescent="0.15">
      <c r="A191" s="30">
        <v>186</v>
      </c>
      <c r="B191" s="119"/>
      <c r="C191" s="30" t="s">
        <v>128</v>
      </c>
      <c r="D191" s="141" t="str">
        <f>'Locatie''s indeling '!E20</f>
        <v>Horst Jan ter</v>
      </c>
      <c r="E191" s="747"/>
      <c r="F191" s="741"/>
      <c r="J191" s="23" t="str">
        <f t="shared" si="124"/>
        <v/>
      </c>
      <c r="K191" s="147" t="str">
        <f t="shared" si="119"/>
        <v/>
      </c>
      <c r="L191" s="24" t="str">
        <f>IF(ISBLANK(H191),"",VLOOKUP(K191,Tabellen!$F$6:$G$16,2))</f>
        <v/>
      </c>
      <c r="N191" s="342" t="str">
        <f t="shared" si="123"/>
        <v/>
      </c>
      <c r="O191" s="159" t="str">
        <f>IF(ISBLANK(G191),"",VLOOKUP(J191,Tabellen!$B$5:$C$46,2))</f>
        <v/>
      </c>
      <c r="P191" s="21"/>
      <c r="T191" s="557"/>
      <c r="U191" s="557"/>
      <c r="V191" s="534"/>
      <c r="W191" s="557"/>
    </row>
    <row r="192" spans="1:27" ht="13.5" customHeight="1" thickBot="1" x14ac:dyDescent="0.2">
      <c r="A192" s="30">
        <v>187</v>
      </c>
      <c r="B192" s="118"/>
      <c r="C192" s="30"/>
      <c r="E192" s="747"/>
      <c r="F192" s="741"/>
      <c r="G192" s="619"/>
      <c r="H192" s="619"/>
      <c r="I192" s="619"/>
      <c r="J192" s="620" t="str">
        <f t="shared" si="124"/>
        <v/>
      </c>
      <c r="K192" s="147" t="str">
        <f t="shared" si="119"/>
        <v/>
      </c>
      <c r="L192" s="622" t="str">
        <f>IF(ISBLANK(H192),"",VLOOKUP(K192,Tabellen!$F$6:$G$16,2))</f>
        <v/>
      </c>
      <c r="N192" s="641" t="str">
        <f t="shared" si="123"/>
        <v/>
      </c>
      <c r="O192" s="159" t="str">
        <f>IF(ISBLANK(G192),"",VLOOKUP(J192,Tabellen!$B$5:$C$46,2))</f>
        <v/>
      </c>
      <c r="P192" s="21"/>
      <c r="T192" s="557"/>
      <c r="U192" s="557"/>
      <c r="V192" s="534"/>
      <c r="W192" s="557"/>
    </row>
    <row r="193" spans="1:27" ht="13.5" customHeight="1" thickBot="1" x14ac:dyDescent="0.2">
      <c r="A193" s="30">
        <v>188</v>
      </c>
      <c r="B193" s="118"/>
      <c r="C193" s="30" t="s">
        <v>128</v>
      </c>
      <c r="D193" s="659" t="s">
        <v>11</v>
      </c>
      <c r="E193" s="748">
        <f>'Locatie''s indeling '!$F$22</f>
        <v>2.492</v>
      </c>
      <c r="F193" s="749">
        <f>SUM(F185:F192)</f>
        <v>65</v>
      </c>
      <c r="G193" s="647">
        <f t="shared" ref="G193:I193" si="125">SUM(G185:G192)</f>
        <v>0</v>
      </c>
      <c r="H193" s="647">
        <f t="shared" si="125"/>
        <v>0</v>
      </c>
      <c r="I193" s="647">
        <f t="shared" si="125"/>
        <v>0</v>
      </c>
      <c r="J193" s="648" t="e">
        <f t="shared" ref="J193" si="126">IF(ISBLANK(H193),"",SUM(H193/I193))</f>
        <v>#DIV/0!</v>
      </c>
      <c r="K193" s="638">
        <f t="shared" ref="K193" si="127">IF(ISBLANK(H193),"",SUM(H193/F193))</f>
        <v>0</v>
      </c>
      <c r="L193" s="646">
        <f>SUM(L185:L192)</f>
        <v>0</v>
      </c>
      <c r="M193" s="647">
        <f>MAX(M185:M192)</f>
        <v>0</v>
      </c>
      <c r="N193" s="649" t="e">
        <f>IF(ISBLANK(H193),"",SUM(J193/E193))</f>
        <v>#DIV/0!</v>
      </c>
      <c r="O193" s="159" t="e">
        <f>IF(ISBLANK(G193),"",VLOOKUP(J193,Tabellen!$B$5:$C$46,2))</f>
        <v>#DIV/0!</v>
      </c>
      <c r="P193" s="21"/>
      <c r="T193" s="557"/>
      <c r="U193" s="557"/>
      <c r="V193" s="534"/>
      <c r="W193" s="557"/>
    </row>
    <row r="194" spans="1:27" ht="13.5" customHeight="1" x14ac:dyDescent="0.15">
      <c r="A194" s="30">
        <v>189</v>
      </c>
      <c r="B194" s="118" t="str">
        <f>'Locatie''s indeling '!$E$23</f>
        <v>Nijhuis Bennie</v>
      </c>
      <c r="C194" s="30" t="s">
        <v>128</v>
      </c>
      <c r="D194" s="32" t="str">
        <f>'Locatie''s indeling '!E24</f>
        <v>Bulthuis Frans</v>
      </c>
      <c r="E194" s="747">
        <f>'Locatie''s indeling '!$F$23</f>
        <v>2</v>
      </c>
      <c r="F194" s="735">
        <f>'Locatie''s indeling '!$G$23</f>
        <v>55</v>
      </c>
      <c r="G194" s="153"/>
      <c r="H194" s="153"/>
      <c r="I194" s="153"/>
      <c r="J194" s="624" t="str">
        <f t="shared" ref="J194" si="128">IF(ISBLANK(H194),"",SUM(H194/I194))</f>
        <v/>
      </c>
      <c r="K194" s="147" t="str">
        <f t="shared" si="119"/>
        <v/>
      </c>
      <c r="L194" s="152" t="str">
        <f>IF(ISBLANK(H194),"",VLOOKUP(K194,Tabellen!$F$6:$G$16,2))</f>
        <v/>
      </c>
      <c r="M194" s="153"/>
      <c r="N194" s="342" t="str">
        <f t="shared" si="123"/>
        <v/>
      </c>
      <c r="O194" s="159" t="str">
        <f>IF(ISBLANK(G194),"",VLOOKUP(J194,Tabellen!$B$5:$C$46,2))</f>
        <v/>
      </c>
      <c r="P194" s="21"/>
      <c r="V194" s="534"/>
      <c r="W194" s="557"/>
    </row>
    <row r="195" spans="1:27" ht="13.5" customHeight="1" x14ac:dyDescent="0.15">
      <c r="A195" s="30">
        <v>190</v>
      </c>
      <c r="B195" s="27"/>
      <c r="C195" s="30" t="s">
        <v>128</v>
      </c>
      <c r="D195" s="32" t="str">
        <f>'Locatie''s indeling '!E25</f>
        <v>Beuting Jan</v>
      </c>
      <c r="E195" s="747"/>
      <c r="F195" s="735"/>
      <c r="G195" s="28"/>
      <c r="H195" s="28"/>
      <c r="I195" s="28"/>
      <c r="J195" s="23" t="str">
        <f t="shared" ref="J195:J201" si="129">IF(ISBLANK(H195),"",SUM(H195/I195))</f>
        <v/>
      </c>
      <c r="K195" s="147" t="str">
        <f t="shared" si="119"/>
        <v/>
      </c>
      <c r="L195" s="24" t="str">
        <f>IF(ISBLANK(H195),"",VLOOKUP(K195,Tabellen!$F$6:$G$16,2))</f>
        <v/>
      </c>
      <c r="M195" s="28"/>
      <c r="N195" s="342" t="str">
        <f t="shared" si="123"/>
        <v/>
      </c>
      <c r="O195" s="159" t="str">
        <f>IF(ISBLANK(G195),"",VLOOKUP(J195,Tabellen!$B$5:$C$46,2))</f>
        <v/>
      </c>
    </row>
    <row r="196" spans="1:27" ht="13.5" customHeight="1" x14ac:dyDescent="0.15">
      <c r="A196" s="30">
        <v>191</v>
      </c>
      <c r="B196" s="27"/>
      <c r="C196" s="30" t="s">
        <v>128</v>
      </c>
      <c r="D196" s="32" t="str">
        <f>'Locatie''s indeling '!E18</f>
        <v>Bongers Henry</v>
      </c>
      <c r="E196" s="747"/>
      <c r="F196" s="735"/>
      <c r="J196" s="23" t="str">
        <f t="shared" si="129"/>
        <v/>
      </c>
      <c r="K196" s="147" t="str">
        <f t="shared" si="119"/>
        <v/>
      </c>
      <c r="L196" s="24" t="str">
        <f>IF(ISBLANK(H196),"",VLOOKUP(K196,Tabellen!$F$6:$G$16,2))</f>
        <v/>
      </c>
      <c r="N196" s="342" t="str">
        <f t="shared" si="123"/>
        <v/>
      </c>
      <c r="O196" s="159" t="str">
        <f>IF(ISBLANK(G196),"",VLOOKUP(J196,Tabellen!$B$5:$C$46,2))</f>
        <v/>
      </c>
    </row>
    <row r="197" spans="1:27" ht="13.5" customHeight="1" x14ac:dyDescent="0.15">
      <c r="A197" s="30">
        <v>192</v>
      </c>
      <c r="B197" s="27"/>
      <c r="C197" s="30" t="s">
        <v>128</v>
      </c>
      <c r="D197" s="32" t="str">
        <f>'Locatie''s indeling '!E19</f>
        <v>Gierveld Frits</v>
      </c>
      <c r="E197" s="747"/>
      <c r="F197" s="735"/>
      <c r="J197" s="23" t="str">
        <f t="shared" si="129"/>
        <v/>
      </c>
      <c r="K197" s="147" t="str">
        <f t="shared" si="119"/>
        <v/>
      </c>
      <c r="L197" s="24" t="str">
        <f>IF(ISBLANK(H197),"",VLOOKUP(K197,Tabellen!$F$6:$G$16,2))</f>
        <v/>
      </c>
      <c r="N197" s="342" t="str">
        <f t="shared" si="123"/>
        <v/>
      </c>
      <c r="O197" s="159" t="str">
        <f>IF(ISBLANK(G197),"",VLOOKUP(J197,Tabellen!$B$5:$C$46,2))</f>
        <v/>
      </c>
    </row>
    <row r="198" spans="1:27" ht="13.5" customHeight="1" x14ac:dyDescent="0.15">
      <c r="A198" s="30">
        <v>193</v>
      </c>
      <c r="B198" s="27"/>
      <c r="C198" s="30" t="s">
        <v>128</v>
      </c>
      <c r="D198" s="32" t="str">
        <f>'Locatie''s indeling '!E20</f>
        <v>Horst Jan ter</v>
      </c>
      <c r="E198" s="747"/>
      <c r="F198" s="735"/>
      <c r="J198" s="23" t="str">
        <f t="shared" si="129"/>
        <v/>
      </c>
      <c r="K198" s="147" t="str">
        <f t="shared" si="119"/>
        <v/>
      </c>
      <c r="L198" s="24" t="str">
        <f>IF(ISBLANK(H198),"",VLOOKUP(K198,Tabellen!$F$6:$G$16,2))</f>
        <v/>
      </c>
      <c r="N198" s="342" t="str">
        <f t="shared" si="123"/>
        <v/>
      </c>
      <c r="O198" s="159" t="str">
        <f>IF(ISBLANK(G198),"",VLOOKUP(J198,Tabellen!$B$5:$C$46,2))</f>
        <v/>
      </c>
    </row>
    <row r="199" spans="1:27" ht="13.5" customHeight="1" x14ac:dyDescent="0.15">
      <c r="A199" s="30">
        <v>194</v>
      </c>
      <c r="B199" s="27"/>
      <c r="C199" s="30" t="s">
        <v>128</v>
      </c>
      <c r="D199" s="32" t="str">
        <f>'Locatie''s indeling '!E21</f>
        <v>Kasteel Theo</v>
      </c>
      <c r="E199" s="747"/>
      <c r="F199" s="735"/>
      <c r="J199" s="23" t="str">
        <f t="shared" si="129"/>
        <v/>
      </c>
      <c r="K199" s="147" t="str">
        <f t="shared" si="119"/>
        <v/>
      </c>
      <c r="L199" s="24" t="str">
        <f>IF(ISBLANK(H199),"",VLOOKUP(K199,Tabellen!$F$6:$G$16,2))</f>
        <v/>
      </c>
      <c r="N199" s="342" t="str">
        <f t="shared" si="123"/>
        <v/>
      </c>
      <c r="O199" s="159" t="str">
        <f>IF(ISBLANK(G199),"",VLOOKUP(J199,Tabellen!$B$5:$C$46,2))</f>
        <v/>
      </c>
    </row>
    <row r="200" spans="1:27" ht="13.5" customHeight="1" x14ac:dyDescent="0.15">
      <c r="A200" s="30">
        <v>195</v>
      </c>
      <c r="B200" s="27"/>
      <c r="C200" s="30" t="s">
        <v>128</v>
      </c>
      <c r="D200" s="32" t="str">
        <f>'Locatie''s indeling '!E22</f>
        <v>Wegdam Martin</v>
      </c>
      <c r="E200" s="747"/>
      <c r="F200" s="735"/>
      <c r="G200" s="28"/>
      <c r="H200" s="71"/>
      <c r="I200" s="71"/>
      <c r="J200" s="23" t="str">
        <f t="shared" si="129"/>
        <v/>
      </c>
      <c r="K200" s="147" t="str">
        <f t="shared" si="119"/>
        <v/>
      </c>
      <c r="L200" s="24" t="str">
        <f>IF(ISBLANK(H200),"",VLOOKUP(K200,Tabellen!$F$6:$G$16,2))</f>
        <v/>
      </c>
      <c r="M200" s="28"/>
      <c r="N200" s="342" t="str">
        <f t="shared" si="123"/>
        <v/>
      </c>
      <c r="O200" s="159" t="str">
        <f>IF(ISBLANK(G200),"",VLOOKUP(J200,Tabellen!$B$5:$C$46,2))</f>
        <v/>
      </c>
    </row>
    <row r="201" spans="1:27" ht="13.5" customHeight="1" thickBot="1" x14ac:dyDescent="0.2">
      <c r="A201" s="30">
        <v>196</v>
      </c>
      <c r="B201" s="27"/>
      <c r="C201" s="30"/>
      <c r="E201" s="747"/>
      <c r="F201" s="735"/>
      <c r="G201" s="619"/>
      <c r="H201" s="619"/>
      <c r="I201" s="619"/>
      <c r="J201" s="620" t="str">
        <f t="shared" si="129"/>
        <v/>
      </c>
      <c r="K201" s="147" t="str">
        <f t="shared" si="119"/>
        <v/>
      </c>
      <c r="L201" s="622" t="str">
        <f>IF(ISBLANK(H201),"",VLOOKUP(K201,Tabellen!$F$6:$G$16,2))</f>
        <v/>
      </c>
      <c r="M201" s="619"/>
      <c r="N201" s="342" t="str">
        <f t="shared" si="123"/>
        <v/>
      </c>
      <c r="O201" s="159" t="str">
        <f>IF(ISBLANK(G201),"",VLOOKUP(J201,Tabellen!$B$5:$C$46,2))</f>
        <v/>
      </c>
    </row>
    <row r="202" spans="1:27" ht="13.5" customHeight="1" thickBot="1" x14ac:dyDescent="0.2">
      <c r="A202" s="30">
        <v>197</v>
      </c>
      <c r="B202" s="27"/>
      <c r="C202" s="30" t="s">
        <v>128</v>
      </c>
      <c r="D202" s="520" t="s">
        <v>11</v>
      </c>
      <c r="E202" s="748">
        <f>'Locatie''s indeling '!$F$23</f>
        <v>2</v>
      </c>
      <c r="F202" s="744">
        <f>SUM(F194:F201)</f>
        <v>55</v>
      </c>
      <c r="G202" s="647">
        <f t="shared" ref="G202:I202" si="130">SUM(G194:G201)</f>
        <v>0</v>
      </c>
      <c r="H202" s="647">
        <f t="shared" si="130"/>
        <v>0</v>
      </c>
      <c r="I202" s="647">
        <f t="shared" si="130"/>
        <v>0</v>
      </c>
      <c r="J202" s="648" t="e">
        <f t="shared" ref="J202" si="131">IF(ISBLANK(H202),"",SUM(H202/I202))</f>
        <v>#DIV/0!</v>
      </c>
      <c r="K202" s="638">
        <f t="shared" ref="K202" si="132">IF(ISBLANK(H202),"",SUM(H202/F202))</f>
        <v>0</v>
      </c>
      <c r="L202" s="646">
        <f>SUM(L194:L201)</f>
        <v>0</v>
      </c>
      <c r="M202" s="647">
        <f>MAX(M194:M201)</f>
        <v>0</v>
      </c>
      <c r="N202" s="649" t="e">
        <f>IF(ISBLANK(H202),"",SUM(J202/E202))</f>
        <v>#DIV/0!</v>
      </c>
      <c r="O202" s="159" t="e">
        <f>IF(ISBLANK(G202),"",VLOOKUP(J202,Tabellen!$B$5:$C$46,2))</f>
        <v>#DIV/0!</v>
      </c>
      <c r="P202" s="618"/>
      <c r="Q202" s="1144"/>
      <c r="R202" s="1145"/>
      <c r="S202" s="1142"/>
      <c r="T202" s="1143"/>
      <c r="U202" s="1143"/>
      <c r="V202" s="1140"/>
      <c r="W202" s="1141"/>
      <c r="X202" s="1142"/>
      <c r="Y202" s="1143"/>
      <c r="Z202" s="1141"/>
      <c r="AA202" s="1139"/>
    </row>
    <row r="203" spans="1:27" ht="13.5" customHeight="1" x14ac:dyDescent="0.15">
      <c r="A203" s="30">
        <v>198</v>
      </c>
      <c r="B203" s="118" t="str">
        <f>'Locatie''s indeling '!$E$24</f>
        <v>Bulthuis Frans</v>
      </c>
      <c r="C203" s="30" t="s">
        <v>128</v>
      </c>
      <c r="D203" s="27" t="str">
        <f>'Locatie''s indeling '!E25</f>
        <v>Beuting Jan</v>
      </c>
      <c r="E203" s="748">
        <f>'Locatie''s indeling '!$F$24</f>
        <v>1.75</v>
      </c>
      <c r="F203" s="635">
        <f>'Locatie''s indeling '!$G$24</f>
        <v>49</v>
      </c>
      <c r="G203" s="153"/>
      <c r="H203" s="153"/>
      <c r="I203" s="153"/>
      <c r="J203" s="624" t="str">
        <f t="shared" ref="J203" si="133">IF(ISBLANK(H203),"",SUM(H203/I203))</f>
        <v/>
      </c>
      <c r="K203" s="147" t="str">
        <f t="shared" si="119"/>
        <v/>
      </c>
      <c r="L203" s="152" t="str">
        <f>IF(ISBLANK(H203),"",VLOOKUP(K203,Tabellen!$F$6:$G$16,2))</f>
        <v/>
      </c>
      <c r="M203" s="153"/>
      <c r="N203" s="342" t="str">
        <f t="shared" si="123"/>
        <v/>
      </c>
      <c r="O203" s="159" t="str">
        <f>IF(ISBLANK(G203),"",VLOOKUP(J203,Tabellen!$B$5:$C$46,2))</f>
        <v/>
      </c>
      <c r="Q203" s="1144"/>
      <c r="R203" s="1145"/>
      <c r="S203" s="1142"/>
      <c r="T203" s="1143"/>
      <c r="U203" s="1143"/>
      <c r="V203" s="1140"/>
      <c r="W203" s="1141"/>
      <c r="X203" s="1142"/>
      <c r="Y203" s="1143"/>
      <c r="Z203" s="1141"/>
      <c r="AA203" s="1139"/>
    </row>
    <row r="204" spans="1:27" ht="13.5" customHeight="1" x14ac:dyDescent="0.15">
      <c r="A204" s="30">
        <v>199</v>
      </c>
      <c r="B204" s="27"/>
      <c r="C204" s="30" t="s">
        <v>128</v>
      </c>
      <c r="D204" s="27" t="str">
        <f>'Locatie''s indeling '!E18</f>
        <v>Bongers Henry</v>
      </c>
      <c r="E204" s="747"/>
      <c r="F204" s="735"/>
      <c r="J204" s="23" t="str">
        <f t="shared" ref="J204:J210" si="134">IF(ISBLANK(H204),"",SUM(H204/I204))</f>
        <v/>
      </c>
      <c r="K204" s="147" t="str">
        <f t="shared" si="119"/>
        <v/>
      </c>
      <c r="L204" s="24" t="str">
        <f>IF(ISBLANK(H204),"",VLOOKUP(K204,Tabellen!$F$6:$G$16,2))</f>
        <v/>
      </c>
      <c r="N204" s="342" t="str">
        <f t="shared" si="123"/>
        <v/>
      </c>
      <c r="O204" s="159" t="str">
        <f>IF(ISBLANK(G204),"",VLOOKUP(J204,Tabellen!$B$5:$C$46,2))</f>
        <v/>
      </c>
      <c r="Q204" s="1144"/>
      <c r="R204" s="1145"/>
      <c r="S204" s="1142"/>
      <c r="T204" s="1143"/>
      <c r="U204" s="1143"/>
      <c r="V204" s="1140"/>
      <c r="W204" s="1141"/>
      <c r="X204" s="1142"/>
      <c r="Y204" s="1143"/>
      <c r="Z204" s="1141"/>
      <c r="AA204" s="1139"/>
    </row>
    <row r="205" spans="1:27" ht="13.5" customHeight="1" x14ac:dyDescent="0.15">
      <c r="A205" s="30">
        <v>200</v>
      </c>
      <c r="B205" s="27"/>
      <c r="C205" s="30" t="s">
        <v>128</v>
      </c>
      <c r="D205" s="27" t="str">
        <f>'Locatie''s indeling '!E19</f>
        <v>Gierveld Frits</v>
      </c>
      <c r="E205" s="747"/>
      <c r="F205" s="735"/>
      <c r="G205" s="28"/>
      <c r="H205" s="71"/>
      <c r="I205" s="71"/>
      <c r="J205" s="23" t="str">
        <f t="shared" si="134"/>
        <v/>
      </c>
      <c r="K205" s="147" t="str">
        <f t="shared" si="119"/>
        <v/>
      </c>
      <c r="L205" s="24" t="str">
        <f>IF(ISBLANK(H205),"",VLOOKUP(K205,Tabellen!$F$6:$G$16,2))</f>
        <v/>
      </c>
      <c r="M205" s="28"/>
      <c r="N205" s="342" t="str">
        <f t="shared" si="123"/>
        <v/>
      </c>
      <c r="O205" s="159" t="str">
        <f>IF(ISBLANK(G205),"",VLOOKUP(J205,Tabellen!$B$5:$C$46,2))</f>
        <v/>
      </c>
      <c r="P205" s="525"/>
      <c r="Q205" s="542"/>
      <c r="V205" s="542"/>
    </row>
    <row r="206" spans="1:27" ht="13.5" customHeight="1" x14ac:dyDescent="0.15">
      <c r="A206" s="30">
        <v>201</v>
      </c>
      <c r="B206" s="317"/>
      <c r="C206" s="30" t="s">
        <v>128</v>
      </c>
      <c r="D206" s="27" t="str">
        <f>'Locatie''s indeling '!E20</f>
        <v>Horst Jan ter</v>
      </c>
      <c r="E206" s="747"/>
      <c r="F206" s="735"/>
      <c r="J206" s="23" t="str">
        <f t="shared" si="134"/>
        <v/>
      </c>
      <c r="K206" s="147" t="str">
        <f t="shared" si="119"/>
        <v/>
      </c>
      <c r="L206" s="24" t="str">
        <f>IF(ISBLANK(H206),"",VLOOKUP(K206,Tabellen!$F$6:$G$16,2))</f>
        <v/>
      </c>
      <c r="N206" s="342" t="str">
        <f t="shared" si="123"/>
        <v/>
      </c>
      <c r="O206" s="159" t="str">
        <f>IF(ISBLANK(G206),"",VLOOKUP(J206,Tabellen!$B$5:$C$46,2))</f>
        <v/>
      </c>
      <c r="P206" s="526"/>
      <c r="Q206" s="542"/>
      <c r="V206" s="542"/>
    </row>
    <row r="207" spans="1:27" ht="13.5" customHeight="1" x14ac:dyDescent="0.15">
      <c r="A207" s="30">
        <v>202</v>
      </c>
      <c r="B207" s="27"/>
      <c r="C207" s="30" t="s">
        <v>128</v>
      </c>
      <c r="D207" s="27" t="str">
        <f>'Locatie''s indeling '!E21</f>
        <v>Kasteel Theo</v>
      </c>
      <c r="E207" s="747"/>
      <c r="F207" s="735"/>
      <c r="J207" s="23" t="str">
        <f t="shared" si="134"/>
        <v/>
      </c>
      <c r="K207" s="147" t="str">
        <f t="shared" si="119"/>
        <v/>
      </c>
      <c r="L207" s="24" t="str">
        <f>IF(ISBLANK(H207),"",VLOOKUP(K207,Tabellen!$F$6:$G$16,2))</f>
        <v/>
      </c>
      <c r="N207" s="342" t="str">
        <f t="shared" si="123"/>
        <v/>
      </c>
      <c r="O207" s="159" t="str">
        <f>IF(ISBLANK(G207),"",VLOOKUP(J207,Tabellen!$B$5:$C$46,2))</f>
        <v/>
      </c>
      <c r="P207" s="526"/>
      <c r="Q207" s="542"/>
      <c r="V207" s="542"/>
    </row>
    <row r="208" spans="1:27" ht="13.5" customHeight="1" x14ac:dyDescent="0.15">
      <c r="A208" s="30">
        <v>203</v>
      </c>
      <c r="B208" s="27"/>
      <c r="C208" s="30" t="s">
        <v>128</v>
      </c>
      <c r="D208" s="27" t="str">
        <f>'Locatie''s indeling '!E22</f>
        <v>Wegdam Martin</v>
      </c>
      <c r="E208" s="747"/>
      <c r="F208" s="735"/>
      <c r="J208" s="23" t="str">
        <f t="shared" si="134"/>
        <v/>
      </c>
      <c r="K208" s="147" t="str">
        <f t="shared" si="119"/>
        <v/>
      </c>
      <c r="L208" s="24" t="str">
        <f>IF(ISBLANK(H208),"",VLOOKUP(K208,Tabellen!$F$6:$G$16,2))</f>
        <v/>
      </c>
      <c r="N208" s="342" t="str">
        <f t="shared" si="123"/>
        <v/>
      </c>
      <c r="O208" s="159" t="str">
        <f>IF(ISBLANK(G208),"",VLOOKUP(J208,Tabellen!$B$5:$C$46,2))</f>
        <v/>
      </c>
      <c r="P208" s="526"/>
      <c r="Q208" s="542"/>
      <c r="V208" s="542"/>
    </row>
    <row r="209" spans="1:23" ht="13.5" customHeight="1" x14ac:dyDescent="0.15">
      <c r="A209" s="30">
        <v>204</v>
      </c>
      <c r="B209" s="27"/>
      <c r="C209" s="30" t="s">
        <v>128</v>
      </c>
      <c r="D209" s="27" t="str">
        <f>'Locatie''s indeling '!E23</f>
        <v>Nijhuis Bennie</v>
      </c>
      <c r="E209" s="747"/>
      <c r="F209" s="735"/>
      <c r="J209" s="23" t="str">
        <f t="shared" si="134"/>
        <v/>
      </c>
      <c r="K209" s="147" t="str">
        <f t="shared" si="119"/>
        <v/>
      </c>
      <c r="L209" s="24" t="str">
        <f>IF(ISBLANK(H209),"",VLOOKUP(K209,Tabellen!$F$6:$G$16,2))</f>
        <v/>
      </c>
      <c r="N209" s="342" t="str">
        <f t="shared" si="123"/>
        <v/>
      </c>
      <c r="O209" s="159" t="str">
        <f>IF(ISBLANK(G209),"",VLOOKUP(J209,Tabellen!$B$5:$C$46,2))</f>
        <v/>
      </c>
      <c r="P209" s="526"/>
      <c r="Q209" s="542"/>
      <c r="V209" s="542"/>
    </row>
    <row r="210" spans="1:23" ht="13.5" customHeight="1" thickBot="1" x14ac:dyDescent="0.2">
      <c r="A210" s="30">
        <v>205</v>
      </c>
      <c r="B210" s="27"/>
      <c r="C210" s="30"/>
      <c r="D210" s="32"/>
      <c r="E210" s="747"/>
      <c r="F210" s="735"/>
      <c r="G210" s="642"/>
      <c r="H210" s="642"/>
      <c r="I210" s="642"/>
      <c r="J210" s="620" t="str">
        <f t="shared" si="134"/>
        <v/>
      </c>
      <c r="K210" s="147" t="str">
        <f t="shared" si="119"/>
        <v/>
      </c>
      <c r="L210" s="622" t="str">
        <f>IF(ISBLANK(H210),"",VLOOKUP(K210,Tabellen!$F$6:$G$16,2))</f>
        <v/>
      </c>
      <c r="M210" s="642"/>
      <c r="N210" s="342" t="str">
        <f t="shared" si="123"/>
        <v/>
      </c>
      <c r="O210" s="159" t="str">
        <f>IF(ISBLANK(G210),"",VLOOKUP(J210,Tabellen!$B$5:$C$46,2))</f>
        <v/>
      </c>
    </row>
    <row r="211" spans="1:23" ht="13.5" customHeight="1" thickBot="1" x14ac:dyDescent="0.2">
      <c r="A211" s="30">
        <v>206</v>
      </c>
      <c r="B211" s="27"/>
      <c r="C211" s="30" t="s">
        <v>128</v>
      </c>
      <c r="D211" s="520" t="s">
        <v>11</v>
      </c>
      <c r="E211" s="748">
        <f>'Locatie''s indeling '!$F$24</f>
        <v>1.75</v>
      </c>
      <c r="F211" s="744">
        <f>SUM(F203:F205)</f>
        <v>49</v>
      </c>
      <c r="G211" s="647">
        <f t="shared" ref="G211:I211" si="135">SUM(G203:G210)</f>
        <v>0</v>
      </c>
      <c r="H211" s="647">
        <f t="shared" si="135"/>
        <v>0</v>
      </c>
      <c r="I211" s="647">
        <f t="shared" si="135"/>
        <v>0</v>
      </c>
      <c r="J211" s="648" t="e">
        <f t="shared" ref="J211" si="136">IF(ISBLANK(H211),"",SUM(H211/I211))</f>
        <v>#DIV/0!</v>
      </c>
      <c r="K211" s="638">
        <f t="shared" ref="K211" si="137">IF(ISBLANK(H211),"",SUM(H211/F211))</f>
        <v>0</v>
      </c>
      <c r="L211" s="646">
        <f>SUM(L203:L210)</f>
        <v>0</v>
      </c>
      <c r="M211" s="647">
        <f>MAX(M203:M210)</f>
        <v>0</v>
      </c>
      <c r="N211" s="649" t="e">
        <f>IF(ISBLANK(H211),"",SUM(J211/E211))</f>
        <v>#DIV/0!</v>
      </c>
      <c r="O211" s="159" t="e">
        <f>IF(ISBLANK(G211),"",VLOOKUP(J211,Tabellen!$B$5:$C$46,2))</f>
        <v>#DIV/0!</v>
      </c>
      <c r="P211" s="618"/>
    </row>
    <row r="212" spans="1:23" ht="13.5" customHeight="1" x14ac:dyDescent="0.15">
      <c r="A212" s="30">
        <v>207</v>
      </c>
      <c r="B212" s="27" t="str">
        <f>'Locatie''s indeling '!$E$25</f>
        <v>Beuting Jan</v>
      </c>
      <c r="C212" s="30" t="s">
        <v>128</v>
      </c>
      <c r="D212" s="27" t="str">
        <f>'Locatie''s indeling '!E18</f>
        <v>Bongers Henry</v>
      </c>
      <c r="E212" s="747">
        <f>'Locatie''s indeling '!F$25</f>
        <v>1.63</v>
      </c>
      <c r="F212" s="735">
        <f>'Locatie''s indeling '!$G$25</f>
        <v>47</v>
      </c>
      <c r="G212" s="153"/>
      <c r="H212" s="153"/>
      <c r="I212" s="153"/>
      <c r="J212" s="624" t="str">
        <f t="shared" ref="J212" si="138">IF(ISBLANK(H212),"",SUM(H212/I212))</f>
        <v/>
      </c>
      <c r="K212" s="147" t="str">
        <f t="shared" si="119"/>
        <v/>
      </c>
      <c r="L212" s="152" t="str">
        <f>IF(ISBLANK(H212),"",VLOOKUP(K212,Tabellen!$F$6:$G$16,2))</f>
        <v/>
      </c>
      <c r="M212" s="153"/>
      <c r="N212" s="342" t="str">
        <f t="shared" si="123"/>
        <v/>
      </c>
      <c r="O212" s="159" t="str">
        <f>IF(ISBLANK(G212),"",VLOOKUP(J212,Tabellen!$B$5:$C$46,2))</f>
        <v/>
      </c>
    </row>
    <row r="213" spans="1:23" ht="13.5" customHeight="1" x14ac:dyDescent="0.15">
      <c r="A213" s="30">
        <v>208</v>
      </c>
      <c r="B213" s="27"/>
      <c r="C213" s="30" t="s">
        <v>128</v>
      </c>
      <c r="D213" s="27" t="str">
        <f>'Locatie''s indeling '!E19</f>
        <v>Gierveld Frits</v>
      </c>
      <c r="E213" s="747"/>
      <c r="F213" s="735"/>
      <c r="J213" s="23" t="str">
        <f t="shared" ref="J213:J220" si="139">IF(ISBLANK(H213),"",SUM(H213/I213))</f>
        <v/>
      </c>
      <c r="K213" s="147" t="str">
        <f t="shared" si="119"/>
        <v/>
      </c>
      <c r="L213" s="24" t="str">
        <f>IF(ISBLANK(H213),"",VLOOKUP(K213,Tabellen!$F$6:$G$16,2))</f>
        <v/>
      </c>
      <c r="N213" s="342" t="str">
        <f t="shared" si="123"/>
        <v/>
      </c>
      <c r="O213" s="159" t="str">
        <f>IF(ISBLANK(G213),"",VLOOKUP(J213,Tabellen!$B$5:$C$46,2))</f>
        <v/>
      </c>
      <c r="P213" s="21"/>
      <c r="V213" s="534"/>
      <c r="W213" s="21"/>
    </row>
    <row r="214" spans="1:23" ht="13.5" customHeight="1" x14ac:dyDescent="0.15">
      <c r="A214" s="30">
        <v>209</v>
      </c>
      <c r="B214" s="118"/>
      <c r="C214" s="30" t="s">
        <v>128</v>
      </c>
      <c r="D214" s="27" t="str">
        <f>'Locatie''s indeling '!E20</f>
        <v>Horst Jan ter</v>
      </c>
      <c r="E214" s="747"/>
      <c r="F214" s="735"/>
      <c r="J214" s="23" t="str">
        <f t="shared" si="139"/>
        <v/>
      </c>
      <c r="K214" s="147" t="str">
        <f t="shared" si="119"/>
        <v/>
      </c>
      <c r="L214" s="24" t="str">
        <f>IF(ISBLANK(H214),"",VLOOKUP(K214,Tabellen!$F$6:$G$16,2))</f>
        <v/>
      </c>
      <c r="N214" s="342" t="str">
        <f t="shared" si="123"/>
        <v/>
      </c>
      <c r="O214" s="159" t="str">
        <f>IF(ISBLANK(G214),"",VLOOKUP(J214,Tabellen!$B$5:$C$46,2))</f>
        <v/>
      </c>
      <c r="P214" s="21"/>
      <c r="T214" s="557"/>
      <c r="U214" s="557"/>
      <c r="V214" s="534"/>
      <c r="W214" s="557"/>
    </row>
    <row r="215" spans="1:23" ht="13.5" customHeight="1" x14ac:dyDescent="0.15">
      <c r="A215" s="30">
        <v>210</v>
      </c>
      <c r="B215" s="27"/>
      <c r="C215" s="30" t="s">
        <v>128</v>
      </c>
      <c r="D215" s="27" t="str">
        <f>'Locatie''s indeling '!E21</f>
        <v>Kasteel Theo</v>
      </c>
      <c r="E215" s="747"/>
      <c r="F215" s="735"/>
      <c r="G215" s="28"/>
      <c r="H215" s="71"/>
      <c r="I215" s="71"/>
      <c r="J215" s="23" t="str">
        <f t="shared" si="139"/>
        <v/>
      </c>
      <c r="K215" s="147" t="str">
        <f t="shared" si="119"/>
        <v/>
      </c>
      <c r="L215" s="24" t="str">
        <f>IF(ISBLANK(H215),"",VLOOKUP(K215,Tabellen!$F$6:$G$16,2))</f>
        <v/>
      </c>
      <c r="M215" s="28"/>
      <c r="N215" s="342" t="str">
        <f t="shared" si="123"/>
        <v/>
      </c>
      <c r="O215" s="159" t="str">
        <f>IF(ISBLANK(G215),"",VLOOKUP(J215,Tabellen!$B$5:$C$46,2))</f>
        <v/>
      </c>
      <c r="P215" s="21"/>
      <c r="T215" s="557"/>
      <c r="U215" s="557"/>
      <c r="V215" s="534"/>
      <c r="W215" s="557"/>
    </row>
    <row r="216" spans="1:23" ht="13.5" customHeight="1" x14ac:dyDescent="0.15">
      <c r="A216" s="30">
        <v>211</v>
      </c>
      <c r="B216" s="27"/>
      <c r="C216" s="30" t="s">
        <v>128</v>
      </c>
      <c r="D216" s="27" t="str">
        <f>'Locatie''s indeling '!E22</f>
        <v>Wegdam Martin</v>
      </c>
      <c r="E216" s="747"/>
      <c r="F216" s="735"/>
      <c r="J216" s="23" t="str">
        <f t="shared" si="139"/>
        <v/>
      </c>
      <c r="K216" s="147" t="str">
        <f t="shared" si="119"/>
        <v/>
      </c>
      <c r="L216" s="24" t="str">
        <f>IF(ISBLANK(H216),"",VLOOKUP(K216,Tabellen!$F$6:$G$16,2))</f>
        <v/>
      </c>
      <c r="N216" s="342" t="str">
        <f t="shared" si="123"/>
        <v/>
      </c>
      <c r="O216" s="159" t="str">
        <f>IF(ISBLANK(G216),"",VLOOKUP(J216,Tabellen!$B$5:$C$46,2))</f>
        <v/>
      </c>
      <c r="P216" s="21"/>
      <c r="T216" s="557"/>
      <c r="U216" s="557"/>
      <c r="V216" s="534"/>
      <c r="W216" s="557"/>
    </row>
    <row r="217" spans="1:23" ht="13.5" customHeight="1" x14ac:dyDescent="0.15">
      <c r="A217" s="30">
        <v>212</v>
      </c>
      <c r="B217" s="27"/>
      <c r="C217" s="30" t="s">
        <v>128</v>
      </c>
      <c r="D217" s="27" t="str">
        <f>'Locatie''s indeling '!E23</f>
        <v>Nijhuis Bennie</v>
      </c>
      <c r="E217" s="747"/>
      <c r="F217" s="735"/>
      <c r="J217" s="23" t="str">
        <f t="shared" si="139"/>
        <v/>
      </c>
      <c r="K217" s="147" t="str">
        <f t="shared" si="119"/>
        <v/>
      </c>
      <c r="L217" s="24" t="str">
        <f>IF(ISBLANK(H217),"",VLOOKUP(K217,Tabellen!$F$6:$G$16,2))</f>
        <v/>
      </c>
      <c r="N217" s="342" t="str">
        <f t="shared" si="123"/>
        <v/>
      </c>
      <c r="O217" s="159" t="str">
        <f>IF(ISBLANK(G217),"",VLOOKUP(J217,Tabellen!$B$5:$C$46,2))</f>
        <v/>
      </c>
      <c r="P217" s="21"/>
      <c r="V217" s="534"/>
      <c r="W217" s="557"/>
    </row>
    <row r="218" spans="1:23" ht="13.5" customHeight="1" x14ac:dyDescent="0.15">
      <c r="A218" s="30">
        <v>213</v>
      </c>
      <c r="B218" s="27"/>
      <c r="C218" s="30" t="s">
        <v>128</v>
      </c>
      <c r="D218" s="27" t="str">
        <f>'Locatie''s indeling '!E24</f>
        <v>Bulthuis Frans</v>
      </c>
      <c r="E218" s="747"/>
      <c r="F218" s="735"/>
      <c r="J218" s="23" t="str">
        <f t="shared" si="139"/>
        <v/>
      </c>
      <c r="K218" s="147" t="str">
        <f t="shared" si="119"/>
        <v/>
      </c>
      <c r="L218" s="24" t="str">
        <f>IF(ISBLANK(H218),"",VLOOKUP(K218,Tabellen!$F$6:$G$16,2))</f>
        <v/>
      </c>
      <c r="N218" s="342" t="str">
        <f t="shared" si="123"/>
        <v/>
      </c>
      <c r="O218" s="159" t="str">
        <f>IF(ISBLANK(G218),"",VLOOKUP(J218,Tabellen!$B$5:$C$46,2))</f>
        <v/>
      </c>
      <c r="P218" s="21"/>
      <c r="V218" s="534"/>
      <c r="W218" s="21"/>
    </row>
    <row r="219" spans="1:23" ht="13.5" customHeight="1" thickBot="1" x14ac:dyDescent="0.2">
      <c r="A219" s="30">
        <v>214</v>
      </c>
      <c r="B219" s="27"/>
      <c r="C219" s="30"/>
      <c r="D219" s="27"/>
      <c r="E219" s="750"/>
      <c r="F219" s="740"/>
      <c r="G219" s="619"/>
      <c r="H219" s="619"/>
      <c r="I219" s="619"/>
      <c r="J219" s="620" t="str">
        <f t="shared" si="139"/>
        <v/>
      </c>
      <c r="K219" s="147" t="str">
        <f t="shared" si="119"/>
        <v/>
      </c>
      <c r="L219" s="622" t="str">
        <f>IF(ISBLANK(H219),"",VLOOKUP(K219,Tabellen!$F$6:$G$16,2))</f>
        <v/>
      </c>
      <c r="M219" s="619"/>
      <c r="N219" s="342" t="str">
        <f t="shared" si="123"/>
        <v/>
      </c>
      <c r="O219" s="159" t="str">
        <f>IF(ISBLANK(G219),"",VLOOKUP(J219,Tabellen!$B$5:$C$46,2))</f>
        <v/>
      </c>
      <c r="P219" s="21"/>
      <c r="V219" s="534"/>
      <c r="W219" s="21"/>
    </row>
    <row r="220" spans="1:23" ht="13.5" customHeight="1" thickBot="1" x14ac:dyDescent="0.2">
      <c r="A220" s="30">
        <v>215</v>
      </c>
      <c r="B220" s="27"/>
      <c r="C220" s="30" t="s">
        <v>128</v>
      </c>
      <c r="D220" s="515" t="s">
        <v>11</v>
      </c>
      <c r="E220" s="748">
        <f>'Locatie''s indeling '!$F$25</f>
        <v>1.63</v>
      </c>
      <c r="F220" s="751">
        <f>SUM(F212:F219)</f>
        <v>47</v>
      </c>
      <c r="G220" s="647">
        <f t="shared" ref="G220:I220" si="140">SUM(G212:G219)</f>
        <v>0</v>
      </c>
      <c r="H220" s="657">
        <f t="shared" si="140"/>
        <v>0</v>
      </c>
      <c r="I220" s="657">
        <f t="shared" si="140"/>
        <v>0</v>
      </c>
      <c r="J220" s="648" t="e">
        <f t="shared" si="139"/>
        <v>#DIV/0!</v>
      </c>
      <c r="K220" s="638">
        <f t="shared" ref="K220" si="141">IF(ISBLANK(H220),"",SUM(H220/F220))</f>
        <v>0</v>
      </c>
      <c r="L220" s="646">
        <f>SUM(L212:L219)</f>
        <v>0</v>
      </c>
      <c r="M220" s="647">
        <f>MAX(M212:M219)</f>
        <v>0</v>
      </c>
      <c r="N220" s="649" t="e">
        <f>IF(ISBLANK(H220),"",SUM(J220/E220))</f>
        <v>#DIV/0!</v>
      </c>
      <c r="O220" s="159" t="e">
        <f>IF(ISBLANK(G220),"",VLOOKUP(J220,Tabellen!$B$5:$C$46,2))</f>
        <v>#DIV/0!</v>
      </c>
      <c r="P220" s="618"/>
    </row>
    <row r="221" spans="1:23" ht="13.5" customHeight="1" x14ac:dyDescent="0.15">
      <c r="A221" s="30">
        <v>216</v>
      </c>
      <c r="B221" s="27" t="str">
        <f>'Locatie''s indeling '!$E$26</f>
        <v>Kemkens Arnold</v>
      </c>
      <c r="C221" s="30" t="s">
        <v>128</v>
      </c>
      <c r="D221" s="27" t="str">
        <f>'Locatie''s indeling '!E27</f>
        <v>Reinders Andre</v>
      </c>
      <c r="E221" s="747">
        <f>'Locatie''s indeling '!$F$26</f>
        <v>1.66</v>
      </c>
      <c r="F221" s="735">
        <f>'Locatie''s indeling '!$G$26</f>
        <v>47</v>
      </c>
      <c r="G221" s="661"/>
      <c r="H221" s="153"/>
      <c r="I221" s="153"/>
      <c r="J221" s="624" t="str">
        <f t="shared" ref="J221" si="142">IF(ISBLANK(H221),"",SUM(H221/I221))</f>
        <v/>
      </c>
      <c r="K221" s="147" t="str">
        <f t="shared" si="119"/>
        <v/>
      </c>
      <c r="L221" s="152" t="str">
        <f>IF(ISBLANK(H221),"",VLOOKUP(K221,Tabellen!$F$6:$G$16,2))</f>
        <v/>
      </c>
      <c r="M221" s="153"/>
      <c r="N221" s="342" t="str">
        <f t="shared" si="123"/>
        <v/>
      </c>
      <c r="O221" s="159" t="str">
        <f>IF(ISBLANK(G221),"",VLOOKUP(J221,Tabellen!$B$5:$C$46,2))</f>
        <v/>
      </c>
    </row>
    <row r="222" spans="1:23" ht="13.5" customHeight="1" x14ac:dyDescent="0.15">
      <c r="A222" s="30">
        <v>217</v>
      </c>
      <c r="B222" s="27"/>
      <c r="C222" s="30" t="s">
        <v>128</v>
      </c>
      <c r="D222" s="27" t="str">
        <f>'Locatie''s indeling '!E28</f>
        <v>Bekker Leo</v>
      </c>
      <c r="E222" s="747"/>
      <c r="F222" s="735"/>
      <c r="G222" s="125"/>
      <c r="J222" s="23" t="str">
        <f t="shared" ref="J222:J228" si="143">IF(ISBLANK(H222),"",SUM(H222/I222))</f>
        <v/>
      </c>
      <c r="K222" s="147" t="str">
        <f t="shared" si="119"/>
        <v/>
      </c>
      <c r="L222" s="24" t="str">
        <f>IF(ISBLANK(H222),"",VLOOKUP(K222,Tabellen!$F$6:$G$16,2))</f>
        <v/>
      </c>
      <c r="N222" s="341" t="str">
        <f t="shared" ref="N222:N228" si="144">IF(ISBLANK(H222),"",SUM(J222/E222))</f>
        <v/>
      </c>
      <c r="O222" s="159" t="str">
        <f>IF(ISBLANK(G222),"",VLOOKUP(J222,Tabellen!$B$5:$C$46,2))</f>
        <v/>
      </c>
    </row>
    <row r="223" spans="1:23" ht="13.5" customHeight="1" x14ac:dyDescent="0.15">
      <c r="A223" s="30">
        <v>218</v>
      </c>
      <c r="B223" s="27"/>
      <c r="C223" s="30" t="s">
        <v>128</v>
      </c>
      <c r="D223" s="27" t="str">
        <f>'Locatie''s indeling '!E29</f>
        <v>Brake Frans te</v>
      </c>
      <c r="E223" s="747"/>
      <c r="F223" s="735"/>
      <c r="J223" s="23" t="str">
        <f t="shared" si="143"/>
        <v/>
      </c>
      <c r="K223" s="147" t="str">
        <f t="shared" si="119"/>
        <v/>
      </c>
      <c r="L223" s="24" t="str">
        <f>IF(ISBLANK(H223),"",VLOOKUP(K223,Tabellen!$F$6:$G$16,2))</f>
        <v/>
      </c>
      <c r="N223" s="341" t="str">
        <f t="shared" si="144"/>
        <v/>
      </c>
      <c r="O223" s="159" t="str">
        <f>IF(ISBLANK(G223),"",VLOOKUP(J223,Tabellen!$B$5:$C$46,2))</f>
        <v/>
      </c>
    </row>
    <row r="224" spans="1:23" ht="13.5" customHeight="1" x14ac:dyDescent="0.15">
      <c r="A224" s="30">
        <v>219</v>
      </c>
      <c r="B224" s="27"/>
      <c r="C224" s="30" t="s">
        <v>128</v>
      </c>
      <c r="D224" s="27" t="str">
        <f>'Locatie''s indeling '!E30</f>
        <v>Loon Theo van</v>
      </c>
      <c r="E224" s="747"/>
      <c r="F224" s="735"/>
      <c r="J224" s="23" t="str">
        <f t="shared" si="143"/>
        <v/>
      </c>
      <c r="K224" s="147" t="str">
        <f t="shared" si="119"/>
        <v/>
      </c>
      <c r="L224" s="24" t="str">
        <f>IF(ISBLANK(H224),"",VLOOKUP(K224,Tabellen!$F$6:$G$16,2))</f>
        <v/>
      </c>
      <c r="N224" s="341" t="str">
        <f t="shared" si="144"/>
        <v/>
      </c>
      <c r="O224" s="159" t="str">
        <f>IF(ISBLANK(G224),"",VLOOKUP(J224,Tabellen!$B$5:$C$46,2))</f>
        <v/>
      </c>
    </row>
    <row r="225" spans="1:29" ht="13.5" customHeight="1" x14ac:dyDescent="0.15">
      <c r="A225" s="30">
        <v>220</v>
      </c>
      <c r="B225" s="27"/>
      <c r="C225" s="30" t="s">
        <v>128</v>
      </c>
      <c r="D225" s="27" t="str">
        <f>'Locatie''s indeling '!E31</f>
        <v>Pillen Michel</v>
      </c>
      <c r="E225" s="747"/>
      <c r="F225" s="735"/>
      <c r="G225" s="28"/>
      <c r="H225" s="28"/>
      <c r="I225" s="28"/>
      <c r="J225" s="23" t="str">
        <f t="shared" si="143"/>
        <v/>
      </c>
      <c r="K225" s="147" t="str">
        <f t="shared" si="119"/>
        <v/>
      </c>
      <c r="L225" s="24" t="str">
        <f>IF(ISBLANK(H225),"",VLOOKUP(K225,Tabellen!$F$6:$G$16,2))</f>
        <v/>
      </c>
      <c r="M225" s="28"/>
      <c r="N225" s="342" t="str">
        <f t="shared" si="144"/>
        <v/>
      </c>
      <c r="O225" s="159" t="str">
        <f>IF(ISBLANK(G225),"",VLOOKUP(J225,Tabellen!$B$5:$C$46,2))</f>
        <v/>
      </c>
    </row>
    <row r="226" spans="1:29" ht="13.5" customHeight="1" x14ac:dyDescent="0.15">
      <c r="A226" s="30">
        <v>221</v>
      </c>
      <c r="B226" s="27"/>
      <c r="C226" s="30" t="s">
        <v>128</v>
      </c>
      <c r="D226" s="27" t="str">
        <f>'Locatie''s indeling '!E32</f>
        <v>Temmink Henk</v>
      </c>
      <c r="E226" s="747"/>
      <c r="F226" s="735"/>
      <c r="J226" s="23" t="str">
        <f t="shared" si="143"/>
        <v/>
      </c>
      <c r="K226" s="147" t="str">
        <f t="shared" si="119"/>
        <v/>
      </c>
      <c r="L226" s="24" t="str">
        <f>IF(ISBLANK(H226),"",VLOOKUP(K226,Tabellen!$F$6:$G$16,2))</f>
        <v/>
      </c>
      <c r="N226" s="341" t="str">
        <f t="shared" si="144"/>
        <v/>
      </c>
      <c r="O226" s="159" t="str">
        <f>IF(ISBLANK(G226),"",VLOOKUP(J226,Tabellen!$B$5:$C$46,2))</f>
        <v/>
      </c>
      <c r="P226" s="520"/>
    </row>
    <row r="227" spans="1:29" ht="13.5" customHeight="1" x14ac:dyDescent="0.15">
      <c r="A227" s="30">
        <v>222</v>
      </c>
      <c r="B227" s="27"/>
      <c r="C227" s="30" t="s">
        <v>128</v>
      </c>
      <c r="D227" s="27" t="str">
        <f>'Locatie''s indeling '!E33</f>
        <v>Waalders Harrie</v>
      </c>
      <c r="E227" s="747"/>
      <c r="F227" s="735"/>
      <c r="J227" s="23" t="str">
        <f t="shared" si="143"/>
        <v/>
      </c>
      <c r="K227" s="147" t="str">
        <f t="shared" si="119"/>
        <v/>
      </c>
      <c r="L227" s="24" t="str">
        <f>IF(ISBLANK(H227),"",VLOOKUP(K227,Tabellen!$F$6:$G$16,2))</f>
        <v/>
      </c>
      <c r="N227" s="341" t="str">
        <f t="shared" si="144"/>
        <v/>
      </c>
      <c r="O227" s="159" t="str">
        <f>IF(ISBLANK(G227),"",VLOOKUP(J227,Tabellen!$B$5:$C$46,2))</f>
        <v/>
      </c>
      <c r="P227" s="520"/>
    </row>
    <row r="228" spans="1:29" ht="13.5" customHeight="1" thickBot="1" x14ac:dyDescent="0.2">
      <c r="A228" s="30">
        <v>223</v>
      </c>
      <c r="B228" s="27"/>
      <c r="C228" s="30"/>
      <c r="D228" s="27"/>
      <c r="E228" s="747"/>
      <c r="F228" s="740"/>
      <c r="G228" s="619"/>
      <c r="H228" s="619"/>
      <c r="I228" s="619"/>
      <c r="J228" s="620" t="str">
        <f t="shared" si="143"/>
        <v/>
      </c>
      <c r="K228" s="147" t="str">
        <f t="shared" si="119"/>
        <v/>
      </c>
      <c r="L228" s="622" t="str">
        <f>IF(ISBLANK(H228),"",VLOOKUP(K228,Tabellen!$F$6:$G$16,2))</f>
        <v/>
      </c>
      <c r="M228" s="619"/>
      <c r="N228" s="623" t="str">
        <f t="shared" si="144"/>
        <v/>
      </c>
      <c r="O228" s="159" t="str">
        <f>IF(ISBLANK(G228),"",VLOOKUP(J228,Tabellen!$B$5:$C$46,2))</f>
        <v/>
      </c>
      <c r="P228" s="520"/>
      <c r="Q228" s="1144"/>
      <c r="R228" s="1145"/>
      <c r="S228" s="1142"/>
      <c r="T228" s="1143"/>
      <c r="U228" s="1143"/>
      <c r="V228" s="1140"/>
      <c r="W228" s="1141"/>
      <c r="X228" s="1142"/>
      <c r="Y228" s="1143"/>
      <c r="Z228" s="1141"/>
      <c r="AA228" s="1139"/>
    </row>
    <row r="229" spans="1:29" ht="13.5" customHeight="1" thickBot="1" x14ac:dyDescent="0.2">
      <c r="A229" s="30">
        <v>224</v>
      </c>
      <c r="B229" s="27"/>
      <c r="C229" s="30" t="s">
        <v>128</v>
      </c>
      <c r="D229" s="520" t="s">
        <v>11</v>
      </c>
      <c r="E229" s="748">
        <f>'Locatie''s indeling '!$F$26</f>
        <v>1.66</v>
      </c>
      <c r="F229" s="723">
        <f>SUM(F221:F228)</f>
        <v>47</v>
      </c>
      <c r="G229" s="647">
        <f t="shared" ref="G229:I229" si="145">SUM(G221:G228)</f>
        <v>0</v>
      </c>
      <c r="H229" s="647">
        <f t="shared" si="145"/>
        <v>0</v>
      </c>
      <c r="I229" s="647">
        <f t="shared" si="145"/>
        <v>0</v>
      </c>
      <c r="J229" s="648" t="e">
        <f t="shared" ref="J229:J230" si="146">IF(ISBLANK(H229),"",SUM(H229/I229))</f>
        <v>#DIV/0!</v>
      </c>
      <c r="K229" s="638">
        <f t="shared" ref="K229:K230" si="147">IF(ISBLANK(H229),"",SUM(H229/F229))</f>
        <v>0</v>
      </c>
      <c r="L229" s="646">
        <f>SUM(L221:L228)</f>
        <v>0</v>
      </c>
      <c r="M229" s="647">
        <f>MAX(M221:M228)</f>
        <v>0</v>
      </c>
      <c r="N229" s="649" t="e">
        <f>IF(ISBLANK(H229),"",SUM(J229/E229))</f>
        <v>#DIV/0!</v>
      </c>
      <c r="O229" s="159" t="e">
        <f>IF(ISBLANK(G229),"",VLOOKUP(J229,Tabellen!$B$5:$C$46,2))</f>
        <v>#DIV/0!</v>
      </c>
      <c r="P229" s="662"/>
      <c r="Q229" s="1144"/>
      <c r="R229" s="1145"/>
      <c r="S229" s="1142"/>
      <c r="T229" s="1143"/>
      <c r="U229" s="1143"/>
      <c r="V229" s="1140"/>
      <c r="W229" s="1141"/>
      <c r="X229" s="1142"/>
      <c r="Y229" s="1143"/>
      <c r="Z229" s="1141"/>
      <c r="AA229" s="1139"/>
    </row>
    <row r="230" spans="1:29" ht="13.5" customHeight="1" x14ac:dyDescent="0.15">
      <c r="A230" s="30">
        <v>225</v>
      </c>
      <c r="B230" s="27" t="str">
        <f>'Locatie''s indeling '!$E$27</f>
        <v>Reinders Andre</v>
      </c>
      <c r="C230" s="30" t="s">
        <v>128</v>
      </c>
      <c r="D230" s="32" t="str">
        <f>'Locatie''s indeling '!E28</f>
        <v>Bekker Leo</v>
      </c>
      <c r="E230" s="747">
        <f>'Locatie''s indeling '!$F$27</f>
        <v>1.41</v>
      </c>
      <c r="F230" s="741">
        <f>'Locatie''s indeling '!$G$27</f>
        <v>43</v>
      </c>
      <c r="G230" s="635"/>
      <c r="H230" s="632"/>
      <c r="I230" s="632"/>
      <c r="J230" s="633" t="str">
        <f t="shared" si="146"/>
        <v/>
      </c>
      <c r="K230" s="634" t="str">
        <f t="shared" si="147"/>
        <v/>
      </c>
      <c r="L230" s="503" t="str">
        <f>IF(ISBLANK(H230),"",VLOOKUP(K230,Tabellen!$F$6:$G$16,2))</f>
        <v/>
      </c>
      <c r="M230" s="635"/>
      <c r="N230" s="636" t="str">
        <f t="shared" ref="N230:W260" si="148">IF(ISBLANK(H230),"",SUM(J230/E230))</f>
        <v/>
      </c>
      <c r="O230" s="159" t="str">
        <f>IF(ISBLANK(G230),"",VLOOKUP(J230,Tabellen!$B$5:$C$46,2))</f>
        <v/>
      </c>
      <c r="P230" s="520"/>
      <c r="Q230" s="1144"/>
      <c r="R230" s="1145"/>
      <c r="S230" s="1142"/>
      <c r="T230" s="1143"/>
      <c r="U230" s="1143"/>
      <c r="V230" s="1140"/>
      <c r="W230" s="1141"/>
      <c r="X230" s="1142"/>
      <c r="Y230" s="1143"/>
      <c r="Z230" s="1141"/>
      <c r="AA230" s="1139"/>
    </row>
    <row r="231" spans="1:29" ht="13.5" customHeight="1" x14ac:dyDescent="0.15">
      <c r="A231" s="30">
        <v>226</v>
      </c>
      <c r="B231" s="198"/>
      <c r="C231" s="30" t="s">
        <v>128</v>
      </c>
      <c r="D231" s="32" t="str">
        <f>'Locatie''s indeling '!E29</f>
        <v>Brake Frans te</v>
      </c>
      <c r="E231" s="747"/>
      <c r="F231" s="741"/>
      <c r="J231" s="29" t="str">
        <f t="shared" ref="J231:J237" si="149">IF(ISBLANK(H231),"",SUM(H231/I231))</f>
        <v/>
      </c>
      <c r="K231" s="36" t="str">
        <f t="shared" ref="K231:K237" si="150">IF(ISBLANK(H231),"",SUM(H231/F231))</f>
        <v/>
      </c>
      <c r="L231" s="30" t="str">
        <f>IF(ISBLANK(H231),"",VLOOKUP(K231,Tabellen!$F$6:$G$16,2))</f>
        <v/>
      </c>
      <c r="N231" s="341" t="str">
        <f>IF(ISBLANK(H231),"",SUM(J231/E231))</f>
        <v/>
      </c>
      <c r="O231" s="159" t="str">
        <f>IF(ISBLANK(G231),"",VLOOKUP(J231,Tabellen!$B$5:$C$46,2))</f>
        <v/>
      </c>
      <c r="P231" s="522"/>
      <c r="Q231" s="542"/>
      <c r="V231" s="542"/>
    </row>
    <row r="232" spans="1:29" ht="13.5" customHeight="1" x14ac:dyDescent="0.15">
      <c r="A232" s="30">
        <v>227</v>
      </c>
      <c r="B232" s="27"/>
      <c r="C232" s="30" t="s">
        <v>128</v>
      </c>
      <c r="D232" s="32" t="str">
        <f>'Locatie''s indeling '!E30</f>
        <v>Loon Theo van</v>
      </c>
      <c r="E232" s="747"/>
      <c r="F232" s="741"/>
      <c r="J232" s="29" t="str">
        <f t="shared" si="149"/>
        <v/>
      </c>
      <c r="K232" s="36" t="str">
        <f t="shared" si="150"/>
        <v/>
      </c>
      <c r="L232" s="30" t="str">
        <f>IF(ISBLANK(H232),"",VLOOKUP(K232,Tabellen!$F$6:$G$16,2))</f>
        <v/>
      </c>
      <c r="N232" s="341" t="str">
        <f>IF(ISBLANK(H232),"",SUM(J232/E232))</f>
        <v/>
      </c>
      <c r="O232" s="159" t="str">
        <f>IF(ISBLANK(G232),"",VLOOKUP(J232,Tabellen!$B$5:$C$46,2))</f>
        <v/>
      </c>
      <c r="Q232" s="542"/>
      <c r="V232" s="542"/>
    </row>
    <row r="233" spans="1:29" ht="13.5" customHeight="1" x14ac:dyDescent="0.15">
      <c r="A233" s="30">
        <v>228</v>
      </c>
      <c r="B233" s="27"/>
      <c r="C233" s="30" t="s">
        <v>128</v>
      </c>
      <c r="D233" s="32" t="str">
        <f>'Locatie''s indeling '!E31</f>
        <v>Pillen Michel</v>
      </c>
      <c r="E233" s="747"/>
      <c r="F233" s="741"/>
      <c r="J233" s="29" t="str">
        <f t="shared" si="149"/>
        <v/>
      </c>
      <c r="K233" s="36" t="str">
        <f t="shared" si="150"/>
        <v/>
      </c>
      <c r="L233" s="30" t="str">
        <f>IF(ISBLANK(H233),"",VLOOKUP(K233,Tabellen!$F$6:$G$16,2))</f>
        <v/>
      </c>
      <c r="N233" s="341" t="str">
        <f>IF(ISBLANK(H233),"",SUM(J233/E233))</f>
        <v/>
      </c>
      <c r="O233" s="159" t="str">
        <f>IF(ISBLANK(G233),"",VLOOKUP(J233,Tabellen!$B$5:$C$46,2))</f>
        <v/>
      </c>
      <c r="Q233" s="542"/>
      <c r="V233" s="542"/>
    </row>
    <row r="234" spans="1:29" ht="13.5" customHeight="1" x14ac:dyDescent="0.15">
      <c r="A234" s="30">
        <v>229</v>
      </c>
      <c r="B234" s="27"/>
      <c r="C234" s="30" t="s">
        <v>128</v>
      </c>
      <c r="D234" s="32" t="str">
        <f>'Locatie''s indeling '!E32</f>
        <v>Temmink Henk</v>
      </c>
      <c r="E234" s="747"/>
      <c r="F234" s="741"/>
      <c r="J234" s="29" t="str">
        <f t="shared" si="149"/>
        <v/>
      </c>
      <c r="K234" s="36" t="str">
        <f t="shared" si="150"/>
        <v/>
      </c>
      <c r="L234" s="30" t="str">
        <f>IF(ISBLANK(H234),"",VLOOKUP(K234,Tabellen!$F$6:$G$16,2))</f>
        <v/>
      </c>
      <c r="N234" s="341" t="str">
        <f>IF(ISBLANK(H234),"",SUM(J234/E234))</f>
        <v/>
      </c>
      <c r="O234" s="159" t="str">
        <f>IF(ISBLANK(G234),"",VLOOKUP(J234,Tabellen!$B$5:$C$46,2))</f>
        <v/>
      </c>
      <c r="Q234" s="542"/>
      <c r="V234" s="542"/>
    </row>
    <row r="235" spans="1:29" ht="13.5" customHeight="1" x14ac:dyDescent="0.15">
      <c r="A235" s="30">
        <v>230</v>
      </c>
      <c r="B235" s="27"/>
      <c r="C235" s="30" t="s">
        <v>128</v>
      </c>
      <c r="D235" s="32" t="str">
        <f>'Locatie''s indeling '!E33</f>
        <v>Waalders Harrie</v>
      </c>
      <c r="E235" s="747"/>
      <c r="F235" s="741"/>
      <c r="G235" s="28"/>
      <c r="H235" s="71"/>
      <c r="I235" s="71"/>
      <c r="J235" s="29" t="str">
        <f t="shared" si="149"/>
        <v/>
      </c>
      <c r="K235" s="36" t="str">
        <f t="shared" si="150"/>
        <v/>
      </c>
      <c r="L235" s="30" t="str">
        <f>IF(ISBLANK(H235),"",VLOOKUP(K235,Tabellen!$F$6:$G$16,2))</f>
        <v/>
      </c>
      <c r="M235" s="28"/>
      <c r="N235" s="342" t="str">
        <f t="shared" si="148"/>
        <v/>
      </c>
      <c r="O235" s="159" t="str">
        <f>IF(ISBLANK(G235),"",VLOOKUP(J235,Tabellen!$B$5:$C$46,2))</f>
        <v/>
      </c>
      <c r="Q235" s="542"/>
      <c r="V235" s="542"/>
    </row>
    <row r="236" spans="1:29" ht="13.5" customHeight="1" x14ac:dyDescent="0.15">
      <c r="A236" s="30">
        <v>231</v>
      </c>
      <c r="B236" s="27"/>
      <c r="C236" s="30" t="s">
        <v>128</v>
      </c>
      <c r="D236" s="32" t="str">
        <f>'Locatie''s indeling '!E26</f>
        <v>Kemkens Arnold</v>
      </c>
      <c r="E236" s="747"/>
      <c r="F236" s="741"/>
      <c r="J236" s="29" t="str">
        <f t="shared" si="149"/>
        <v/>
      </c>
      <c r="K236" s="36" t="str">
        <f t="shared" si="150"/>
        <v/>
      </c>
      <c r="L236" s="30" t="str">
        <f>IF(ISBLANK(H236),"",VLOOKUP(K236,Tabellen!$F$6:$G$16,2))</f>
        <v/>
      </c>
      <c r="N236" s="341" t="str">
        <f>IF(ISBLANK(H236),"",SUM(J236/E236))</f>
        <v/>
      </c>
      <c r="O236" s="159" t="str">
        <f>IF(ISBLANK(G236),"",VLOOKUP(J236,Tabellen!$B$5:$C$46,2))</f>
        <v/>
      </c>
    </row>
    <row r="237" spans="1:29" ht="13.5" customHeight="1" x14ac:dyDescent="0.15">
      <c r="A237" s="30">
        <v>232</v>
      </c>
      <c r="B237" s="27"/>
      <c r="C237" s="30"/>
      <c r="D237" s="27"/>
      <c r="E237" s="747"/>
      <c r="F237" s="741"/>
      <c r="J237" s="29" t="str">
        <f t="shared" si="149"/>
        <v/>
      </c>
      <c r="K237" s="36" t="str">
        <f t="shared" si="150"/>
        <v/>
      </c>
      <c r="L237" s="30" t="str">
        <f>IF(ISBLANK(H237),"",VLOOKUP(K237,Tabellen!$F$6:$G$16,2))</f>
        <v/>
      </c>
      <c r="N237" s="341" t="str">
        <f>IF(ISBLANK(H237),"",SUM(J237/E237))</f>
        <v/>
      </c>
      <c r="O237" s="159" t="str">
        <f>IF(ISBLANK(G237),"",VLOOKUP(J237,Tabellen!$B$5:$C$46,2))</f>
        <v/>
      </c>
    </row>
    <row r="238" spans="1:29" ht="13.5" customHeight="1" x14ac:dyDescent="0.15">
      <c r="A238" s="30">
        <v>233</v>
      </c>
      <c r="B238" s="27"/>
      <c r="C238" s="30" t="s">
        <v>128</v>
      </c>
      <c r="D238" s="27" t="s">
        <v>11</v>
      </c>
      <c r="E238" s="748">
        <f>'Locatie''s indeling '!$F$27</f>
        <v>1.41</v>
      </c>
      <c r="F238" s="945">
        <f>SUM(F230:F237)</f>
        <v>43</v>
      </c>
      <c r="G238" s="28">
        <f t="shared" ref="G238:I238" si="151">SUM(G230:G237)</f>
        <v>0</v>
      </c>
      <c r="H238" s="28">
        <f t="shared" si="151"/>
        <v>0</v>
      </c>
      <c r="I238" s="28">
        <f t="shared" si="151"/>
        <v>0</v>
      </c>
      <c r="J238" s="29" t="e">
        <f t="shared" ref="J238:J239" si="152">IF(ISBLANK(H238),"",SUM(H238/I238))</f>
        <v>#DIV/0!</v>
      </c>
      <c r="K238" s="36">
        <f t="shared" ref="K238:K239" si="153">IF(ISBLANK(H238),"",SUM(H238/F238))</f>
        <v>0</v>
      </c>
      <c r="L238" s="30">
        <f>SUM(L230:L237)</f>
        <v>0</v>
      </c>
      <c r="M238" s="28">
        <f>MAX(M230:M237)</f>
        <v>0</v>
      </c>
      <c r="N238" s="342" t="e">
        <f>IF(ISBLANK(H238),"",SUM(J238/E238))</f>
        <v>#DIV/0!</v>
      </c>
      <c r="O238" s="159" t="e">
        <f>IF(ISBLANK(G238),"",VLOOKUP(J238,Tabellen!$B$5:$C$46,2))</f>
        <v>#DIV/0!</v>
      </c>
      <c r="P238" s="21"/>
      <c r="Q238" s="580"/>
      <c r="U238" s="534"/>
      <c r="V238" s="557"/>
      <c r="W238" s="21"/>
      <c r="AC238" s="415"/>
    </row>
    <row r="239" spans="1:29" ht="13.5" customHeight="1" x14ac:dyDescent="0.15">
      <c r="A239" s="30">
        <v>234</v>
      </c>
      <c r="B239" s="27" t="str">
        <f>'Locatie''s indeling '!$E$28</f>
        <v>Bekker Leo</v>
      </c>
      <c r="C239" s="30" t="s">
        <v>128</v>
      </c>
      <c r="D239" s="27" t="str">
        <f>'Locatie''s indeling '!E29</f>
        <v>Brake Frans te</v>
      </c>
      <c r="E239" s="731">
        <f>'Locatie''s indeling '!$F$28</f>
        <v>0.95</v>
      </c>
      <c r="F239" s="736">
        <f>'Locatie''s indeling '!$G$28</f>
        <v>33</v>
      </c>
      <c r="J239" s="23" t="str">
        <f t="shared" si="152"/>
        <v/>
      </c>
      <c r="K239" s="36" t="str">
        <f t="shared" si="153"/>
        <v/>
      </c>
      <c r="L239" s="24" t="str">
        <f>IF(ISBLANK(H239),"",VLOOKUP(K239,Tabellen!$F$6:$G$16,2))</f>
        <v/>
      </c>
      <c r="N239" s="341" t="str">
        <f>IF(ISBLANK(H239),"",SUM(J239/E239))</f>
        <v/>
      </c>
      <c r="O239" s="159" t="str">
        <f>IF(ISBLANK(G239),"",VLOOKUP(J239,Tabellen!$B$5:$C$46,2))</f>
        <v/>
      </c>
      <c r="P239" s="21"/>
      <c r="Q239" s="580"/>
      <c r="T239" s="534"/>
      <c r="V239" s="557"/>
      <c r="W239" s="557"/>
      <c r="AC239" s="415"/>
    </row>
    <row r="240" spans="1:29" ht="13.5" customHeight="1" x14ac:dyDescent="0.15">
      <c r="A240" s="30">
        <v>235</v>
      </c>
      <c r="B240" s="27"/>
      <c r="C240" s="30" t="s">
        <v>128</v>
      </c>
      <c r="D240" s="27" t="str">
        <f>'Locatie''s indeling '!E30</f>
        <v>Loon Theo van</v>
      </c>
      <c r="E240" s="731"/>
      <c r="F240" s="736"/>
      <c r="G240" s="28"/>
      <c r="H240" s="28"/>
      <c r="I240" s="28"/>
      <c r="J240" s="23" t="str">
        <f t="shared" ref="J240:J246" si="154">IF(ISBLANK(H240),"",SUM(H240/I240))</f>
        <v/>
      </c>
      <c r="K240" s="36" t="str">
        <f t="shared" ref="K240:K246" si="155">IF(ISBLANK(H240),"",SUM(H240/F240))</f>
        <v/>
      </c>
      <c r="L240" s="24" t="str">
        <f>IF(ISBLANK(H240),"",VLOOKUP(K240,Tabellen!$F$6:$G$16,2))</f>
        <v/>
      </c>
      <c r="M240" s="28"/>
      <c r="N240" s="342" t="str">
        <f t="shared" si="148"/>
        <v/>
      </c>
      <c r="O240" s="159" t="str">
        <f>IF(ISBLANK(G240),"",VLOOKUP(J240,Tabellen!$B$5:$C$46,2))</f>
        <v/>
      </c>
      <c r="P240" s="21"/>
      <c r="Q240" s="580"/>
      <c r="R240" s="581"/>
      <c r="S240" s="557"/>
      <c r="T240" s="534"/>
      <c r="U240" s="557"/>
      <c r="V240" s="557"/>
      <c r="W240" s="557"/>
      <c r="Z240" s="582"/>
      <c r="AC240" s="415"/>
    </row>
    <row r="241" spans="1:29" ht="13.5" customHeight="1" x14ac:dyDescent="0.15">
      <c r="A241" s="30">
        <v>236</v>
      </c>
      <c r="B241" s="27"/>
      <c r="C241" s="30" t="s">
        <v>128</v>
      </c>
      <c r="D241" s="27" t="str">
        <f>'Locatie''s indeling '!E31</f>
        <v>Pillen Michel</v>
      </c>
      <c r="E241" s="731"/>
      <c r="F241" s="736"/>
      <c r="J241" s="23" t="str">
        <f t="shared" si="154"/>
        <v/>
      </c>
      <c r="K241" s="36" t="str">
        <f t="shared" si="155"/>
        <v/>
      </c>
      <c r="L241" s="24" t="str">
        <f>IF(ISBLANK(H241),"",VLOOKUP(K241,Tabellen!$F$6:$G$16,2))</f>
        <v/>
      </c>
      <c r="N241" s="341" t="str">
        <f t="shared" si="148"/>
        <v/>
      </c>
      <c r="O241" s="159" t="str">
        <f>IF(ISBLANK(G241),"",VLOOKUP(J241,Tabellen!$B$5:$C$46,2))</f>
        <v/>
      </c>
      <c r="P241" s="21"/>
      <c r="Q241" s="580"/>
      <c r="R241" s="581"/>
      <c r="S241" s="557"/>
      <c r="T241" s="534"/>
      <c r="U241" s="557"/>
      <c r="V241" s="557"/>
      <c r="W241" s="557"/>
      <c r="AC241" s="415"/>
    </row>
    <row r="242" spans="1:29" ht="13.5" customHeight="1" x14ac:dyDescent="0.15">
      <c r="A242" s="30">
        <v>237</v>
      </c>
      <c r="B242" s="27"/>
      <c r="C242" s="30" t="s">
        <v>128</v>
      </c>
      <c r="D242" s="27" t="str">
        <f>'Locatie''s indeling '!E32</f>
        <v>Temmink Henk</v>
      </c>
      <c r="E242" s="731"/>
      <c r="F242" s="736"/>
      <c r="J242" s="23" t="str">
        <f t="shared" si="154"/>
        <v/>
      </c>
      <c r="K242" s="36" t="str">
        <f t="shared" si="155"/>
        <v/>
      </c>
      <c r="L242" s="24" t="str">
        <f>IF(ISBLANK(H242),"",VLOOKUP(K242,Tabellen!$F$6:$G$16,2))</f>
        <v/>
      </c>
      <c r="N242" s="341" t="str">
        <f t="shared" si="148"/>
        <v/>
      </c>
      <c r="O242" s="159" t="str">
        <f>IF(ISBLANK(G242),"",VLOOKUP(J242,Tabellen!$B$5:$C$46,2))</f>
        <v/>
      </c>
      <c r="P242" s="21"/>
      <c r="Q242" s="580"/>
      <c r="T242" s="557"/>
      <c r="U242" s="557"/>
      <c r="V242" s="534"/>
      <c r="W242" s="557"/>
      <c r="AC242" s="415"/>
    </row>
    <row r="243" spans="1:29" ht="13.5" customHeight="1" x14ac:dyDescent="0.15">
      <c r="A243" s="30">
        <v>238</v>
      </c>
      <c r="B243" s="27"/>
      <c r="C243" s="30" t="s">
        <v>128</v>
      </c>
      <c r="D243" s="27" t="str">
        <f>'Locatie''s indeling '!E26</f>
        <v>Kemkens Arnold</v>
      </c>
      <c r="E243" s="731"/>
      <c r="F243" s="736"/>
      <c r="J243" s="23" t="str">
        <f t="shared" si="154"/>
        <v/>
      </c>
      <c r="K243" s="36" t="str">
        <f t="shared" si="155"/>
        <v/>
      </c>
      <c r="L243" s="24" t="str">
        <f>IF(ISBLANK(H243),"",VLOOKUP(K243,Tabellen!$F$6:$G$16,2))</f>
        <v/>
      </c>
      <c r="N243" s="341" t="str">
        <f t="shared" si="148"/>
        <v/>
      </c>
      <c r="O243" s="159" t="str">
        <f>IF(ISBLANK(G243),"",VLOOKUP(J243,Tabellen!$B$5:$C$46,2))</f>
        <v/>
      </c>
      <c r="P243" s="21"/>
      <c r="Q243" s="580"/>
      <c r="T243" s="557"/>
      <c r="U243" s="557"/>
      <c r="V243" s="534"/>
      <c r="W243" s="557"/>
      <c r="AC243" s="415"/>
    </row>
    <row r="244" spans="1:29" ht="13.5" customHeight="1" x14ac:dyDescent="0.15">
      <c r="A244" s="30">
        <v>239</v>
      </c>
      <c r="B244" s="27"/>
      <c r="C244" s="30" t="s">
        <v>128</v>
      </c>
      <c r="D244" s="27" t="str">
        <f>'Locatie''s indeling '!E27</f>
        <v>Reinders Andre</v>
      </c>
      <c r="E244" s="731"/>
      <c r="F244" s="736"/>
      <c r="J244" s="23" t="str">
        <f t="shared" si="154"/>
        <v/>
      </c>
      <c r="K244" s="36" t="str">
        <f t="shared" si="155"/>
        <v/>
      </c>
      <c r="L244" s="24" t="str">
        <f>IF(ISBLANK(H244),"",VLOOKUP(K244,Tabellen!$F$6:$G$16,2))</f>
        <v/>
      </c>
      <c r="N244" s="341" t="str">
        <f t="shared" si="148"/>
        <v/>
      </c>
      <c r="O244" s="159" t="str">
        <f>IF(ISBLANK(G244),"",VLOOKUP(J244,Tabellen!$B$5:$C$46,2))</f>
        <v/>
      </c>
      <c r="P244" s="21"/>
      <c r="Q244" s="580"/>
      <c r="T244" s="557"/>
      <c r="U244" s="557"/>
      <c r="V244" s="534"/>
      <c r="W244" s="557"/>
      <c r="AC244" s="415"/>
    </row>
    <row r="245" spans="1:29" ht="13.5" customHeight="1" x14ac:dyDescent="0.15">
      <c r="A245" s="30">
        <v>240</v>
      </c>
      <c r="B245" s="27"/>
      <c r="C245" s="30" t="s">
        <v>128</v>
      </c>
      <c r="D245" s="27" t="str">
        <f>'Locatie''s indeling '!E26</f>
        <v>Kemkens Arnold</v>
      </c>
      <c r="E245" s="731"/>
      <c r="F245" s="736"/>
      <c r="G245" s="28"/>
      <c r="H245" s="71"/>
      <c r="I245" s="71"/>
      <c r="J245" s="23" t="str">
        <f t="shared" si="154"/>
        <v/>
      </c>
      <c r="K245" s="36" t="str">
        <f t="shared" si="155"/>
        <v/>
      </c>
      <c r="L245" s="24" t="str">
        <f>IF(ISBLANK(H245),"",VLOOKUP(K245,Tabellen!$F$6:$G$16,2))</f>
        <v/>
      </c>
      <c r="M245" s="28"/>
      <c r="N245" s="342" t="str">
        <f t="shared" si="148"/>
        <v/>
      </c>
      <c r="O245" s="159" t="str">
        <f>IF(ISBLANK(G245),"",VLOOKUP(J245,Tabellen!$B$5:$C$46,2))</f>
        <v/>
      </c>
      <c r="P245" s="21"/>
      <c r="Q245" s="580"/>
      <c r="V245" s="534"/>
      <c r="W245" s="21"/>
      <c r="AC245" s="415"/>
    </row>
    <row r="246" spans="1:29" ht="13.5" customHeight="1" thickBot="1" x14ac:dyDescent="0.2">
      <c r="A246" s="30">
        <v>241</v>
      </c>
      <c r="B246" s="27"/>
      <c r="C246" s="30"/>
      <c r="D246" s="27"/>
      <c r="E246" s="731"/>
      <c r="F246" s="737"/>
      <c r="G246" s="619"/>
      <c r="H246" s="619"/>
      <c r="I246" s="619"/>
      <c r="J246" s="620" t="str">
        <f t="shared" si="154"/>
        <v/>
      </c>
      <c r="K246" s="631" t="str">
        <f t="shared" si="155"/>
        <v/>
      </c>
      <c r="L246" s="622" t="str">
        <f>IF(ISBLANK(H246),"",VLOOKUP(K246,Tabellen!$F$6:$G$16,2))</f>
        <v/>
      </c>
      <c r="M246" s="619"/>
      <c r="N246" s="623" t="str">
        <f t="shared" si="148"/>
        <v/>
      </c>
      <c r="O246" s="159" t="str">
        <f>IF(ISBLANK(G246),"",VLOOKUP(J246,Tabellen!$B$5:$C$46,2))</f>
        <v/>
      </c>
      <c r="P246" s="510"/>
      <c r="Q246" s="580"/>
      <c r="V246" s="557"/>
      <c r="AC246" s="415"/>
    </row>
    <row r="247" spans="1:29" ht="13.5" customHeight="1" thickBot="1" x14ac:dyDescent="0.2">
      <c r="A247" s="30">
        <v>242</v>
      </c>
      <c r="B247" s="27"/>
      <c r="C247" s="30" t="s">
        <v>128</v>
      </c>
      <c r="D247" s="520" t="s">
        <v>11</v>
      </c>
      <c r="E247" s="743">
        <f>'Locatie''s indeling '!$F$28</f>
        <v>0.95</v>
      </c>
      <c r="F247" s="723">
        <f>SUM(F239:F246)</f>
        <v>33</v>
      </c>
      <c r="G247" s="647">
        <f t="shared" ref="G247:I247" si="156">SUM(G239:G246)</f>
        <v>0</v>
      </c>
      <c r="H247" s="647">
        <f t="shared" si="156"/>
        <v>0</v>
      </c>
      <c r="I247" s="647">
        <f t="shared" si="156"/>
        <v>0</v>
      </c>
      <c r="J247" s="648" t="e">
        <f t="shared" ref="J247" si="157">IF(ISBLANK(H247),"",SUM(H247/I247))</f>
        <v>#DIV/0!</v>
      </c>
      <c r="K247" s="638">
        <f t="shared" ref="K247:K248" si="158">IF(ISBLANK(H247),"",SUM(H247/F247))</f>
        <v>0</v>
      </c>
      <c r="L247" s="646">
        <f>SUM(L239:L246)</f>
        <v>0</v>
      </c>
      <c r="M247" s="647">
        <f>MAX(M239:M246)</f>
        <v>0</v>
      </c>
      <c r="N247" s="649" t="e">
        <f>IF(ISBLANK(H247),"",SUM(J247/E247))</f>
        <v>#DIV/0!</v>
      </c>
      <c r="O247" s="159" t="e">
        <f>IF(ISBLANK(G247),"",VLOOKUP(J247,Tabellen!$B$5:$C$46,2))</f>
        <v>#DIV/0!</v>
      </c>
      <c r="P247" s="1130" t="s">
        <v>31</v>
      </c>
      <c r="Q247" s="580"/>
      <c r="V247" s="557"/>
      <c r="AC247" s="415"/>
    </row>
    <row r="248" spans="1:29" ht="13.5" customHeight="1" thickBot="1" x14ac:dyDescent="0.2">
      <c r="A248" s="30">
        <v>243</v>
      </c>
      <c r="B248" s="27" t="str">
        <f>'Locatie''s indeling '!$E$29</f>
        <v>Brake Frans te</v>
      </c>
      <c r="C248" s="30" t="s">
        <v>122</v>
      </c>
      <c r="D248" s="27" t="str">
        <f>'Locatie''s indeling '!E30</f>
        <v>Loon Theo van</v>
      </c>
      <c r="E248" s="747">
        <f>'Locatie''s indeling '!$F$29</f>
        <v>1.31</v>
      </c>
      <c r="F248" s="735">
        <f>'Locatie''s indeling '!$G$29</f>
        <v>41</v>
      </c>
      <c r="G248" s="153"/>
      <c r="H248" s="153"/>
      <c r="I248" s="153"/>
      <c r="J248" s="624" t="str">
        <f t="shared" ref="J248" si="159">IF(ISBLANK(H248),"",SUM(H248/I248))</f>
        <v/>
      </c>
      <c r="K248" s="634" t="str">
        <f t="shared" si="158"/>
        <v/>
      </c>
      <c r="L248" s="152" t="str">
        <f>IF(ISBLANK(H248),"",VLOOKUP(K248,Tabellen!$F$6:$G$16,2))</f>
        <v/>
      </c>
      <c r="M248" s="153"/>
      <c r="N248" s="626" t="str">
        <f t="shared" si="148"/>
        <v/>
      </c>
      <c r="O248" s="159" t="str">
        <f>IF(ISBLANK(G248),"",VLOOKUP(J248,Tabellen!$B$5:$C$46,2))</f>
        <v/>
      </c>
      <c r="P248" s="1131"/>
    </row>
    <row r="249" spans="1:29" ht="13.5" customHeight="1" x14ac:dyDescent="0.15">
      <c r="A249" s="30">
        <v>244</v>
      </c>
      <c r="B249" s="27"/>
      <c r="C249" s="30" t="s">
        <v>122</v>
      </c>
      <c r="D249" s="27" t="str">
        <f>'Locatie''s indeling '!E31</f>
        <v>Pillen Michel</v>
      </c>
      <c r="E249" s="747"/>
      <c r="F249" s="735"/>
      <c r="J249" s="23" t="str">
        <f t="shared" ref="J249:J255" si="160">IF(ISBLANK(H249),"",SUM(H249/I249))</f>
        <v/>
      </c>
      <c r="K249" s="36" t="str">
        <f t="shared" ref="K249:K255" si="161">IF(ISBLANK(H249),"",SUM(H249/F249))</f>
        <v/>
      </c>
      <c r="L249" s="24" t="str">
        <f>IF(ISBLANK(H249),"",VLOOKUP(K249,Tabellen!$F$6:$G$16,2))</f>
        <v/>
      </c>
      <c r="N249" s="341" t="str">
        <f t="shared" si="148"/>
        <v/>
      </c>
      <c r="O249" s="159" t="str">
        <f>IF(ISBLANK(G249),"",VLOOKUP(J249,Tabellen!$B$5:$C$46,2))</f>
        <v/>
      </c>
      <c r="P249" s="521"/>
    </row>
    <row r="250" spans="1:29" ht="13.5" customHeight="1" x14ac:dyDescent="0.15">
      <c r="A250" s="30">
        <v>245</v>
      </c>
      <c r="B250" s="27"/>
      <c r="C250" s="30" t="s">
        <v>122</v>
      </c>
      <c r="D250" s="27" t="str">
        <f>'Locatie''s indeling '!E32</f>
        <v>Temmink Henk</v>
      </c>
      <c r="E250" s="747"/>
      <c r="F250" s="735"/>
      <c r="G250" s="28"/>
      <c r="H250" s="71"/>
      <c r="I250" s="71"/>
      <c r="J250" s="23" t="str">
        <f t="shared" si="160"/>
        <v/>
      </c>
      <c r="K250" s="36" t="str">
        <f t="shared" si="161"/>
        <v/>
      </c>
      <c r="L250" s="24" t="str">
        <f>IF(ISBLANK(H250),"",VLOOKUP(K250,Tabellen!$F$6:$G$16,2))</f>
        <v/>
      </c>
      <c r="M250" s="28"/>
      <c r="N250" s="342" t="str">
        <f t="shared" si="148"/>
        <v/>
      </c>
      <c r="O250" s="159" t="str">
        <f>IF(ISBLANK(G250),"",VLOOKUP(J250,Tabellen!$B$5:$C$46,2))</f>
        <v/>
      </c>
      <c r="Q250" s="580"/>
      <c r="V250" s="557"/>
      <c r="Y250" s="557"/>
    </row>
    <row r="251" spans="1:29" ht="13.5" customHeight="1" x14ac:dyDescent="0.15">
      <c r="A251" s="30">
        <v>246</v>
      </c>
      <c r="B251" s="27"/>
      <c r="C251" s="30" t="s">
        <v>122</v>
      </c>
      <c r="D251" s="27" t="str">
        <f>'Locatie''s indeling '!E33</f>
        <v>Waalders Harrie</v>
      </c>
      <c r="E251" s="747"/>
      <c r="F251" s="735"/>
      <c r="J251" s="23" t="str">
        <f t="shared" si="160"/>
        <v/>
      </c>
      <c r="K251" s="36" t="str">
        <f t="shared" si="161"/>
        <v/>
      </c>
      <c r="L251" s="24" t="str">
        <f>IF(ISBLANK(H251),"",VLOOKUP(K251,Tabellen!$F$6:$G$16,2))</f>
        <v/>
      </c>
      <c r="N251" s="341" t="str">
        <f t="shared" si="148"/>
        <v/>
      </c>
      <c r="O251" s="159" t="str">
        <f>IF(ISBLANK(G251),"",VLOOKUP(J251,Tabellen!$B$5:$C$46,2))</f>
        <v/>
      </c>
      <c r="Q251" s="580"/>
      <c r="V251" s="557"/>
      <c r="Y251" s="557"/>
    </row>
    <row r="252" spans="1:29" ht="13.5" customHeight="1" x14ac:dyDescent="0.15">
      <c r="A252" s="30">
        <v>247</v>
      </c>
      <c r="B252" s="27"/>
      <c r="C252" s="30" t="s">
        <v>122</v>
      </c>
      <c r="D252" s="27" t="str">
        <f>'Locatie''s indeling '!E26</f>
        <v>Kemkens Arnold</v>
      </c>
      <c r="E252" s="747"/>
      <c r="F252" s="735"/>
      <c r="J252" s="23" t="str">
        <f t="shared" si="160"/>
        <v/>
      </c>
      <c r="K252" s="36" t="str">
        <f t="shared" si="161"/>
        <v/>
      </c>
      <c r="L252" s="24" t="str">
        <f>IF(ISBLANK(H252),"",VLOOKUP(K252,Tabellen!$F$6:$G$16,2))</f>
        <v/>
      </c>
      <c r="N252" s="341" t="str">
        <f t="shared" si="148"/>
        <v/>
      </c>
      <c r="O252" s="159" t="str">
        <f>IF(ISBLANK(G252),"",VLOOKUP(J252,Tabellen!$B$5:$C$46,2))</f>
        <v/>
      </c>
      <c r="Q252" s="583"/>
      <c r="R252" s="538"/>
      <c r="S252" s="539"/>
      <c r="T252" s="540"/>
      <c r="U252" s="540"/>
      <c r="V252" s="541"/>
      <c r="W252" s="508"/>
      <c r="X252" s="539"/>
      <c r="Y252" s="584"/>
      <c r="Z252" s="508"/>
      <c r="AA252" s="1139"/>
    </row>
    <row r="253" spans="1:29" ht="13.5" customHeight="1" x14ac:dyDescent="0.15">
      <c r="A253" s="30">
        <v>248</v>
      </c>
      <c r="B253" s="27"/>
      <c r="C253" s="30" t="s">
        <v>122</v>
      </c>
      <c r="D253" s="27" t="str">
        <f>'Locatie''s indeling '!E27</f>
        <v>Reinders Andre</v>
      </c>
      <c r="E253" s="747"/>
      <c r="F253" s="735"/>
      <c r="J253" s="23" t="str">
        <f t="shared" si="160"/>
        <v/>
      </c>
      <c r="K253" s="36" t="str">
        <f t="shared" si="161"/>
        <v/>
      </c>
      <c r="L253" s="24" t="str">
        <f>IF(ISBLANK(H253),"",VLOOKUP(K253,Tabellen!$F$6:$G$16,2))</f>
        <v/>
      </c>
      <c r="N253" s="341" t="str">
        <f t="shared" si="148"/>
        <v/>
      </c>
      <c r="O253" s="159" t="str">
        <f>IF(ISBLANK(G253),"",VLOOKUP(J253,Tabellen!$B$5:$C$46,2))</f>
        <v/>
      </c>
      <c r="Q253" s="583"/>
      <c r="R253" s="538"/>
      <c r="S253" s="539"/>
      <c r="T253" s="540"/>
      <c r="U253" s="540"/>
      <c r="V253" s="541"/>
      <c r="W253" s="508"/>
      <c r="X253" s="539"/>
      <c r="Y253" s="584"/>
      <c r="Z253" s="508"/>
      <c r="AA253" s="1139"/>
    </row>
    <row r="254" spans="1:29" ht="13.5" customHeight="1" x14ac:dyDescent="0.15">
      <c r="A254" s="30">
        <v>249</v>
      </c>
      <c r="B254" s="27"/>
      <c r="C254" s="30" t="s">
        <v>122</v>
      </c>
      <c r="D254" s="27" t="str">
        <f>'Locatie''s indeling '!E28</f>
        <v>Bekker Leo</v>
      </c>
      <c r="E254" s="747"/>
      <c r="F254" s="735"/>
      <c r="J254" s="23" t="str">
        <f t="shared" si="160"/>
        <v/>
      </c>
      <c r="K254" s="36" t="str">
        <f t="shared" si="161"/>
        <v/>
      </c>
      <c r="L254" s="24" t="str">
        <f>IF(ISBLANK(H254),"",VLOOKUP(K254,Tabellen!$F$6:$G$16,2))</f>
        <v/>
      </c>
      <c r="N254" s="341" t="str">
        <f t="shared" si="148"/>
        <v/>
      </c>
      <c r="O254" s="159" t="str">
        <f>IF(ISBLANK(G254),"",VLOOKUP(J254,Tabellen!$B$5:$C$46,2))</f>
        <v/>
      </c>
      <c r="Q254" s="537"/>
      <c r="R254" s="538"/>
      <c r="S254" s="539"/>
      <c r="T254" s="540"/>
      <c r="U254" s="540"/>
      <c r="V254" s="541"/>
      <c r="W254" s="508"/>
      <c r="X254" s="539"/>
      <c r="Y254" s="584"/>
      <c r="Z254" s="508"/>
      <c r="AA254" s="1139"/>
    </row>
    <row r="255" spans="1:29" ht="13.5" customHeight="1" thickBot="1" x14ac:dyDescent="0.2">
      <c r="A255" s="30">
        <v>250</v>
      </c>
      <c r="B255" s="27"/>
      <c r="C255" s="30"/>
      <c r="D255" s="27"/>
      <c r="E255" s="750"/>
      <c r="F255" s="740"/>
      <c r="G255" s="642"/>
      <c r="H255" s="643"/>
      <c r="I255" s="643"/>
      <c r="J255" s="620" t="str">
        <f t="shared" si="160"/>
        <v/>
      </c>
      <c r="K255" s="631" t="str">
        <f t="shared" si="161"/>
        <v/>
      </c>
      <c r="L255" s="622" t="str">
        <f>IF(ISBLANK(H255),"",VLOOKUP(K255,Tabellen!$F$6:$G$16,2))</f>
        <v/>
      </c>
      <c r="M255" s="642"/>
      <c r="N255" s="641" t="str">
        <f t="shared" si="148"/>
        <v/>
      </c>
      <c r="O255" s="159" t="str">
        <f>IF(ISBLANK(G255),"",VLOOKUP(J255,Tabellen!$B$5:$C$46,2))</f>
        <v/>
      </c>
    </row>
    <row r="256" spans="1:29" ht="13.5" customHeight="1" thickBot="1" x14ac:dyDescent="0.2">
      <c r="A256" s="30">
        <v>251</v>
      </c>
      <c r="B256" s="198"/>
      <c r="C256" s="30" t="s">
        <v>122</v>
      </c>
      <c r="D256" s="520" t="s">
        <v>11</v>
      </c>
      <c r="E256" s="743">
        <f>'Locatie''s indeling '!$F$29</f>
        <v>1.31</v>
      </c>
      <c r="F256" s="752">
        <f>SUM(F248:F255)</f>
        <v>41</v>
      </c>
      <c r="G256" s="647">
        <f t="shared" ref="G256:I256" si="162">SUM(G248:G255)</f>
        <v>0</v>
      </c>
      <c r="H256" s="647">
        <f t="shared" si="162"/>
        <v>0</v>
      </c>
      <c r="I256" s="647">
        <f t="shared" si="162"/>
        <v>0</v>
      </c>
      <c r="J256" s="648" t="e">
        <f t="shared" ref="J256:J257" si="163">IF(ISBLANK(H256),"",SUM(H256/I256))</f>
        <v>#DIV/0!</v>
      </c>
      <c r="K256" s="638">
        <f t="shared" ref="K256:K257" si="164">IF(ISBLANK(H256),"",SUM(H256/F256))</f>
        <v>0</v>
      </c>
      <c r="L256" s="646">
        <f>SUM(L248:L255)</f>
        <v>0</v>
      </c>
      <c r="M256" s="647">
        <f>MAX(M248:M255)</f>
        <v>0</v>
      </c>
      <c r="N256" s="649" t="e">
        <f>IF(ISBLANK(H256),"",SUM(J256/E256))</f>
        <v>#DIV/0!</v>
      </c>
      <c r="O256" s="159" t="e">
        <f>IF(ISBLANK(G256),"",VLOOKUP(J256,Tabellen!$B$5:$C$46,2))</f>
        <v>#DIV/0!</v>
      </c>
      <c r="P256" s="663"/>
      <c r="Q256" s="542"/>
      <c r="V256" s="542"/>
    </row>
    <row r="257" spans="1:37" ht="13.5" customHeight="1" thickBot="1" x14ac:dyDescent="0.2">
      <c r="A257" s="647">
        <f t="shared" ref="A257" si="165">SUM(A249:A256)</f>
        <v>1980</v>
      </c>
      <c r="B257" s="647" t="str">
        <f>'Locatie''s indeling '!$E$30</f>
        <v>Loon Theo van</v>
      </c>
      <c r="C257" s="30" t="s">
        <v>122</v>
      </c>
      <c r="D257" s="700" t="str">
        <f>'Locatie''s indeling '!E31</f>
        <v>Pillen Michel</v>
      </c>
      <c r="E257" s="753">
        <f>'Locatie''s indeling '!$F$30</f>
        <v>1</v>
      </c>
      <c r="F257" s="647">
        <f>'Locatie''s indeling '!$G$30</f>
        <v>35</v>
      </c>
      <c r="G257" s="153"/>
      <c r="H257" s="153"/>
      <c r="I257" s="153"/>
      <c r="J257" s="624" t="str">
        <f t="shared" si="163"/>
        <v/>
      </c>
      <c r="K257" s="634" t="str">
        <f t="shared" si="164"/>
        <v/>
      </c>
      <c r="L257" s="152" t="str">
        <f>IF(ISBLANK(H257),"",VLOOKUP(K257,Tabellen!$F$6:$G$16,2))</f>
        <v/>
      </c>
      <c r="M257" s="153"/>
      <c r="N257" s="626" t="str">
        <f t="shared" ref="N257" si="166">IF(ISBLANK(H257),"",SUM(J257/E257))</f>
        <v/>
      </c>
      <c r="O257" s="159" t="str">
        <f>IF(ISBLANK(G257),"",VLOOKUP(J257,Tabellen!$B$5:$C$46,2))</f>
        <v/>
      </c>
      <c r="P257" s="699"/>
      <c r="Q257" s="153"/>
      <c r="R257" s="153"/>
      <c r="S257" s="624" t="str">
        <f t="shared" ref="S257" si="167">IF(ISBLANK(Q257),"",SUM(Q257/R257))</f>
        <v/>
      </c>
      <c r="T257" s="634" t="str">
        <f t="shared" ref="T257" si="168">IF(ISBLANK(Q257),"",SUM(Q257/O257))</f>
        <v/>
      </c>
      <c r="U257" s="152" t="str">
        <f>IF(ISBLANK(Q257),"",VLOOKUP(T257,Tabellen!$F$6:$G$16,2))</f>
        <v/>
      </c>
      <c r="V257" s="153"/>
      <c r="W257" s="626" t="str">
        <f t="shared" si="148"/>
        <v/>
      </c>
      <c r="X257" s="627" t="str">
        <f>IF(ISBLANK(P257),"",VLOOKUP(S257,Tabellen!$P$6:$P$50,2))</f>
        <v/>
      </c>
      <c r="Y257" s="160"/>
      <c r="Z257" s="580"/>
      <c r="AA257" s="33"/>
      <c r="AC257" s="21"/>
      <c r="AD257" s="21"/>
      <c r="AE257" s="542"/>
      <c r="AF257" s="534"/>
      <c r="AG257" s="21"/>
      <c r="AH257" s="21"/>
      <c r="AI257" s="534"/>
      <c r="AJ257" s="21"/>
      <c r="AK257" s="21"/>
    </row>
    <row r="258" spans="1:37" ht="13.5" customHeight="1" thickBot="1" x14ac:dyDescent="0.2">
      <c r="A258" s="30">
        <v>253</v>
      </c>
      <c r="B258" s="27"/>
      <c r="C258" s="30" t="s">
        <v>122</v>
      </c>
      <c r="D258" s="700" t="str">
        <f>'Locatie''s indeling '!E32</f>
        <v>Temmink Henk</v>
      </c>
      <c r="E258" s="754"/>
      <c r="F258" s="755"/>
      <c r="G258" s="153"/>
      <c r="H258" s="153"/>
      <c r="I258" s="153"/>
      <c r="J258" s="624" t="str">
        <f t="shared" ref="J258:J264" si="169">IF(ISBLANK(H258),"",SUM(H258/I258))</f>
        <v/>
      </c>
      <c r="K258" s="634" t="str">
        <f t="shared" ref="K258:K264" si="170">IF(ISBLANK(H258),"",SUM(H258/F258))</f>
        <v/>
      </c>
      <c r="L258" s="152" t="str">
        <f>IF(ISBLANK(H258),"",VLOOKUP(K258,Tabellen!$F$6:$G$16,2))</f>
        <v/>
      </c>
      <c r="M258" s="153"/>
      <c r="N258" s="626" t="str">
        <f t="shared" si="148"/>
        <v/>
      </c>
      <c r="O258" s="159" t="str">
        <f>IF(ISBLANK(G258),"",VLOOKUP(J258,Tabellen!$B$5:$C$46,2))</f>
        <v/>
      </c>
      <c r="Q258" s="580"/>
      <c r="V258" s="542"/>
      <c r="AC258" s="415"/>
    </row>
    <row r="259" spans="1:37" ht="13.5" customHeight="1" thickBot="1" x14ac:dyDescent="0.2">
      <c r="A259" s="30">
        <v>254</v>
      </c>
      <c r="B259" s="27"/>
      <c r="C259" s="30" t="s">
        <v>122</v>
      </c>
      <c r="D259" s="700" t="str">
        <f>'Locatie''s indeling '!E26</f>
        <v>Kemkens Arnold</v>
      </c>
      <c r="E259" s="756"/>
      <c r="F259" s="647"/>
      <c r="J259" s="23" t="str">
        <f t="shared" si="169"/>
        <v/>
      </c>
      <c r="K259" s="36" t="str">
        <f t="shared" si="170"/>
        <v/>
      </c>
      <c r="L259" s="24" t="str">
        <f>IF(ISBLANK(H259),"",VLOOKUP(K259,Tabellen!$F$6:$G$16,2))</f>
        <v/>
      </c>
      <c r="N259" s="341" t="str">
        <f t="shared" si="148"/>
        <v/>
      </c>
      <c r="O259" s="159" t="str">
        <f>IF(ISBLANK(G259),"",VLOOKUP(J259,Tabellen!$B$5:$C$46,2))</f>
        <v/>
      </c>
      <c r="Q259" s="580"/>
      <c r="V259" s="542"/>
      <c r="Y259" s="557"/>
      <c r="AC259" s="415"/>
    </row>
    <row r="260" spans="1:37" ht="13.5" customHeight="1" thickBot="1" x14ac:dyDescent="0.2">
      <c r="A260" s="30">
        <v>255</v>
      </c>
      <c r="B260" s="27"/>
      <c r="C260" s="30" t="s">
        <v>122</v>
      </c>
      <c r="D260" s="700" t="str">
        <f>'Locatie''s indeling '!E27</f>
        <v>Reinders Andre</v>
      </c>
      <c r="E260" s="756"/>
      <c r="F260" s="647"/>
      <c r="G260" s="28"/>
      <c r="H260" s="71"/>
      <c r="I260" s="71"/>
      <c r="J260" s="23" t="str">
        <f t="shared" si="169"/>
        <v/>
      </c>
      <c r="K260" s="36" t="str">
        <f t="shared" si="170"/>
        <v/>
      </c>
      <c r="L260" s="24" t="str">
        <f>IF(ISBLANK(H260),"",VLOOKUP(K260,Tabellen!$F$6:$G$16,2))</f>
        <v/>
      </c>
      <c r="M260" s="28"/>
      <c r="N260" s="342" t="str">
        <f t="shared" si="148"/>
        <v/>
      </c>
      <c r="O260" s="159" t="str">
        <f>IF(ISBLANK(G260),"",VLOOKUP(J260,Tabellen!$B$5:$C$46,2))</f>
        <v/>
      </c>
      <c r="Q260" s="580"/>
      <c r="V260" s="542"/>
      <c r="Y260" s="557"/>
      <c r="AC260" s="415"/>
    </row>
    <row r="261" spans="1:37" ht="13.5" customHeight="1" thickBot="1" x14ac:dyDescent="0.2">
      <c r="A261" s="30">
        <v>256</v>
      </c>
      <c r="B261" s="27"/>
      <c r="C261" s="30" t="s">
        <v>122</v>
      </c>
      <c r="D261" s="700" t="str">
        <f>'Locatie''s indeling '!E28</f>
        <v>Bekker Leo</v>
      </c>
      <c r="E261" s="756"/>
      <c r="F261" s="647"/>
      <c r="J261" s="23" t="str">
        <f t="shared" si="169"/>
        <v/>
      </c>
      <c r="K261" s="36" t="str">
        <f t="shared" si="170"/>
        <v/>
      </c>
      <c r="L261" s="24" t="str">
        <f>IF(ISBLANK(H261),"",VLOOKUP(K261,Tabellen!$F$6:$G$16,2))</f>
        <v/>
      </c>
      <c r="N261" s="341" t="str">
        <f t="shared" ref="N261:N300" si="171">IF(ISBLANK(H261),"",SUM(J261/E261))</f>
        <v/>
      </c>
      <c r="O261" s="159" t="str">
        <f>IF(ISBLANK(G261),"",VLOOKUP(J261,Tabellen!$B$5:$C$46,2))</f>
        <v/>
      </c>
      <c r="Q261" s="580"/>
      <c r="V261" s="557"/>
      <c r="Y261" s="557"/>
      <c r="AC261" s="415"/>
    </row>
    <row r="262" spans="1:37" ht="13.5" customHeight="1" thickBot="1" x14ac:dyDescent="0.2">
      <c r="A262" s="30">
        <v>257</v>
      </c>
      <c r="B262" s="27"/>
      <c r="C262" s="30" t="s">
        <v>122</v>
      </c>
      <c r="D262" s="700" t="str">
        <f>'Locatie''s indeling '!E29</f>
        <v>Brake Frans te</v>
      </c>
      <c r="E262" s="756"/>
      <c r="F262" s="647"/>
      <c r="J262" s="23" t="str">
        <f t="shared" si="169"/>
        <v/>
      </c>
      <c r="K262" s="36" t="str">
        <f t="shared" si="170"/>
        <v/>
      </c>
      <c r="L262" s="24" t="str">
        <f>IF(ISBLANK(H262),"",VLOOKUP(K262,Tabellen!$F$6:$G$16,2))</f>
        <v/>
      </c>
      <c r="N262" s="341" t="str">
        <f t="shared" si="171"/>
        <v/>
      </c>
      <c r="O262" s="159" t="str">
        <f>IF(ISBLANK(G262),"",VLOOKUP(J262,Tabellen!$B$5:$C$46,2))</f>
        <v/>
      </c>
      <c r="Q262" s="580"/>
      <c r="V262" s="557"/>
      <c r="Y262" s="557"/>
      <c r="AC262" s="415"/>
    </row>
    <row r="263" spans="1:37" ht="13.5" customHeight="1" thickBot="1" x14ac:dyDescent="0.2">
      <c r="A263" s="30">
        <v>258</v>
      </c>
      <c r="B263" s="27"/>
      <c r="C263" s="30" t="s">
        <v>122</v>
      </c>
      <c r="D263" s="700" t="str">
        <f>'Locatie''s indeling '!E30</f>
        <v>Loon Theo van</v>
      </c>
      <c r="E263" s="756"/>
      <c r="F263" s="647"/>
      <c r="J263" s="23" t="str">
        <f t="shared" si="169"/>
        <v/>
      </c>
      <c r="K263" s="36" t="str">
        <f t="shared" si="170"/>
        <v/>
      </c>
      <c r="L263" s="24" t="str">
        <f>IF(ISBLANK(H263),"",VLOOKUP(K263,Tabellen!$F$6:$G$16,2))</f>
        <v/>
      </c>
      <c r="N263" s="341" t="str">
        <f t="shared" si="171"/>
        <v/>
      </c>
      <c r="O263" s="159" t="str">
        <f>IF(ISBLANK(G263),"",VLOOKUP(J263,Tabellen!$B$5:$C$46,2))</f>
        <v/>
      </c>
      <c r="Q263" s="580"/>
      <c r="AC263" s="415"/>
    </row>
    <row r="264" spans="1:37" ht="13.5" customHeight="1" thickBot="1" x14ac:dyDescent="0.2">
      <c r="A264" s="30">
        <v>259</v>
      </c>
      <c r="B264" s="27"/>
      <c r="C264" s="30"/>
      <c r="D264" s="700"/>
      <c r="E264" s="756"/>
      <c r="F264" s="647"/>
      <c r="G264" s="619"/>
      <c r="H264" s="619"/>
      <c r="I264" s="619"/>
      <c r="J264" s="620" t="str">
        <f t="shared" si="169"/>
        <v/>
      </c>
      <c r="K264" s="631" t="str">
        <f t="shared" si="170"/>
        <v/>
      </c>
      <c r="L264" s="622" t="str">
        <f>IF(ISBLANK(H264),"",VLOOKUP(K264,Tabellen!$F$6:$G$16,2))</f>
        <v/>
      </c>
      <c r="M264" s="619"/>
      <c r="N264" s="623" t="str">
        <f t="shared" si="171"/>
        <v/>
      </c>
      <c r="O264" s="159" t="str">
        <f>IF(ISBLANK(G264),"",VLOOKUP(J264,Tabellen!$B$5:$C$46,2))</f>
        <v/>
      </c>
      <c r="P264" s="33"/>
      <c r="Q264" s="612"/>
      <c r="V264" s="534"/>
      <c r="W264" s="21"/>
      <c r="AC264" s="415"/>
    </row>
    <row r="265" spans="1:37" ht="13.5" customHeight="1" thickBot="1" x14ac:dyDescent="0.2">
      <c r="A265" s="30">
        <v>260</v>
      </c>
      <c r="B265" s="27"/>
      <c r="C265" s="30" t="s">
        <v>122</v>
      </c>
      <c r="D265" s="515" t="s">
        <v>11</v>
      </c>
      <c r="E265" s="743">
        <f>'Locatie''s indeling '!$F$30</f>
        <v>1</v>
      </c>
      <c r="F265" s="751">
        <f>SUM(F257:F264)</f>
        <v>35</v>
      </c>
      <c r="G265" s="647">
        <f t="shared" ref="G265:I265" si="172">SUM(G257:G264)</f>
        <v>0</v>
      </c>
      <c r="H265" s="657">
        <f t="shared" si="172"/>
        <v>0</v>
      </c>
      <c r="I265" s="657">
        <f t="shared" si="172"/>
        <v>0</v>
      </c>
      <c r="J265" s="648" t="e">
        <f t="shared" ref="J265:J272" si="173">IF(ISBLANK(H265),"",SUM(H265/I265))</f>
        <v>#DIV/0!</v>
      </c>
      <c r="K265" s="638">
        <f t="shared" ref="K265:K275" si="174">IF(ISBLANK(H265),"",SUM(H265/F265))</f>
        <v>0</v>
      </c>
      <c r="L265" s="646">
        <f>SUM(L257:L264)</f>
        <v>0</v>
      </c>
      <c r="M265" s="647">
        <f>MAX(M257:M264)</f>
        <v>0</v>
      </c>
      <c r="N265" s="649" t="e">
        <f>IF(ISBLANK(H265),"",SUM(J265/E265))</f>
        <v>#DIV/0!</v>
      </c>
      <c r="O265" s="159" t="e">
        <f>IF(ISBLANK(G265),"",VLOOKUP(J265,Tabellen!$B$5:$C$46,2))</f>
        <v>#DIV/0!</v>
      </c>
      <c r="P265" s="33"/>
      <c r="Q265" s="612"/>
      <c r="T265" s="557"/>
      <c r="V265" s="534"/>
      <c r="W265" s="21"/>
    </row>
    <row r="266" spans="1:37" ht="13.5" customHeight="1" x14ac:dyDescent="0.15">
      <c r="A266" s="30">
        <v>261</v>
      </c>
      <c r="B266" s="27" t="str">
        <f>'Locatie''s indeling '!$E$31</f>
        <v>Pillen Michel</v>
      </c>
      <c r="C266" s="30" t="s">
        <v>122</v>
      </c>
      <c r="D266" s="515" t="str">
        <f>'Locatie''s indeling '!E32</f>
        <v>Temmink Henk</v>
      </c>
      <c r="E266" s="757">
        <f>'Locatie''s indeling '!$F$31</f>
        <v>1.04</v>
      </c>
      <c r="F266" s="758">
        <f>'Locatie''s indeling '!$G$31</f>
        <v>35</v>
      </c>
      <c r="G266" s="706"/>
      <c r="H266" s="706"/>
      <c r="I266" s="706"/>
      <c r="J266" s="667" t="str">
        <f t="shared" si="173"/>
        <v/>
      </c>
      <c r="K266" s="644" t="str">
        <f t="shared" si="174"/>
        <v/>
      </c>
      <c r="L266" s="668" t="str">
        <f>IF(ISBLANK(H266),"",VLOOKUP(K266,Tabellen!$F$6:$G$16,2))</f>
        <v/>
      </c>
      <c r="M266" s="706"/>
      <c r="N266" s="669" t="str">
        <f t="shared" ref="N266:N272" si="175">IF(ISBLANK(H266),"",SUM(J266/E266))</f>
        <v/>
      </c>
      <c r="O266" s="159" t="str">
        <f>IF(ISBLANK(G266),"",VLOOKUP(J266,Tabellen!$B$5:$C$46,2))</f>
        <v/>
      </c>
      <c r="P266" s="33"/>
      <c r="Q266" s="612"/>
      <c r="T266" s="557"/>
      <c r="V266" s="534"/>
      <c r="W266" s="21"/>
    </row>
    <row r="267" spans="1:37" ht="13.5" customHeight="1" x14ac:dyDescent="0.15">
      <c r="A267" s="30">
        <v>262</v>
      </c>
      <c r="B267" s="27"/>
      <c r="C267" s="30" t="s">
        <v>122</v>
      </c>
      <c r="D267" s="515" t="str">
        <f>'Locatie''s indeling '!E33</f>
        <v>Waalders Harrie</v>
      </c>
      <c r="E267" s="743"/>
      <c r="F267" s="127"/>
      <c r="J267" s="23" t="str">
        <f t="shared" si="173"/>
        <v/>
      </c>
      <c r="K267" s="36" t="str">
        <f t="shared" si="174"/>
        <v/>
      </c>
      <c r="L267" s="24" t="str">
        <f>IF(ISBLANK(H267),"",VLOOKUP(K267,Tabellen!$F$6:$G$16,2))</f>
        <v/>
      </c>
      <c r="N267" s="341" t="str">
        <f t="shared" si="175"/>
        <v/>
      </c>
      <c r="O267" s="159" t="str">
        <f>IF(ISBLANK(G267),"",VLOOKUP(J267,Tabellen!$B$5:$C$46,2))</f>
        <v/>
      </c>
      <c r="P267" s="33"/>
      <c r="Q267" s="612"/>
      <c r="T267" s="557"/>
      <c r="V267" s="534"/>
      <c r="W267" s="21"/>
    </row>
    <row r="268" spans="1:37" ht="13.5" customHeight="1" x14ac:dyDescent="0.15">
      <c r="A268" s="30">
        <v>263</v>
      </c>
      <c r="B268" s="27"/>
      <c r="C268" s="30" t="s">
        <v>122</v>
      </c>
      <c r="D268" s="515" t="str">
        <f>'Locatie''s indeling '!E26</f>
        <v>Kemkens Arnold</v>
      </c>
      <c r="E268" s="743"/>
      <c r="F268" s="127"/>
      <c r="G268" s="28"/>
      <c r="H268" s="71"/>
      <c r="I268" s="71"/>
      <c r="J268" s="23" t="str">
        <f t="shared" si="173"/>
        <v/>
      </c>
      <c r="K268" s="36" t="str">
        <f t="shared" si="174"/>
        <v/>
      </c>
      <c r="L268" s="24" t="str">
        <f>IF(ISBLANK(H268),"",VLOOKUP(K268,Tabellen!$F$6:$G$16,2))</f>
        <v/>
      </c>
      <c r="M268" s="28"/>
      <c r="N268" s="342" t="str">
        <f t="shared" si="175"/>
        <v/>
      </c>
      <c r="O268" s="159" t="str">
        <f>IF(ISBLANK(G268),"",VLOOKUP(J268,Tabellen!$B$5:$C$46,2))</f>
        <v/>
      </c>
      <c r="P268" s="33"/>
      <c r="Q268" s="612"/>
      <c r="T268" s="557"/>
      <c r="V268" s="534"/>
      <c r="W268" s="21"/>
    </row>
    <row r="269" spans="1:37" ht="13.5" customHeight="1" x14ac:dyDescent="0.15">
      <c r="A269" s="30">
        <v>264</v>
      </c>
      <c r="B269" s="27"/>
      <c r="C269" s="30" t="s">
        <v>122</v>
      </c>
      <c r="D269" s="515" t="str">
        <f>'Locatie''s indeling '!E27</f>
        <v>Reinders Andre</v>
      </c>
      <c r="E269" s="743"/>
      <c r="F269" s="127"/>
      <c r="J269" s="23" t="str">
        <f t="shared" si="173"/>
        <v/>
      </c>
      <c r="K269" s="36" t="str">
        <f t="shared" si="174"/>
        <v/>
      </c>
      <c r="L269" s="24" t="str">
        <f>IF(ISBLANK(H269),"",VLOOKUP(K269,Tabellen!$F$6:$G$16,2))</f>
        <v/>
      </c>
      <c r="N269" s="341" t="str">
        <f t="shared" si="175"/>
        <v/>
      </c>
      <c r="O269" s="159" t="str">
        <f>IF(ISBLANK(G269),"",VLOOKUP(J269,Tabellen!$B$5:$C$46,2))</f>
        <v/>
      </c>
      <c r="P269" s="33"/>
      <c r="Q269" s="612"/>
      <c r="T269" s="557"/>
      <c r="V269" s="534"/>
      <c r="W269" s="21"/>
    </row>
    <row r="270" spans="1:37" ht="13.5" customHeight="1" x14ac:dyDescent="0.15">
      <c r="A270" s="30">
        <v>265</v>
      </c>
      <c r="B270" s="27"/>
      <c r="C270" s="30" t="s">
        <v>122</v>
      </c>
      <c r="D270" s="515" t="str">
        <f>'Locatie''s indeling '!E28</f>
        <v>Bekker Leo</v>
      </c>
      <c r="E270" s="743"/>
      <c r="F270" s="127"/>
      <c r="J270" s="23" t="str">
        <f t="shared" si="173"/>
        <v/>
      </c>
      <c r="K270" s="36" t="str">
        <f t="shared" si="174"/>
        <v/>
      </c>
      <c r="L270" s="24" t="str">
        <f>IF(ISBLANK(H270),"",VLOOKUP(K270,Tabellen!$F$6:$G$16,2))</f>
        <v/>
      </c>
      <c r="N270" s="341" t="str">
        <f t="shared" si="175"/>
        <v/>
      </c>
      <c r="O270" s="159" t="str">
        <f>IF(ISBLANK(G270),"",VLOOKUP(J270,Tabellen!$B$5:$C$46,2))</f>
        <v/>
      </c>
      <c r="P270" s="33"/>
      <c r="Q270" s="612"/>
      <c r="T270" s="557"/>
      <c r="V270" s="534"/>
      <c r="W270" s="21"/>
    </row>
    <row r="271" spans="1:37" ht="13.5" customHeight="1" x14ac:dyDescent="0.15">
      <c r="A271" s="30">
        <v>266</v>
      </c>
      <c r="B271" s="27"/>
      <c r="C271" s="30" t="s">
        <v>122</v>
      </c>
      <c r="D271" s="515" t="str">
        <f>'Locatie''s indeling '!E29</f>
        <v>Brake Frans te</v>
      </c>
      <c r="E271" s="743"/>
      <c r="F271" s="127"/>
      <c r="J271" s="23" t="str">
        <f t="shared" si="173"/>
        <v/>
      </c>
      <c r="K271" s="36" t="str">
        <f t="shared" si="174"/>
        <v/>
      </c>
      <c r="L271" s="24" t="str">
        <f>IF(ISBLANK(H271),"",VLOOKUP(K271,Tabellen!$F$6:$G$16,2))</f>
        <v/>
      </c>
      <c r="N271" s="341" t="str">
        <f t="shared" si="175"/>
        <v/>
      </c>
      <c r="O271" s="159" t="str">
        <f>IF(ISBLANK(G271),"",VLOOKUP(J271,Tabellen!$B$5:$C$46,2))</f>
        <v/>
      </c>
      <c r="P271" s="33"/>
      <c r="Q271" s="612"/>
      <c r="T271" s="557"/>
      <c r="V271" s="534"/>
      <c r="W271" s="21"/>
    </row>
    <row r="272" spans="1:37" ht="13.5" customHeight="1" x14ac:dyDescent="0.15">
      <c r="A272" s="30">
        <v>267</v>
      </c>
      <c r="B272" s="27"/>
      <c r="C272" s="30" t="s">
        <v>122</v>
      </c>
      <c r="D272" s="515" t="str">
        <f>'Locatie''s indeling '!E30</f>
        <v>Loon Theo van</v>
      </c>
      <c r="E272" s="743"/>
      <c r="F272" s="127"/>
      <c r="J272" s="23" t="str">
        <f t="shared" si="173"/>
        <v/>
      </c>
      <c r="K272" s="36" t="str">
        <f t="shared" si="174"/>
        <v/>
      </c>
      <c r="L272" s="24" t="str">
        <f>IF(ISBLANK(H272),"",VLOOKUP(K272,Tabellen!$F$6:$G$16,2))</f>
        <v/>
      </c>
      <c r="N272" s="341" t="str">
        <f t="shared" si="175"/>
        <v/>
      </c>
      <c r="O272" s="159" t="str">
        <f>IF(ISBLANK(G272),"",VLOOKUP(J272,Tabellen!$B$5:$C$46,2))</f>
        <v/>
      </c>
      <c r="P272" s="33"/>
      <c r="Q272" s="612"/>
      <c r="T272" s="557"/>
      <c r="V272" s="534"/>
      <c r="W272" s="21"/>
    </row>
    <row r="273" spans="1:27" ht="13.5" customHeight="1" x14ac:dyDescent="0.15">
      <c r="A273" s="30">
        <v>268</v>
      </c>
      <c r="B273" s="27"/>
      <c r="C273" s="30"/>
      <c r="D273" s="515"/>
      <c r="E273" s="743"/>
      <c r="F273" s="127"/>
      <c r="G273" s="28"/>
      <c r="H273" s="71"/>
      <c r="I273" s="71"/>
      <c r="J273" s="29"/>
      <c r="K273" s="36"/>
      <c r="L273" s="30"/>
      <c r="M273" s="28"/>
      <c r="N273" s="342"/>
      <c r="O273" s="159" t="str">
        <f>IF(ISBLANK(G273),"",VLOOKUP(J273,Tabellen!$B$5:$C$46,2))</f>
        <v/>
      </c>
      <c r="P273" s="33"/>
      <c r="Q273" s="612"/>
      <c r="T273" s="557"/>
      <c r="V273" s="534"/>
      <c r="W273" s="21"/>
    </row>
    <row r="274" spans="1:27" ht="13.5" customHeight="1" x14ac:dyDescent="0.15">
      <c r="A274" s="30">
        <v>269</v>
      </c>
      <c r="B274" s="27"/>
      <c r="C274" s="30" t="s">
        <v>122</v>
      </c>
      <c r="D274" s="515" t="s">
        <v>11</v>
      </c>
      <c r="E274" s="743">
        <f>'Locatie''s indeling '!$F$31</f>
        <v>1.04</v>
      </c>
      <c r="F274" s="758">
        <f>SUM(F266:F273)</f>
        <v>35</v>
      </c>
      <c r="G274" s="701">
        <f t="shared" ref="G274:I274" si="176">SUM(G266:G273)</f>
        <v>0</v>
      </c>
      <c r="H274" s="702">
        <f t="shared" si="176"/>
        <v>0</v>
      </c>
      <c r="I274" s="702">
        <f t="shared" si="176"/>
        <v>0</v>
      </c>
      <c r="J274" s="703" t="e">
        <f t="shared" ref="J274" si="177">IF(ISBLANK(H274),"",SUM(H274/I274))</f>
        <v>#DIV/0!</v>
      </c>
      <c r="K274" s="644">
        <f t="shared" ref="K274" si="178">IF(ISBLANK(H274),"",SUM(H274/F274))</f>
        <v>0</v>
      </c>
      <c r="L274" s="704">
        <f>SUM(L266:L273)</f>
        <v>0</v>
      </c>
      <c r="M274" s="701">
        <f>MAX(M266:M273)</f>
        <v>0</v>
      </c>
      <c r="N274" s="705" t="e">
        <f>IF(ISBLANK(H274),"",SUM(J274/E274))</f>
        <v>#DIV/0!</v>
      </c>
      <c r="O274" s="159" t="e">
        <f>IF(ISBLANK(G274),"",VLOOKUP(J274,Tabellen!$B$5:$C$46,2))</f>
        <v>#DIV/0!</v>
      </c>
      <c r="P274" s="33"/>
      <c r="Q274" s="612"/>
      <c r="T274" s="557"/>
      <c r="V274" s="534"/>
      <c r="W274" s="21"/>
    </row>
    <row r="275" spans="1:27" ht="13.5" customHeight="1" x14ac:dyDescent="0.15">
      <c r="A275" s="30">
        <v>270</v>
      </c>
      <c r="B275" s="27" t="str">
        <f>'Locatie''s indeling '!$E$32</f>
        <v>Temmink Henk</v>
      </c>
      <c r="C275" s="30" t="s">
        <v>122</v>
      </c>
      <c r="D275" s="520" t="str">
        <f>'Locatie''s indeling '!E33</f>
        <v>Waalders Harrie</v>
      </c>
      <c r="E275" s="743">
        <f>'Locatie''s indeling '!$F$32</f>
        <v>1.49</v>
      </c>
      <c r="F275" s="758">
        <f>'Locatie''s indeling '!$G$32</f>
        <v>43</v>
      </c>
      <c r="G275" s="153"/>
      <c r="H275" s="153"/>
      <c r="I275" s="153"/>
      <c r="J275" s="624" t="str">
        <f t="shared" ref="J275" si="179">IF(ISBLANK(H275),"",SUM(H275/I275))</f>
        <v/>
      </c>
      <c r="K275" s="634" t="str">
        <f t="shared" si="174"/>
        <v/>
      </c>
      <c r="L275" s="152" t="str">
        <f>IF(ISBLANK(H275),"",VLOOKUP(K275,Tabellen!$F$6:$G$16,2))</f>
        <v/>
      </c>
      <c r="M275" s="153"/>
      <c r="N275" s="626" t="str">
        <f t="shared" si="171"/>
        <v/>
      </c>
      <c r="O275" s="159" t="str">
        <f>IF(ISBLANK(G275),"",VLOOKUP(J275,Tabellen!$B$5:$C$46,2))</f>
        <v/>
      </c>
      <c r="P275" s="33"/>
      <c r="U275" s="557"/>
      <c r="V275" s="534"/>
      <c r="W275" s="557"/>
    </row>
    <row r="276" spans="1:27" ht="13.5" customHeight="1" x14ac:dyDescent="0.15">
      <c r="A276" s="30">
        <v>271</v>
      </c>
      <c r="B276" s="27"/>
      <c r="C276" s="30" t="s">
        <v>122</v>
      </c>
      <c r="D276" s="27" t="str">
        <f>'Locatie''s indeling '!E26</f>
        <v>Kemkens Arnold</v>
      </c>
      <c r="E276" s="731"/>
      <c r="F276" s="735"/>
      <c r="J276" s="23" t="str">
        <f t="shared" ref="J276:J282" si="180">IF(ISBLANK(H276),"",SUM(H276/I276))</f>
        <v/>
      </c>
      <c r="K276" s="36" t="str">
        <f t="shared" ref="K276:K282" si="181">IF(ISBLANK(H276),"",SUM(H276/F276))</f>
        <v/>
      </c>
      <c r="L276" s="24" t="str">
        <f>IF(ISBLANK(H276),"",VLOOKUP(K276,Tabellen!$F$6:$G$16,2))</f>
        <v/>
      </c>
      <c r="N276" s="341" t="str">
        <f t="shared" si="171"/>
        <v/>
      </c>
      <c r="O276" s="159" t="str">
        <f>IF(ISBLANK(G276),"",VLOOKUP(J276,Tabellen!$B$5:$C$46,2))</f>
        <v/>
      </c>
      <c r="P276" s="33"/>
      <c r="T276" s="557"/>
      <c r="V276" s="534"/>
      <c r="W276" s="21"/>
    </row>
    <row r="277" spans="1:27" ht="13.5" customHeight="1" x14ac:dyDescent="0.15">
      <c r="A277" s="30">
        <v>272</v>
      </c>
      <c r="B277" s="27"/>
      <c r="C277" s="30" t="s">
        <v>122</v>
      </c>
      <c r="D277" s="27" t="str">
        <f>'Locatie''s indeling '!E27</f>
        <v>Reinders Andre</v>
      </c>
      <c r="E277" s="731"/>
      <c r="F277" s="735"/>
      <c r="J277" s="23" t="str">
        <f t="shared" si="180"/>
        <v/>
      </c>
      <c r="K277" s="36" t="str">
        <f t="shared" si="181"/>
        <v/>
      </c>
      <c r="L277" s="24" t="str">
        <f>IF(ISBLANK(H277),"",VLOOKUP(K277,Tabellen!$F$6:$G$16,2))</f>
        <v/>
      </c>
      <c r="N277" s="341" t="str">
        <f t="shared" si="171"/>
        <v/>
      </c>
      <c r="O277" s="159" t="str">
        <f>IF(ISBLANK(G277),"",VLOOKUP(J277,Tabellen!$B$5:$C$46,2))</f>
        <v/>
      </c>
      <c r="P277" s="33"/>
      <c r="T277" s="557"/>
      <c r="U277" s="557"/>
      <c r="V277" s="534"/>
      <c r="W277" s="557"/>
    </row>
    <row r="278" spans="1:27" ht="13.5" customHeight="1" x14ac:dyDescent="0.15">
      <c r="A278" s="30">
        <v>273</v>
      </c>
      <c r="B278" s="27"/>
      <c r="C278" s="30" t="s">
        <v>122</v>
      </c>
      <c r="D278" s="27" t="str">
        <f>'Locatie''s indeling '!E28</f>
        <v>Bekker Leo</v>
      </c>
      <c r="E278" s="731"/>
      <c r="F278" s="735"/>
      <c r="J278" s="23" t="str">
        <f t="shared" si="180"/>
        <v/>
      </c>
      <c r="K278" s="36" t="str">
        <f t="shared" si="181"/>
        <v/>
      </c>
      <c r="L278" s="24" t="str">
        <f>IF(ISBLANK(H278),"",VLOOKUP(K278,Tabellen!$F$6:$G$16,2))</f>
        <v/>
      </c>
      <c r="N278" s="341" t="str">
        <f t="shared" si="171"/>
        <v/>
      </c>
      <c r="O278" s="159" t="str">
        <f>IF(ISBLANK(G278),"",VLOOKUP(J278,Tabellen!$B$5:$C$46,2))</f>
        <v/>
      </c>
      <c r="P278" s="33"/>
      <c r="T278" s="557"/>
      <c r="U278" s="557"/>
      <c r="V278" s="534"/>
      <c r="W278" s="557"/>
    </row>
    <row r="279" spans="1:27" ht="13.5" customHeight="1" x14ac:dyDescent="0.15">
      <c r="A279" s="30">
        <v>274</v>
      </c>
      <c r="B279" s="27"/>
      <c r="C279" s="30" t="s">
        <v>122</v>
      </c>
      <c r="D279" s="27" t="str">
        <f>'Locatie''s indeling '!E29</f>
        <v>Brake Frans te</v>
      </c>
      <c r="E279" s="731"/>
      <c r="F279" s="735"/>
      <c r="G279" s="28"/>
      <c r="H279" s="71"/>
      <c r="I279" s="71"/>
      <c r="J279" s="23" t="str">
        <f t="shared" si="180"/>
        <v/>
      </c>
      <c r="K279" s="36" t="str">
        <f t="shared" si="181"/>
        <v/>
      </c>
      <c r="L279" s="24" t="str">
        <f>IF(ISBLANK(H279),"",VLOOKUP(K279,Tabellen!$F$6:$G$16,2))</f>
        <v/>
      </c>
      <c r="M279" s="28"/>
      <c r="N279" s="342" t="str">
        <f t="shared" si="171"/>
        <v/>
      </c>
      <c r="O279" s="159" t="str">
        <f>IF(ISBLANK(G279),"",VLOOKUP(J279,Tabellen!$B$5:$C$46,2))</f>
        <v/>
      </c>
      <c r="P279" s="33"/>
      <c r="U279" s="557"/>
      <c r="V279" s="534"/>
      <c r="W279" s="557"/>
    </row>
    <row r="280" spans="1:27" ht="13.5" customHeight="1" x14ac:dyDescent="0.15">
      <c r="A280" s="30">
        <v>275</v>
      </c>
      <c r="B280" s="27"/>
      <c r="C280" s="30" t="s">
        <v>122</v>
      </c>
      <c r="D280" s="27" t="str">
        <f>'Locatie''s indeling '!E30</f>
        <v>Loon Theo van</v>
      </c>
      <c r="E280" s="731"/>
      <c r="F280" s="735"/>
      <c r="J280" s="23" t="str">
        <f t="shared" si="180"/>
        <v/>
      </c>
      <c r="K280" s="36" t="str">
        <f t="shared" si="181"/>
        <v/>
      </c>
      <c r="L280" s="24" t="str">
        <f>IF(ISBLANK(H280),"",VLOOKUP(K280,Tabellen!$F$6:$G$16,2))</f>
        <v/>
      </c>
      <c r="N280" s="341" t="str">
        <f t="shared" si="171"/>
        <v/>
      </c>
      <c r="O280" s="159" t="str">
        <f>IF(ISBLANK(G280),"",VLOOKUP(J280,Tabellen!$B$5:$C$46,2))</f>
        <v/>
      </c>
      <c r="P280" s="524"/>
    </row>
    <row r="281" spans="1:27" ht="13.5" customHeight="1" x14ac:dyDescent="0.15">
      <c r="A281" s="30">
        <v>276</v>
      </c>
      <c r="B281" s="27"/>
      <c r="C281" s="30" t="s">
        <v>122</v>
      </c>
      <c r="D281" s="27" t="str">
        <f>'Locatie''s indeling '!E31</f>
        <v>Pillen Michel</v>
      </c>
      <c r="E281" s="731"/>
      <c r="F281" s="735"/>
      <c r="J281" s="23" t="str">
        <f t="shared" si="180"/>
        <v/>
      </c>
      <c r="K281" s="36" t="str">
        <f t="shared" si="181"/>
        <v/>
      </c>
      <c r="L281" s="24" t="str">
        <f>IF(ISBLANK(H281),"",VLOOKUP(K281,Tabellen!$F$6:$G$16,2))</f>
        <v/>
      </c>
      <c r="N281" s="341" t="str">
        <f t="shared" si="171"/>
        <v/>
      </c>
      <c r="O281" s="159" t="str">
        <f>IF(ISBLANK(G281),"",VLOOKUP(J281,Tabellen!$B$5:$C$46,2))</f>
        <v/>
      </c>
    </row>
    <row r="282" spans="1:27" ht="13.5" customHeight="1" thickBot="1" x14ac:dyDescent="0.2">
      <c r="A282" s="30">
        <v>277</v>
      </c>
      <c r="B282" s="27"/>
      <c r="C282" s="30"/>
      <c r="D282" s="27"/>
      <c r="E282" s="731"/>
      <c r="F282" s="740"/>
      <c r="G282" s="619"/>
      <c r="H282" s="619"/>
      <c r="I282" s="619"/>
      <c r="J282" s="620" t="str">
        <f t="shared" si="180"/>
        <v/>
      </c>
      <c r="K282" s="631" t="str">
        <f t="shared" si="181"/>
        <v/>
      </c>
      <c r="L282" s="622" t="str">
        <f>IF(ISBLANK(H282),"",VLOOKUP(K282,Tabellen!$F$6:$G$16,2))</f>
        <v/>
      </c>
      <c r="M282" s="619"/>
      <c r="N282" s="623" t="str">
        <f t="shared" si="171"/>
        <v/>
      </c>
      <c r="O282" s="159" t="str">
        <f>IF(ISBLANK(G282),"",VLOOKUP(J282,Tabellen!$B$5:$C$46,2))</f>
        <v/>
      </c>
    </row>
    <row r="283" spans="1:27" ht="13.5" customHeight="1" thickBot="1" x14ac:dyDescent="0.2">
      <c r="A283" s="30">
        <v>278</v>
      </c>
      <c r="B283" s="27"/>
      <c r="C283" s="30" t="s">
        <v>122</v>
      </c>
      <c r="D283" s="520" t="s">
        <v>11</v>
      </c>
      <c r="E283" s="743">
        <f>'Locatie''s indeling '!$F$32</f>
        <v>1.49</v>
      </c>
      <c r="F283" s="723">
        <f>SUM(F275:F282)</f>
        <v>43</v>
      </c>
      <c r="G283" s="647">
        <f t="shared" ref="G283:I283" si="182">SUM(G275:G282)</f>
        <v>0</v>
      </c>
      <c r="H283" s="647">
        <f t="shared" si="182"/>
        <v>0</v>
      </c>
      <c r="I283" s="647">
        <f t="shared" si="182"/>
        <v>0</v>
      </c>
      <c r="J283" s="648" t="e">
        <f t="shared" ref="J283:J301" si="183">IF(ISBLANK(H283),"",SUM(H283/I283))</f>
        <v>#DIV/0!</v>
      </c>
      <c r="K283" s="638">
        <f t="shared" ref="K283:K284" si="184">IF(ISBLANK(H283),"",SUM(H283/F283))</f>
        <v>0</v>
      </c>
      <c r="L283" s="646">
        <f>SUM(L275:L282)</f>
        <v>0</v>
      </c>
      <c r="M283" s="647">
        <f>MAX(M275:M282)</f>
        <v>0</v>
      </c>
      <c r="N283" s="649" t="e">
        <f>IF(ISBLANK(H283),"",SUM(J283/E283))</f>
        <v>#DIV/0!</v>
      </c>
      <c r="O283" s="159" t="e">
        <f>IF(ISBLANK(G283),"",VLOOKUP(J283,Tabellen!$B$5:$C$46,2))</f>
        <v>#DIV/0!</v>
      </c>
      <c r="P283" s="618"/>
    </row>
    <row r="284" spans="1:27" ht="13.5" customHeight="1" x14ac:dyDescent="0.15">
      <c r="A284" s="30">
        <v>279</v>
      </c>
      <c r="B284" s="27" t="str">
        <f>'Locatie''s indeling '!$E$33</f>
        <v>Waalders Harrie</v>
      </c>
      <c r="C284" s="30" t="s">
        <v>122</v>
      </c>
      <c r="D284" s="32" t="str">
        <f>'Locatie''s indeling '!E26</f>
        <v>Kemkens Arnold</v>
      </c>
      <c r="E284" s="747">
        <f>'Locatie''s indeling '!$F$33</f>
        <v>1.64</v>
      </c>
      <c r="F284" s="739">
        <f>'Locatie''s indeling '!$G$33</f>
        <v>47</v>
      </c>
      <c r="G284" s="635"/>
      <c r="H284" s="635"/>
      <c r="I284" s="635"/>
      <c r="J284" s="633" t="str">
        <f t="shared" ref="J284" si="185">IF(ISBLANK(H284),"",SUM(H284/I284))</f>
        <v/>
      </c>
      <c r="K284" s="634" t="str">
        <f t="shared" si="184"/>
        <v/>
      </c>
      <c r="L284" s="503" t="str">
        <f>IF(ISBLANK(H284),"",VLOOKUP(K284,Tabellen!$F$6:$G$16,2))</f>
        <v/>
      </c>
      <c r="M284" s="635"/>
      <c r="N284" s="636" t="str">
        <f t="shared" si="171"/>
        <v/>
      </c>
      <c r="O284" s="159" t="str">
        <f>IF(ISBLANK(G284),"",VLOOKUP(J284,Tabellen!$B$5:$C$46,2))</f>
        <v/>
      </c>
    </row>
    <row r="285" spans="1:27" ht="13.5" customHeight="1" x14ac:dyDescent="0.15">
      <c r="A285" s="30">
        <v>280</v>
      </c>
      <c r="B285" s="27"/>
      <c r="C285" s="30" t="s">
        <v>122</v>
      </c>
      <c r="D285" s="32" t="str">
        <f>'Locatie''s indeling '!E27</f>
        <v>Reinders Andre</v>
      </c>
      <c r="E285" s="747"/>
      <c r="F285" s="739"/>
      <c r="J285" s="29" t="str">
        <f t="shared" ref="J285:J291" si="186">IF(ISBLANK(H285),"",SUM(H285/I285))</f>
        <v/>
      </c>
      <c r="K285" s="36" t="str">
        <f t="shared" ref="K285:K291" si="187">IF(ISBLANK(H285),"",SUM(H285/F285))</f>
        <v/>
      </c>
      <c r="L285" s="30" t="str">
        <f>IF(ISBLANK(H285),"",VLOOKUP(K285,Tabellen!$F$6:$G$16,2))</f>
        <v/>
      </c>
      <c r="N285" s="341" t="str">
        <f t="shared" si="171"/>
        <v/>
      </c>
      <c r="O285" s="159" t="str">
        <f>IF(ISBLANK(G285),"",VLOOKUP(J285,Tabellen!$B$5:$C$46,2))</f>
        <v/>
      </c>
    </row>
    <row r="286" spans="1:27" ht="13.5" customHeight="1" x14ac:dyDescent="0.15">
      <c r="A286" s="30">
        <v>281</v>
      </c>
      <c r="B286" s="27"/>
      <c r="C286" s="30" t="s">
        <v>122</v>
      </c>
      <c r="D286" s="32" t="str">
        <f>'Locatie''s indeling '!E28</f>
        <v>Bekker Leo</v>
      </c>
      <c r="E286" s="747"/>
      <c r="F286" s="739"/>
      <c r="J286" s="29" t="str">
        <f t="shared" si="186"/>
        <v/>
      </c>
      <c r="K286" s="36" t="str">
        <f t="shared" si="187"/>
        <v/>
      </c>
      <c r="L286" s="30" t="str">
        <f>IF(ISBLANK(H286),"",VLOOKUP(K286,Tabellen!$F$6:$G$16,2))</f>
        <v/>
      </c>
      <c r="N286" s="341" t="str">
        <f t="shared" si="171"/>
        <v/>
      </c>
      <c r="O286" s="159" t="str">
        <f>IF(ISBLANK(G286),"",VLOOKUP(J286,Tabellen!$B$5:$C$46,2))</f>
        <v/>
      </c>
    </row>
    <row r="287" spans="1:27" ht="13.5" customHeight="1" x14ac:dyDescent="0.15">
      <c r="A287" s="30">
        <v>282</v>
      </c>
      <c r="B287" s="27"/>
      <c r="C287" s="30" t="s">
        <v>122</v>
      </c>
      <c r="D287" s="32" t="str">
        <f>'Locatie''s indeling '!E29</f>
        <v>Brake Frans te</v>
      </c>
      <c r="E287" s="747"/>
      <c r="F287" s="739"/>
      <c r="J287" s="29" t="str">
        <f t="shared" si="186"/>
        <v/>
      </c>
      <c r="K287" s="36" t="str">
        <f t="shared" si="187"/>
        <v/>
      </c>
      <c r="L287" s="30" t="str">
        <f>IF(ISBLANK(H287),"",VLOOKUP(K287,Tabellen!$F$6:$G$16,2))</f>
        <v/>
      </c>
      <c r="N287" s="341" t="str">
        <f t="shared" si="171"/>
        <v/>
      </c>
      <c r="O287" s="159" t="str">
        <f>IF(ISBLANK(G287),"",VLOOKUP(J287,Tabellen!$B$5:$C$46,2))</f>
        <v/>
      </c>
      <c r="Q287" s="1144"/>
      <c r="R287" s="1145"/>
      <c r="S287" s="1142"/>
      <c r="T287" s="1143"/>
      <c r="U287" s="1143"/>
      <c r="V287" s="1140"/>
      <c r="W287" s="1141"/>
      <c r="X287" s="1142"/>
      <c r="Y287" s="1143"/>
      <c r="Z287" s="1141"/>
      <c r="AA287" s="1139"/>
    </row>
    <row r="288" spans="1:27" ht="13.5" customHeight="1" x14ac:dyDescent="0.15">
      <c r="A288" s="30">
        <v>283</v>
      </c>
      <c r="B288" s="27"/>
      <c r="C288" s="30" t="s">
        <v>122</v>
      </c>
      <c r="D288" s="32" t="str">
        <f>'Locatie''s indeling '!E30</f>
        <v>Loon Theo van</v>
      </c>
      <c r="E288" s="747"/>
      <c r="F288" s="739"/>
      <c r="J288" s="29" t="str">
        <f t="shared" si="186"/>
        <v/>
      </c>
      <c r="K288" s="36" t="str">
        <f t="shared" si="187"/>
        <v/>
      </c>
      <c r="L288" s="30" t="str">
        <f>IF(ISBLANK(H288),"",VLOOKUP(K288,Tabellen!$F$6:$G$16,2))</f>
        <v/>
      </c>
      <c r="N288" s="341" t="str">
        <f t="shared" si="171"/>
        <v/>
      </c>
      <c r="O288" s="159" t="str">
        <f>IF(ISBLANK(G288),"",VLOOKUP(J288,Tabellen!$B$5:$C$46,2))</f>
        <v/>
      </c>
      <c r="Q288" s="1144"/>
      <c r="R288" s="1145"/>
      <c r="S288" s="1142"/>
      <c r="T288" s="1143"/>
      <c r="U288" s="1143"/>
      <c r="V288" s="1140"/>
      <c r="W288" s="1141"/>
      <c r="X288" s="1142"/>
      <c r="Y288" s="1143"/>
      <c r="Z288" s="1141"/>
      <c r="AA288" s="1139"/>
    </row>
    <row r="289" spans="1:27" ht="13.5" customHeight="1" x14ac:dyDescent="0.15">
      <c r="A289" s="30">
        <v>284</v>
      </c>
      <c r="B289" s="27"/>
      <c r="C289" s="30" t="s">
        <v>122</v>
      </c>
      <c r="D289" s="32" t="str">
        <f>'Locatie''s indeling '!E31</f>
        <v>Pillen Michel</v>
      </c>
      <c r="E289" s="747"/>
      <c r="F289" s="739"/>
      <c r="G289" s="28"/>
      <c r="H289" s="28"/>
      <c r="I289" s="28"/>
      <c r="J289" s="29" t="str">
        <f t="shared" si="186"/>
        <v/>
      </c>
      <c r="K289" s="36" t="str">
        <f t="shared" si="187"/>
        <v/>
      </c>
      <c r="L289" s="30" t="str">
        <f>IF(ISBLANK(H289),"",VLOOKUP(K289,Tabellen!$F$6:$G$16,2))</f>
        <v/>
      </c>
      <c r="M289" s="28"/>
      <c r="N289" s="342" t="str">
        <f t="shared" si="171"/>
        <v/>
      </c>
      <c r="O289" s="159" t="str">
        <f>IF(ISBLANK(G289),"",VLOOKUP(J289,Tabellen!$B$5:$C$46,2))</f>
        <v/>
      </c>
      <c r="Q289" s="1144"/>
      <c r="R289" s="1145"/>
      <c r="S289" s="1142"/>
      <c r="T289" s="1143"/>
      <c r="U289" s="1143"/>
      <c r="V289" s="1140"/>
      <c r="W289" s="1141"/>
      <c r="X289" s="1142"/>
      <c r="Y289" s="1143"/>
      <c r="Z289" s="1141"/>
      <c r="AA289" s="1139"/>
    </row>
    <row r="290" spans="1:27" ht="13.5" customHeight="1" x14ac:dyDescent="0.15">
      <c r="A290" s="30">
        <v>285</v>
      </c>
      <c r="B290" s="198"/>
      <c r="C290" s="30" t="s">
        <v>122</v>
      </c>
      <c r="D290" s="32" t="str">
        <f>'Locatie''s indeling '!E32</f>
        <v>Temmink Henk</v>
      </c>
      <c r="E290" s="747"/>
      <c r="F290" s="739"/>
      <c r="J290" s="29" t="str">
        <f t="shared" si="186"/>
        <v/>
      </c>
      <c r="K290" s="36" t="str">
        <f t="shared" si="187"/>
        <v/>
      </c>
      <c r="L290" s="30" t="str">
        <f>IF(ISBLANK(H290),"",VLOOKUP(K290,Tabellen!$F$6:$G$16,2))</f>
        <v/>
      </c>
      <c r="N290" s="341" t="str">
        <f t="shared" si="171"/>
        <v/>
      </c>
      <c r="O290" s="159" t="str">
        <f>IF(ISBLANK(G290),"",VLOOKUP(J290,Tabellen!$B$5:$C$46,2))</f>
        <v/>
      </c>
      <c r="P290" s="522"/>
      <c r="Q290" s="542"/>
      <c r="V290" s="542"/>
    </row>
    <row r="291" spans="1:27" ht="13.5" customHeight="1" thickBot="1" x14ac:dyDescent="0.2">
      <c r="A291" s="30">
        <v>286</v>
      </c>
      <c r="B291" s="27"/>
      <c r="C291" s="30"/>
      <c r="D291" s="32"/>
      <c r="E291" s="750"/>
      <c r="F291" s="759"/>
      <c r="G291" s="619"/>
      <c r="H291" s="619"/>
      <c r="I291" s="619"/>
      <c r="J291" s="639" t="str">
        <f t="shared" si="186"/>
        <v/>
      </c>
      <c r="K291" s="631" t="str">
        <f t="shared" si="187"/>
        <v/>
      </c>
      <c r="L291" s="640" t="str">
        <f>IF(ISBLANK(H291),"",VLOOKUP(K291,Tabellen!$F$6:$G$16,2))</f>
        <v/>
      </c>
      <c r="M291" s="619"/>
      <c r="N291" s="623" t="str">
        <f t="shared" si="171"/>
        <v/>
      </c>
      <c r="O291" s="159" t="str">
        <f>IF(ISBLANK(G291),"",VLOOKUP(J291,Tabellen!$B$5:$C$46,2))</f>
        <v/>
      </c>
      <c r="Q291" s="542"/>
      <c r="V291" s="542"/>
    </row>
    <row r="292" spans="1:27" ht="13.5" customHeight="1" thickBot="1" x14ac:dyDescent="0.2">
      <c r="A292" s="30">
        <v>287</v>
      </c>
      <c r="B292" s="27"/>
      <c r="C292" s="30" t="s">
        <v>122</v>
      </c>
      <c r="D292" s="520" t="s">
        <v>11</v>
      </c>
      <c r="E292" s="760">
        <f>'Locatie''s indeling '!$F$33</f>
        <v>1.64</v>
      </c>
      <c r="F292" s="723">
        <f>SUM(F284:F291)</f>
        <v>47</v>
      </c>
      <c r="G292" s="647">
        <f t="shared" ref="G292:I292" si="188">SUM(G284:G291)</f>
        <v>0</v>
      </c>
      <c r="H292" s="647">
        <f t="shared" si="188"/>
        <v>0</v>
      </c>
      <c r="I292" s="647">
        <f t="shared" si="188"/>
        <v>0</v>
      </c>
      <c r="J292" s="648" t="e">
        <f t="shared" ref="J292" si="189">IF(ISBLANK(H292),"",SUM(H292/I292))</f>
        <v>#DIV/0!</v>
      </c>
      <c r="K292" s="638">
        <f t="shared" ref="K292:K293" si="190">IF(ISBLANK(H292),"",SUM(H292/F292))</f>
        <v>0</v>
      </c>
      <c r="L292" s="646">
        <f>SUM(L284:L291)</f>
        <v>0</v>
      </c>
      <c r="M292" s="647">
        <f>MAX(M284:M291)</f>
        <v>0</v>
      </c>
      <c r="N292" s="649" t="e">
        <f>IF(ISBLANK(H292),"",SUM(J292/E292))</f>
        <v>#DIV/0!</v>
      </c>
      <c r="O292" s="159" t="e">
        <f>IF(ISBLANK(G292),"",VLOOKUP(J292,Tabellen!$B$5:$C$46,2))</f>
        <v>#DIV/0!</v>
      </c>
      <c r="P292" s="618"/>
      <c r="Q292" s="542"/>
      <c r="V292" s="542"/>
    </row>
    <row r="293" spans="1:27" ht="13.5" customHeight="1" x14ac:dyDescent="0.15">
      <c r="A293" s="30">
        <v>288</v>
      </c>
      <c r="B293" s="27" t="str">
        <f>'Locatie''s indeling '!$E$34</f>
        <v>Barge Appie ten</v>
      </c>
      <c r="C293" s="30" t="s">
        <v>122</v>
      </c>
      <c r="D293" s="27" t="str">
        <f>'Locatie''s indeling '!E35</f>
        <v>Berendsen Frits</v>
      </c>
      <c r="E293" s="747">
        <f>'Locatie''s indeling '!$F$34</f>
        <v>4.75</v>
      </c>
      <c r="F293" s="735">
        <f>'Locatie''s indeling '!$G$34</f>
        <v>110</v>
      </c>
      <c r="G293" s="153"/>
      <c r="H293" s="153"/>
      <c r="I293" s="153"/>
      <c r="J293" s="624" t="str">
        <f t="shared" ref="J293" si="191">IF(ISBLANK(H293),"",SUM(H293/I293))</f>
        <v/>
      </c>
      <c r="K293" s="634" t="str">
        <f t="shared" si="190"/>
        <v/>
      </c>
      <c r="L293" s="152" t="str">
        <f>IF(ISBLANK(H293),"",VLOOKUP(K293,Tabellen!$F$6:$G$16,2))</f>
        <v/>
      </c>
      <c r="M293" s="153"/>
      <c r="N293" s="626" t="str">
        <f t="shared" si="171"/>
        <v/>
      </c>
      <c r="O293" s="159" t="str">
        <f>IF(ISBLANK(G293),"",VLOOKUP(J293,Tabellen!$B$5:$C$46,2))</f>
        <v/>
      </c>
      <c r="Q293" s="542"/>
      <c r="V293" s="542"/>
    </row>
    <row r="294" spans="1:27" ht="13.5" customHeight="1" x14ac:dyDescent="0.15">
      <c r="A294" s="30">
        <v>289</v>
      </c>
      <c r="B294" s="27"/>
      <c r="C294" s="30" t="s">
        <v>122</v>
      </c>
      <c r="D294" s="27" t="str">
        <f>'Locatie''s indeling '!E36</f>
        <v>Kemkens Jan</v>
      </c>
      <c r="E294" s="747"/>
      <c r="F294" s="735"/>
      <c r="G294" s="28"/>
      <c r="H294" s="71"/>
      <c r="I294" s="71"/>
      <c r="J294" s="23" t="str">
        <f t="shared" ref="J294:J300" si="192">IF(ISBLANK(H294),"",SUM(H294/I294))</f>
        <v/>
      </c>
      <c r="K294" s="36" t="str">
        <f t="shared" ref="K294:K300" si="193">IF(ISBLANK(H294),"",SUM(H294/F294))</f>
        <v/>
      </c>
      <c r="L294" s="24" t="str">
        <f>IF(ISBLANK(H294),"",VLOOKUP(K294,Tabellen!$F$6:$G$16,2))</f>
        <v/>
      </c>
      <c r="M294" s="28"/>
      <c r="N294" s="342" t="str">
        <f t="shared" si="171"/>
        <v/>
      </c>
      <c r="O294" s="159" t="str">
        <f>IF(ISBLANK(G294),"",VLOOKUP(J294,Tabellen!$B$5:$C$46,2))</f>
        <v/>
      </c>
      <c r="Q294" s="542"/>
      <c r="V294" s="542"/>
    </row>
    <row r="295" spans="1:27" ht="13.5" customHeight="1" x14ac:dyDescent="0.15">
      <c r="A295" s="30">
        <v>290</v>
      </c>
      <c r="B295" s="27"/>
      <c r="C295" s="30" t="s">
        <v>122</v>
      </c>
      <c r="D295" s="27" t="str">
        <f>'Locatie''s indeling '!E37</f>
        <v>Krabbenborg Martin</v>
      </c>
      <c r="E295" s="747"/>
      <c r="F295" s="735"/>
      <c r="J295" s="23" t="str">
        <f t="shared" si="192"/>
        <v/>
      </c>
      <c r="K295" s="36" t="str">
        <f t="shared" si="193"/>
        <v/>
      </c>
      <c r="L295" s="24" t="str">
        <f>IF(ISBLANK(H295),"",VLOOKUP(K295,Tabellen!$F$6:$G$16,2))</f>
        <v/>
      </c>
      <c r="N295" s="341" t="str">
        <f t="shared" si="171"/>
        <v/>
      </c>
      <c r="O295" s="159" t="str">
        <f>IF(ISBLANK(G295),"",VLOOKUP(J295,Tabellen!$B$5:$C$46,2))</f>
        <v/>
      </c>
    </row>
    <row r="296" spans="1:27" ht="13.5" customHeight="1" x14ac:dyDescent="0.15">
      <c r="A296" s="30">
        <v>291</v>
      </c>
      <c r="B296" s="27"/>
      <c r="C296" s="30" t="s">
        <v>122</v>
      </c>
      <c r="D296" s="27" t="str">
        <f>'Locatie''s indeling '!E38</f>
        <v>Nijman Gerrit</v>
      </c>
      <c r="E296" s="747"/>
      <c r="F296" s="735"/>
      <c r="J296" s="23" t="str">
        <f t="shared" si="192"/>
        <v/>
      </c>
      <c r="K296" s="36" t="str">
        <f t="shared" si="193"/>
        <v/>
      </c>
      <c r="L296" s="24" t="str">
        <f>IF(ISBLANK(H296),"",VLOOKUP(K296,Tabellen!$F$6:$G$16,2))</f>
        <v/>
      </c>
      <c r="N296" s="341" t="str">
        <f t="shared" si="171"/>
        <v/>
      </c>
      <c r="O296" s="159" t="str">
        <f>IF(ISBLANK(G296),"",VLOOKUP(J296,Tabellen!$B$5:$C$46,2))</f>
        <v/>
      </c>
    </row>
    <row r="297" spans="1:27" ht="13.5" customHeight="1" x14ac:dyDescent="0.15">
      <c r="A297" s="30">
        <v>292</v>
      </c>
      <c r="B297" s="27"/>
      <c r="C297" s="30" t="s">
        <v>122</v>
      </c>
      <c r="D297" s="27" t="str">
        <f>'Locatie''s indeling '!E39</f>
        <v>Spieker Leo</v>
      </c>
      <c r="E297" s="747"/>
      <c r="F297" s="735"/>
      <c r="J297" s="23" t="str">
        <f t="shared" si="192"/>
        <v/>
      </c>
      <c r="K297" s="36" t="str">
        <f t="shared" si="193"/>
        <v/>
      </c>
      <c r="L297" s="24" t="str">
        <f>IF(ISBLANK(H297),"",VLOOKUP(K297,Tabellen!$F$6:$G$16,2))</f>
        <v/>
      </c>
      <c r="N297" s="341" t="str">
        <f t="shared" si="171"/>
        <v/>
      </c>
      <c r="O297" s="159" t="str">
        <f>IF(ISBLANK(G297),"",VLOOKUP(J297,Tabellen!$B$5:$C$46,2))</f>
        <v/>
      </c>
    </row>
    <row r="298" spans="1:27" ht="13.5" customHeight="1" x14ac:dyDescent="0.15">
      <c r="A298" s="30">
        <v>293</v>
      </c>
      <c r="B298" s="27"/>
      <c r="C298" s="30" t="s">
        <v>122</v>
      </c>
      <c r="D298" s="27" t="str">
        <f>'Locatie''s indeling '!E40</f>
        <v>Ubbink Harrie</v>
      </c>
      <c r="E298" s="747"/>
      <c r="F298" s="735"/>
      <c r="J298" s="23" t="str">
        <f t="shared" si="192"/>
        <v/>
      </c>
      <c r="K298" s="36" t="str">
        <f t="shared" si="193"/>
        <v/>
      </c>
      <c r="L298" s="24" t="str">
        <f>IF(ISBLANK(H298),"",VLOOKUP(K298,Tabellen!$F$6:$G$16,2))</f>
        <v/>
      </c>
      <c r="N298" s="341" t="str">
        <f t="shared" si="171"/>
        <v/>
      </c>
      <c r="O298" s="159" t="str">
        <f>IF(ISBLANK(G298),"",VLOOKUP(J298,Tabellen!$B$5:$C$46,2))</f>
        <v/>
      </c>
      <c r="P298" s="21"/>
      <c r="V298" s="534"/>
      <c r="W298" s="21"/>
    </row>
    <row r="299" spans="1:27" ht="13.5" customHeight="1" x14ac:dyDescent="0.15">
      <c r="A299" s="30">
        <v>294</v>
      </c>
      <c r="B299" s="27"/>
      <c r="C299" s="30" t="s">
        <v>122</v>
      </c>
      <c r="D299" s="27" t="str">
        <f>'Locatie''s indeling '!E41</f>
        <v>Rouwhorst Bennie</v>
      </c>
      <c r="E299" s="747"/>
      <c r="F299" s="735"/>
      <c r="G299" s="28"/>
      <c r="H299" s="71"/>
      <c r="I299" s="71"/>
      <c r="J299" s="23" t="str">
        <f t="shared" si="192"/>
        <v/>
      </c>
      <c r="K299" s="36" t="str">
        <f t="shared" si="193"/>
        <v/>
      </c>
      <c r="L299" s="24" t="str">
        <f>IF(ISBLANK(H299),"",VLOOKUP(K299,Tabellen!$F$6:$G$16,2))</f>
        <v/>
      </c>
      <c r="M299" s="28"/>
      <c r="N299" s="342" t="str">
        <f t="shared" si="171"/>
        <v/>
      </c>
      <c r="O299" s="159" t="str">
        <f>IF(ISBLANK(G299),"",VLOOKUP(J299,Tabellen!$B$5:$C$46,2))</f>
        <v/>
      </c>
      <c r="P299" s="21"/>
      <c r="V299" s="534"/>
      <c r="W299" s="21"/>
    </row>
    <row r="300" spans="1:27" ht="13.5" customHeight="1" thickBot="1" x14ac:dyDescent="0.2">
      <c r="A300" s="30">
        <v>295</v>
      </c>
      <c r="B300" s="27"/>
      <c r="C300" s="30"/>
      <c r="D300" s="27"/>
      <c r="E300" s="750"/>
      <c r="F300" s="740"/>
      <c r="G300" s="619"/>
      <c r="H300" s="619"/>
      <c r="I300" s="619"/>
      <c r="J300" s="620" t="str">
        <f t="shared" si="192"/>
        <v/>
      </c>
      <c r="K300" s="631" t="str">
        <f t="shared" si="193"/>
        <v/>
      </c>
      <c r="L300" s="622" t="str">
        <f>IF(ISBLANK(H300),"",VLOOKUP(K300,Tabellen!$F$6:$G$16,2))</f>
        <v/>
      </c>
      <c r="M300" s="619"/>
      <c r="N300" s="623" t="str">
        <f t="shared" si="171"/>
        <v/>
      </c>
      <c r="O300" s="159" t="str">
        <f>IF(ISBLANK(G300),"",VLOOKUP(J300,Tabellen!$B$5:$C$46,2))</f>
        <v/>
      </c>
      <c r="P300" s="21"/>
      <c r="T300" s="557"/>
      <c r="V300" s="534"/>
      <c r="W300" s="21"/>
    </row>
    <row r="301" spans="1:27" ht="13.5" customHeight="1" thickBot="1" x14ac:dyDescent="0.2">
      <c r="A301" s="30">
        <v>296</v>
      </c>
      <c r="B301" s="27"/>
      <c r="C301" s="30" t="s">
        <v>122</v>
      </c>
      <c r="D301" s="520" t="s">
        <v>11</v>
      </c>
      <c r="E301" s="760">
        <f>'Locatie''s indeling '!$F$34</f>
        <v>4.75</v>
      </c>
      <c r="F301" s="723">
        <f>SUM(F293:F300)</f>
        <v>110</v>
      </c>
      <c r="G301" s="647">
        <f t="shared" ref="G301:I301" si="194">SUM(G293:G300)</f>
        <v>0</v>
      </c>
      <c r="H301" s="647">
        <f t="shared" si="194"/>
        <v>0</v>
      </c>
      <c r="I301" s="647">
        <f t="shared" si="194"/>
        <v>0</v>
      </c>
      <c r="J301" s="648" t="e">
        <f t="shared" si="183"/>
        <v>#DIV/0!</v>
      </c>
      <c r="K301" s="638">
        <f t="shared" ref="K301:K302" si="195">IF(ISBLANK(H301),"",SUM(H301/F301))</f>
        <v>0</v>
      </c>
      <c r="L301" s="646">
        <f>SUM(L293:L300)</f>
        <v>0</v>
      </c>
      <c r="M301" s="647">
        <f>MAX(M293:M300)</f>
        <v>0</v>
      </c>
      <c r="N301" s="649" t="e">
        <f>IF(ISBLANK(H301),"",SUM(J301/E301))</f>
        <v>#DIV/0!</v>
      </c>
      <c r="O301" s="159" t="e">
        <f>IF(ISBLANK(G301),"",VLOOKUP(J301,Tabellen!$B$5:$C$46,2))</f>
        <v>#DIV/0!</v>
      </c>
      <c r="P301" s="21"/>
      <c r="T301" s="557"/>
      <c r="U301" s="557"/>
      <c r="V301" s="534"/>
      <c r="W301" s="557"/>
    </row>
    <row r="302" spans="1:27" ht="13.5" customHeight="1" x14ac:dyDescent="0.15">
      <c r="A302" s="30">
        <v>297</v>
      </c>
      <c r="B302" s="27" t="str">
        <f>'Locatie''s indeling '!$E$35</f>
        <v>Berendsen Frits</v>
      </c>
      <c r="C302" s="30" t="s">
        <v>122</v>
      </c>
      <c r="D302" s="27" t="str">
        <f>'Locatie''s indeling '!E36</f>
        <v>Kemkens Jan</v>
      </c>
      <c r="E302" s="747">
        <f>'Locatie''s indeling '!$F$35</f>
        <v>1.8819999999999999</v>
      </c>
      <c r="F302" s="735">
        <f>'Locatie''s indeling '!$G$35</f>
        <v>51</v>
      </c>
      <c r="G302" s="153"/>
      <c r="H302" s="153"/>
      <c r="I302" s="153"/>
      <c r="J302" s="624" t="str">
        <f t="shared" ref="J302" si="196">IF(ISBLANK(H302),"",SUM(H302/I302))</f>
        <v/>
      </c>
      <c r="K302" s="634" t="str">
        <f t="shared" si="195"/>
        <v/>
      </c>
      <c r="L302" s="152" t="str">
        <f>IF(ISBLANK(H302),"",VLOOKUP(K302,Tabellen!$F$6:$G$16,2))</f>
        <v/>
      </c>
      <c r="M302" s="153"/>
      <c r="N302" s="626" t="str">
        <f t="shared" ref="N302:N327" si="197">IF(ISBLANK(H302),"",SUM(J302/E302))</f>
        <v/>
      </c>
      <c r="O302" s="159" t="str">
        <f>IF(ISBLANK(G302),"",VLOOKUP(J302,Tabellen!$B$5:$C$46,2))</f>
        <v/>
      </c>
      <c r="P302" s="21"/>
      <c r="T302" s="557"/>
      <c r="U302" s="557"/>
      <c r="V302" s="534"/>
      <c r="W302" s="557"/>
    </row>
    <row r="303" spans="1:27" ht="13.5" customHeight="1" x14ac:dyDescent="0.15">
      <c r="A303" s="30">
        <v>298</v>
      </c>
      <c r="B303" s="27"/>
      <c r="C303" s="30" t="s">
        <v>122</v>
      </c>
      <c r="D303" s="27" t="str">
        <f>'Locatie''s indeling '!E37</f>
        <v>Krabbenborg Martin</v>
      </c>
      <c r="E303" s="747"/>
      <c r="F303" s="735"/>
      <c r="J303" s="23" t="str">
        <f t="shared" ref="J303:J309" si="198">IF(ISBLANK(H303),"",SUM(H303/I303))</f>
        <v/>
      </c>
      <c r="K303" s="36" t="str">
        <f t="shared" ref="K303:K309" si="199">IF(ISBLANK(H303),"",SUM(H303/F303))</f>
        <v/>
      </c>
      <c r="L303" s="24" t="str">
        <f>IF(ISBLANK(H303),"",VLOOKUP(K303,Tabellen!$F$6:$G$16,2))</f>
        <v/>
      </c>
      <c r="N303" s="341" t="str">
        <f t="shared" si="197"/>
        <v/>
      </c>
      <c r="O303" s="159" t="str">
        <f>IF(ISBLANK(G303),"",VLOOKUP(J303,Tabellen!$B$5:$C$46,2))</f>
        <v/>
      </c>
      <c r="P303" s="21"/>
      <c r="U303" s="557"/>
      <c r="V303" s="534"/>
      <c r="W303" s="557"/>
    </row>
    <row r="304" spans="1:27" ht="13.5" customHeight="1" x14ac:dyDescent="0.15">
      <c r="A304" s="30">
        <v>299</v>
      </c>
      <c r="B304" s="27"/>
      <c r="C304" s="30" t="s">
        <v>122</v>
      </c>
      <c r="D304" s="27" t="str">
        <f>'Locatie''s indeling '!E38</f>
        <v>Nijman Gerrit</v>
      </c>
      <c r="E304" s="747"/>
      <c r="F304" s="735"/>
      <c r="G304" s="28"/>
      <c r="H304" s="71"/>
      <c r="I304" s="71"/>
      <c r="J304" s="23" t="str">
        <f t="shared" si="198"/>
        <v/>
      </c>
      <c r="K304" s="36" t="str">
        <f t="shared" si="199"/>
        <v/>
      </c>
      <c r="L304" s="24" t="str">
        <f>IF(ISBLANK(H304),"",VLOOKUP(K304,Tabellen!$F$6:$G$16,2))</f>
        <v/>
      </c>
      <c r="M304" s="28"/>
      <c r="N304" s="342" t="str">
        <f t="shared" si="197"/>
        <v/>
      </c>
      <c r="O304" s="159" t="str">
        <f>IF(ISBLANK(G304),"",VLOOKUP(J304,Tabellen!$B$5:$C$46,2))</f>
        <v/>
      </c>
      <c r="P304" s="21"/>
      <c r="V304" s="534"/>
      <c r="W304" s="557"/>
    </row>
    <row r="305" spans="1:27" ht="13.5" customHeight="1" x14ac:dyDescent="0.15">
      <c r="A305" s="30">
        <v>300</v>
      </c>
      <c r="B305" s="27"/>
      <c r="C305" s="30" t="s">
        <v>122</v>
      </c>
      <c r="D305" s="27" t="str">
        <f>'Locatie''s indeling '!E39</f>
        <v>Spieker Leo</v>
      </c>
      <c r="E305" s="747"/>
      <c r="F305" s="735"/>
      <c r="J305" s="23" t="str">
        <f t="shared" si="198"/>
        <v/>
      </c>
      <c r="K305" s="36" t="str">
        <f t="shared" si="199"/>
        <v/>
      </c>
      <c r="L305" s="24" t="str">
        <f>IF(ISBLANK(H305),"",VLOOKUP(K305,Tabellen!$F$6:$G$16,2))</f>
        <v/>
      </c>
      <c r="N305" s="341" t="str">
        <f t="shared" si="197"/>
        <v/>
      </c>
      <c r="O305" s="159" t="str">
        <f>IF(ISBLANK(G305),"",VLOOKUP(J305,Tabellen!$B$5:$C$46,2))</f>
        <v/>
      </c>
    </row>
    <row r="306" spans="1:27" ht="13.5" customHeight="1" x14ac:dyDescent="0.15">
      <c r="A306" s="30">
        <v>301</v>
      </c>
      <c r="B306" s="27"/>
      <c r="C306" s="30" t="s">
        <v>122</v>
      </c>
      <c r="D306" s="27" t="str">
        <f>'Locatie''s indeling '!E40</f>
        <v>Ubbink Harrie</v>
      </c>
      <c r="E306" s="747"/>
      <c r="F306" s="735"/>
      <c r="J306" s="23" t="str">
        <f t="shared" si="198"/>
        <v/>
      </c>
      <c r="K306" s="36" t="str">
        <f t="shared" si="199"/>
        <v/>
      </c>
      <c r="L306" s="24" t="str">
        <f>IF(ISBLANK(H306),"",VLOOKUP(K306,Tabellen!$F$6:$G$16,2))</f>
        <v/>
      </c>
      <c r="N306" s="341" t="str">
        <f t="shared" si="197"/>
        <v/>
      </c>
      <c r="O306" s="159" t="str">
        <f>IF(ISBLANK(G306),"",VLOOKUP(J306,Tabellen!$B$5:$C$46,2))</f>
        <v/>
      </c>
    </row>
    <row r="307" spans="1:27" ht="13.5" customHeight="1" x14ac:dyDescent="0.15">
      <c r="A307" s="30">
        <v>302</v>
      </c>
      <c r="B307" s="27"/>
      <c r="C307" s="30" t="s">
        <v>122</v>
      </c>
      <c r="D307" s="27" t="str">
        <f>'Locatie''s indeling '!E41</f>
        <v>Rouwhorst Bennie</v>
      </c>
      <c r="E307" s="747"/>
      <c r="F307" s="735"/>
      <c r="J307" s="23" t="str">
        <f t="shared" si="198"/>
        <v/>
      </c>
      <c r="K307" s="36" t="str">
        <f t="shared" si="199"/>
        <v/>
      </c>
      <c r="L307" s="24" t="str">
        <f>IF(ISBLANK(H307),"",VLOOKUP(K307,Tabellen!$F$6:$G$16,2))</f>
        <v/>
      </c>
      <c r="N307" s="341" t="str">
        <f t="shared" si="197"/>
        <v/>
      </c>
      <c r="O307" s="159" t="str">
        <f>IF(ISBLANK(G307),"",VLOOKUP(J307,Tabellen!$B$5:$C$46,2))</f>
        <v/>
      </c>
    </row>
    <row r="308" spans="1:27" ht="13.5" customHeight="1" x14ac:dyDescent="0.15">
      <c r="A308" s="30">
        <v>303</v>
      </c>
      <c r="B308" s="27"/>
      <c r="C308" s="30" t="s">
        <v>122</v>
      </c>
      <c r="D308" s="27" t="str">
        <f>'Locatie''s indeling '!E34</f>
        <v>Barge Appie ten</v>
      </c>
      <c r="E308" s="747"/>
      <c r="F308" s="735"/>
      <c r="J308" s="23" t="str">
        <f t="shared" si="198"/>
        <v/>
      </c>
      <c r="K308" s="36" t="str">
        <f t="shared" si="199"/>
        <v/>
      </c>
      <c r="L308" s="24" t="str">
        <f>IF(ISBLANK(H308),"",VLOOKUP(K308,Tabellen!$F$6:$G$16,2))</f>
        <v/>
      </c>
      <c r="N308" s="341" t="str">
        <f t="shared" si="197"/>
        <v/>
      </c>
      <c r="O308" s="159" t="str">
        <f>IF(ISBLANK(G308),"",VLOOKUP(J308,Tabellen!$B$5:$C$46,2))</f>
        <v/>
      </c>
    </row>
    <row r="309" spans="1:27" ht="13.5" customHeight="1" thickBot="1" x14ac:dyDescent="0.2">
      <c r="A309" s="30">
        <v>304</v>
      </c>
      <c r="B309" s="27"/>
      <c r="C309" s="30"/>
      <c r="D309" s="32"/>
      <c r="E309" s="750"/>
      <c r="F309" s="740"/>
      <c r="G309" s="642"/>
      <c r="H309" s="643"/>
      <c r="I309" s="643"/>
      <c r="J309" s="620" t="str">
        <f t="shared" si="198"/>
        <v/>
      </c>
      <c r="K309" s="631" t="str">
        <f t="shared" si="199"/>
        <v/>
      </c>
      <c r="L309" s="622" t="str">
        <f>IF(ISBLANK(H309),"",VLOOKUP(K309,Tabellen!$F$6:$G$16,2))</f>
        <v/>
      </c>
      <c r="M309" s="642"/>
      <c r="N309" s="641" t="str">
        <f t="shared" si="197"/>
        <v/>
      </c>
      <c r="O309" s="159" t="str">
        <f>IF(ISBLANK(G309),"",VLOOKUP(J309,Tabellen!$B$5:$C$46,2))</f>
        <v/>
      </c>
    </row>
    <row r="310" spans="1:27" ht="13.5" customHeight="1" thickBot="1" x14ac:dyDescent="0.2">
      <c r="A310" s="30">
        <v>305</v>
      </c>
      <c r="B310" s="27"/>
      <c r="C310" s="30"/>
      <c r="D310" s="520" t="s">
        <v>11</v>
      </c>
      <c r="E310" s="760">
        <f>'Locatie''s indeling '!$F$35</f>
        <v>1.8819999999999999</v>
      </c>
      <c r="F310" s="723">
        <f>SUM(F302:F309)</f>
        <v>51</v>
      </c>
      <c r="G310" s="647">
        <f t="shared" ref="G310:I310" si="200">SUM(G302:G309)</f>
        <v>0</v>
      </c>
      <c r="H310" s="647">
        <f t="shared" si="200"/>
        <v>0</v>
      </c>
      <c r="I310" s="647">
        <f t="shared" si="200"/>
        <v>0</v>
      </c>
      <c r="J310" s="648" t="e">
        <f t="shared" ref="J310:J329" si="201">IF(ISBLANK(H310),"",SUM(H310/I310))</f>
        <v>#DIV/0!</v>
      </c>
      <c r="K310" s="638">
        <f t="shared" ref="K310:K311" si="202">IF(ISBLANK(H310),"",SUM(H310/F310))</f>
        <v>0</v>
      </c>
      <c r="L310" s="646">
        <f>SUM(L302:L309)</f>
        <v>0</v>
      </c>
      <c r="M310" s="647">
        <f>MAX(M302:M309)</f>
        <v>0</v>
      </c>
      <c r="N310" s="649" t="e">
        <f>IF(ISBLANK(H310),"",SUM(J310/E310))</f>
        <v>#DIV/0!</v>
      </c>
      <c r="O310" s="159" t="e">
        <f>IF(ISBLANK(G310),"",VLOOKUP(J310,Tabellen!$B$5:$C$46,2))</f>
        <v>#DIV/0!</v>
      </c>
      <c r="P310" s="618"/>
    </row>
    <row r="311" spans="1:27" ht="13.5" customHeight="1" x14ac:dyDescent="0.15">
      <c r="A311" s="30">
        <v>306</v>
      </c>
      <c r="B311" s="27" t="str">
        <f>'Locatie''s indeling '!$E$36</f>
        <v>Kemkens Jan</v>
      </c>
      <c r="C311" s="30" t="s">
        <v>122</v>
      </c>
      <c r="D311" s="27" t="str">
        <f>'Locatie''s indeling '!E37</f>
        <v>Krabbenborg Martin</v>
      </c>
      <c r="E311" s="747">
        <f>'Locatie''s indeling '!$F$36</f>
        <v>2.2490000000000001</v>
      </c>
      <c r="F311" s="735">
        <f>'Locatie''s indeling '!$G$36</f>
        <v>60</v>
      </c>
      <c r="G311" s="153"/>
      <c r="H311" s="153"/>
      <c r="I311" s="153"/>
      <c r="J311" s="624" t="str">
        <f t="shared" ref="J311" si="203">IF(ISBLANK(H311),"",SUM(H311/I311))</f>
        <v/>
      </c>
      <c r="K311" s="634" t="str">
        <f t="shared" si="202"/>
        <v/>
      </c>
      <c r="L311" s="152" t="str">
        <f>IF(ISBLANK(H311),"",VLOOKUP(K311,Tabellen!$F$6:$G$16,2))</f>
        <v/>
      </c>
      <c r="M311" s="153"/>
      <c r="N311" s="626" t="str">
        <f t="shared" si="197"/>
        <v/>
      </c>
      <c r="O311" s="159" t="str">
        <f>IF(ISBLANK(G311),"",VLOOKUP(J311,Tabellen!$B$5:$C$46,2))</f>
        <v/>
      </c>
    </row>
    <row r="312" spans="1:27" ht="13.5" customHeight="1" x14ac:dyDescent="0.15">
      <c r="A312" s="30">
        <v>307</v>
      </c>
      <c r="B312" s="27"/>
      <c r="C312" s="30" t="s">
        <v>122</v>
      </c>
      <c r="D312" s="27" t="str">
        <f>'Locatie''s indeling '!E38</f>
        <v>Nijman Gerrit</v>
      </c>
      <c r="E312" s="747"/>
      <c r="F312" s="735"/>
      <c r="J312" s="23" t="str">
        <f t="shared" ref="J312:J318" si="204">IF(ISBLANK(H312),"",SUM(H312/I312))</f>
        <v/>
      </c>
      <c r="K312" s="36" t="str">
        <f t="shared" ref="K312:K318" si="205">IF(ISBLANK(H312),"",SUM(H312/F312))</f>
        <v/>
      </c>
      <c r="L312" s="24" t="str">
        <f>IF(ISBLANK(H312),"",VLOOKUP(K312,Tabellen!$F$6:$G$16,2))</f>
        <v/>
      </c>
      <c r="N312" s="341" t="str">
        <f t="shared" si="197"/>
        <v/>
      </c>
      <c r="O312" s="159" t="str">
        <f>IF(ISBLANK(G312),"",VLOOKUP(J312,Tabellen!$B$5:$C$46,2))</f>
        <v/>
      </c>
      <c r="Q312" s="1144"/>
      <c r="R312" s="1145"/>
      <c r="S312" s="1142"/>
      <c r="T312" s="1143"/>
      <c r="U312" s="1143"/>
      <c r="V312" s="1140"/>
      <c r="W312" s="1141"/>
      <c r="X312" s="1142"/>
      <c r="Y312" s="1143"/>
      <c r="Z312" s="1141"/>
      <c r="AA312" s="1139"/>
    </row>
    <row r="313" spans="1:27" ht="13.5" customHeight="1" x14ac:dyDescent="0.15">
      <c r="A313" s="30">
        <v>308</v>
      </c>
      <c r="B313" s="27"/>
      <c r="C313" s="30" t="s">
        <v>122</v>
      </c>
      <c r="D313" s="27" t="str">
        <f>'Locatie''s indeling '!E39</f>
        <v>Spieker Leo</v>
      </c>
      <c r="E313" s="747"/>
      <c r="F313" s="735"/>
      <c r="J313" s="23" t="str">
        <f t="shared" si="204"/>
        <v/>
      </c>
      <c r="K313" s="36" t="str">
        <f t="shared" si="205"/>
        <v/>
      </c>
      <c r="L313" s="24" t="str">
        <f>IF(ISBLANK(H313),"",VLOOKUP(K313,Tabellen!$F$6:$G$16,2))</f>
        <v/>
      </c>
      <c r="N313" s="341" t="str">
        <f t="shared" si="197"/>
        <v/>
      </c>
      <c r="O313" s="159" t="str">
        <f>IF(ISBLANK(G313),"",VLOOKUP(J313,Tabellen!$B$5:$C$46,2))</f>
        <v/>
      </c>
      <c r="Q313" s="1144"/>
      <c r="R313" s="1145"/>
      <c r="S313" s="1142"/>
      <c r="T313" s="1143"/>
      <c r="U313" s="1143"/>
      <c r="V313" s="1140"/>
      <c r="W313" s="1141"/>
      <c r="X313" s="1142"/>
      <c r="Y313" s="1143"/>
      <c r="Z313" s="1141"/>
      <c r="AA313" s="1139"/>
    </row>
    <row r="314" spans="1:27" ht="13.5" customHeight="1" x14ac:dyDescent="0.15">
      <c r="A314" s="30">
        <v>309</v>
      </c>
      <c r="B314" s="27"/>
      <c r="C314" s="30" t="s">
        <v>122</v>
      </c>
      <c r="D314" s="27" t="str">
        <f>'Locatie''s indeling '!E40</f>
        <v>Ubbink Harrie</v>
      </c>
      <c r="E314" s="747"/>
      <c r="F314" s="735"/>
      <c r="G314" s="28"/>
      <c r="H314" s="71"/>
      <c r="I314" s="71"/>
      <c r="J314" s="23" t="str">
        <f t="shared" si="204"/>
        <v/>
      </c>
      <c r="K314" s="36" t="str">
        <f t="shared" si="205"/>
        <v/>
      </c>
      <c r="L314" s="24" t="str">
        <f>IF(ISBLANK(H314),"",VLOOKUP(K314,Tabellen!$F$6:$G$16,2))</f>
        <v/>
      </c>
      <c r="M314" s="28"/>
      <c r="N314" s="342" t="str">
        <f t="shared" si="197"/>
        <v/>
      </c>
      <c r="O314" s="159" t="str">
        <f>IF(ISBLANK(G314),"",VLOOKUP(J314,Tabellen!$B$5:$C$46,2))</f>
        <v/>
      </c>
      <c r="Q314" s="1144"/>
      <c r="R314" s="1145"/>
      <c r="S314" s="1142"/>
      <c r="T314" s="1143"/>
      <c r="U314" s="1143"/>
      <c r="V314" s="1140"/>
      <c r="W314" s="1141"/>
      <c r="X314" s="1142"/>
      <c r="Y314" s="1143"/>
      <c r="Z314" s="1141"/>
      <c r="AA314" s="1139"/>
    </row>
    <row r="315" spans="1:27" ht="13.5" customHeight="1" x14ac:dyDescent="0.15">
      <c r="A315" s="30">
        <v>310</v>
      </c>
      <c r="B315" s="198"/>
      <c r="C315" s="30" t="s">
        <v>122</v>
      </c>
      <c r="D315" s="27" t="str">
        <f>'Locatie''s indeling '!E41</f>
        <v>Rouwhorst Bennie</v>
      </c>
      <c r="E315" s="747"/>
      <c r="F315" s="735"/>
      <c r="J315" s="23" t="str">
        <f t="shared" si="204"/>
        <v/>
      </c>
      <c r="K315" s="36" t="str">
        <f t="shared" si="205"/>
        <v/>
      </c>
      <c r="L315" s="24" t="str">
        <f>IF(ISBLANK(H315),"",VLOOKUP(K315,Tabellen!$F$6:$G$16,2))</f>
        <v/>
      </c>
      <c r="N315" s="341" t="str">
        <f t="shared" si="197"/>
        <v/>
      </c>
      <c r="O315" s="159" t="str">
        <f>IF(ISBLANK(G315),"",VLOOKUP(J315,Tabellen!$B$5:$C$46,2))</f>
        <v/>
      </c>
      <c r="P315" s="522"/>
      <c r="Q315" s="542"/>
      <c r="V315" s="542"/>
    </row>
    <row r="316" spans="1:27" ht="13.5" customHeight="1" x14ac:dyDescent="0.15">
      <c r="A316" s="30">
        <v>311</v>
      </c>
      <c r="B316" s="27"/>
      <c r="C316" s="30" t="s">
        <v>122</v>
      </c>
      <c r="D316" s="27" t="str">
        <f>'Locatie''s indeling '!E34</f>
        <v>Barge Appie ten</v>
      </c>
      <c r="E316" s="747"/>
      <c r="F316" s="735"/>
      <c r="J316" s="23" t="str">
        <f t="shared" si="204"/>
        <v/>
      </c>
      <c r="K316" s="36" t="str">
        <f t="shared" si="205"/>
        <v/>
      </c>
      <c r="L316" s="24" t="str">
        <f>IF(ISBLANK(H316),"",VLOOKUP(K316,Tabellen!$F$6:$G$16,2))</f>
        <v/>
      </c>
      <c r="N316" s="341" t="str">
        <f t="shared" si="197"/>
        <v/>
      </c>
      <c r="O316" s="159" t="str">
        <f>IF(ISBLANK(G316),"",VLOOKUP(J316,Tabellen!$B$5:$C$46,2))</f>
        <v/>
      </c>
      <c r="Q316" s="542"/>
      <c r="V316" s="542"/>
    </row>
    <row r="317" spans="1:27" ht="13.5" customHeight="1" x14ac:dyDescent="0.15">
      <c r="A317" s="30">
        <v>312</v>
      </c>
      <c r="B317" s="27"/>
      <c r="C317" s="30" t="s">
        <v>122</v>
      </c>
      <c r="D317" s="27" t="str">
        <f>'Locatie''s indeling '!E35</f>
        <v>Berendsen Frits</v>
      </c>
      <c r="E317" s="747"/>
      <c r="F317" s="735"/>
      <c r="J317" s="23" t="str">
        <f t="shared" si="204"/>
        <v/>
      </c>
      <c r="K317" s="36" t="str">
        <f t="shared" si="205"/>
        <v/>
      </c>
      <c r="L317" s="24" t="str">
        <f>IF(ISBLANK(H317),"",VLOOKUP(K317,Tabellen!$F$6:$G$16,2))</f>
        <v/>
      </c>
      <c r="N317" s="341" t="str">
        <f t="shared" si="197"/>
        <v/>
      </c>
      <c r="O317" s="159" t="str">
        <f>IF(ISBLANK(G317),"",VLOOKUP(J317,Tabellen!$B$5:$C$46,2))</f>
        <v/>
      </c>
      <c r="Q317" s="542"/>
      <c r="V317" s="542"/>
    </row>
    <row r="318" spans="1:27" ht="13.5" customHeight="1" thickBot="1" x14ac:dyDescent="0.2">
      <c r="A318" s="30">
        <v>313</v>
      </c>
      <c r="B318" s="27"/>
      <c r="C318" s="30"/>
      <c r="D318" s="27"/>
      <c r="E318" s="750"/>
      <c r="F318" s="740"/>
      <c r="G318" s="619"/>
      <c r="H318" s="619"/>
      <c r="I318" s="619"/>
      <c r="J318" s="620" t="str">
        <f t="shared" si="204"/>
        <v/>
      </c>
      <c r="K318" s="631" t="str">
        <f t="shared" si="205"/>
        <v/>
      </c>
      <c r="L318" s="622" t="str">
        <f>IF(ISBLANK(H318),"",VLOOKUP(K318,Tabellen!$F$6:$G$16,2))</f>
        <v/>
      </c>
      <c r="M318" s="619"/>
      <c r="N318" s="623" t="str">
        <f t="shared" si="197"/>
        <v/>
      </c>
      <c r="O318" s="159" t="str">
        <f>IF(ISBLANK(G318),"",VLOOKUP(J318,Tabellen!$B$5:$C$46,2))</f>
        <v/>
      </c>
      <c r="Q318" s="542"/>
      <c r="V318" s="542"/>
    </row>
    <row r="319" spans="1:27" ht="13.5" customHeight="1" thickBot="1" x14ac:dyDescent="0.2">
      <c r="A319" s="30">
        <v>314</v>
      </c>
      <c r="B319" s="27"/>
      <c r="C319" s="30"/>
      <c r="D319" s="664" t="s">
        <v>11</v>
      </c>
      <c r="E319" s="760">
        <f>'Locatie''s indeling '!$F$36</f>
        <v>2.2490000000000001</v>
      </c>
      <c r="F319" s="657">
        <f>SUM(F311:F318)</f>
        <v>60</v>
      </c>
      <c r="G319" s="647">
        <f t="shared" ref="G319:I319" si="206">SUM(G311:G318)</f>
        <v>0</v>
      </c>
      <c r="H319" s="657">
        <f t="shared" si="206"/>
        <v>0</v>
      </c>
      <c r="I319" s="657">
        <f t="shared" si="206"/>
        <v>0</v>
      </c>
      <c r="J319" s="648" t="e">
        <f t="shared" ref="J319" si="207">IF(ISBLANK(H319),"",SUM(H319/I319))</f>
        <v>#DIV/0!</v>
      </c>
      <c r="K319" s="629">
        <f t="shared" ref="K319:K320" si="208">IF(ISBLANK(H319),"",SUM(H319/F319))</f>
        <v>0</v>
      </c>
      <c r="L319" s="646">
        <f>SUM(L311:L318)</f>
        <v>0</v>
      </c>
      <c r="M319" s="647">
        <f>MAX(M311:M318)</f>
        <v>0</v>
      </c>
      <c r="N319" s="649" t="e">
        <f>IF(ISBLANK(H319),"",SUM(J319/E319))</f>
        <v>#DIV/0!</v>
      </c>
      <c r="O319" s="159" t="e">
        <f>IF(ISBLANK(G319),"",VLOOKUP(J319,Tabellen!$B$5:$C$46,2))</f>
        <v>#DIV/0!</v>
      </c>
      <c r="P319" s="618"/>
      <c r="Q319" s="542"/>
      <c r="V319" s="542"/>
    </row>
    <row r="320" spans="1:27" ht="13.5" customHeight="1" x14ac:dyDescent="0.15">
      <c r="A320" s="30">
        <v>315</v>
      </c>
      <c r="B320" s="27" t="str">
        <f>'Locatie''s indeling '!$E$37</f>
        <v>Krabbenborg Martin</v>
      </c>
      <c r="C320" s="30" t="s">
        <v>122</v>
      </c>
      <c r="D320" s="614" t="str">
        <f>'Locatie''s indeling '!E38</f>
        <v>Nijman Gerrit</v>
      </c>
      <c r="E320" s="760">
        <f>'Locatie''s indeling '!$F$37</f>
        <v>2.61</v>
      </c>
      <c r="F320" s="735">
        <f>'Locatie''s indeling '!$G$37</f>
        <v>70</v>
      </c>
      <c r="G320" s="153"/>
      <c r="H320" s="153"/>
      <c r="I320" s="153"/>
      <c r="J320" s="624" t="str">
        <f t="shared" ref="J320" si="209">IF(ISBLANK(H320),"",SUM(H320/I320))</f>
        <v/>
      </c>
      <c r="K320" s="634" t="str">
        <f t="shared" si="208"/>
        <v/>
      </c>
      <c r="L320" s="152" t="str">
        <f>IF(ISBLANK(H320),"",VLOOKUP(K320,Tabellen!$F$6:$G$16,2))</f>
        <v/>
      </c>
      <c r="M320" s="153"/>
      <c r="N320" s="626" t="str">
        <f t="shared" si="197"/>
        <v/>
      </c>
      <c r="O320" s="159" t="str">
        <f>IF(ISBLANK(G320),"",VLOOKUP(J320,Tabellen!$B$5:$C$46,2))</f>
        <v/>
      </c>
    </row>
    <row r="321" spans="1:27" ht="13.5" customHeight="1" x14ac:dyDescent="0.15">
      <c r="A321" s="30">
        <v>316</v>
      </c>
      <c r="B321" s="27"/>
      <c r="C321" s="30" t="s">
        <v>122</v>
      </c>
      <c r="D321" s="614" t="str">
        <f>'Locatie''s indeling '!E39</f>
        <v>Spieker Leo</v>
      </c>
      <c r="E321" s="747"/>
      <c r="F321" s="735"/>
      <c r="J321" s="23" t="str">
        <f t="shared" ref="J321:J327" si="210">IF(ISBLANK(H321),"",SUM(H321/I321))</f>
        <v/>
      </c>
      <c r="K321" s="36" t="str">
        <f t="shared" ref="K321:K327" si="211">IF(ISBLANK(H321),"",SUM(H321/F321))</f>
        <v/>
      </c>
      <c r="L321" s="24" t="str">
        <f>IF(ISBLANK(H321),"",VLOOKUP(K321,Tabellen!$F$6:$G$16,2))</f>
        <v/>
      </c>
      <c r="N321" s="341" t="str">
        <f t="shared" si="197"/>
        <v/>
      </c>
      <c r="O321" s="159" t="str">
        <f>IF(ISBLANK(G321),"",VLOOKUP(J321,Tabellen!$B$5:$C$46,2))</f>
        <v/>
      </c>
    </row>
    <row r="322" spans="1:27" ht="18" customHeight="1" thickBot="1" x14ac:dyDescent="0.25">
      <c r="A322" s="30">
        <v>317</v>
      </c>
      <c r="B322" s="27"/>
      <c r="C322" s="30" t="s">
        <v>122</v>
      </c>
      <c r="D322" s="614" t="str">
        <f>'Locatie''s indeling '!E40</f>
        <v>Ubbink Harrie</v>
      </c>
      <c r="E322" s="747"/>
      <c r="F322" s="735"/>
      <c r="J322" s="23" t="str">
        <f t="shared" si="210"/>
        <v/>
      </c>
      <c r="K322" s="36" t="str">
        <f t="shared" si="211"/>
        <v/>
      </c>
      <c r="L322" s="24" t="str">
        <f>IF(ISBLANK(H322),"",VLOOKUP(K322,Tabellen!$F$6:$G$16,2))</f>
        <v/>
      </c>
      <c r="N322" s="341" t="str">
        <f t="shared" si="197"/>
        <v/>
      </c>
      <c r="O322" s="159" t="str">
        <f>IF(ISBLANK(G322),"",VLOOKUP(J322,Tabellen!$B$5:$C$46,2))</f>
        <v/>
      </c>
      <c r="P322" s="1137"/>
      <c r="Q322" s="1137"/>
      <c r="R322" s="1135"/>
      <c r="S322" s="1135"/>
      <c r="T322" s="1135"/>
      <c r="U322" s="1135"/>
      <c r="V322" s="1135"/>
      <c r="W322" s="1135"/>
      <c r="X322" s="1135"/>
      <c r="Y322" s="1135"/>
      <c r="Z322" s="1135"/>
      <c r="AA322"/>
    </row>
    <row r="323" spans="1:27" ht="15" customHeight="1" thickBot="1" x14ac:dyDescent="0.25">
      <c r="A323" s="30">
        <v>318</v>
      </c>
      <c r="B323" s="27"/>
      <c r="C323" s="30" t="s">
        <v>122</v>
      </c>
      <c r="D323" s="614" t="str">
        <f>'Locatie''s indeling '!E41</f>
        <v>Rouwhorst Bennie</v>
      </c>
      <c r="E323" s="747"/>
      <c r="F323" s="735"/>
      <c r="J323" s="23" t="str">
        <f t="shared" si="210"/>
        <v/>
      </c>
      <c r="K323" s="36" t="str">
        <f t="shared" si="211"/>
        <v/>
      </c>
      <c r="L323" s="24" t="str">
        <f>IF(ISBLANK(H323),"",VLOOKUP(K323,Tabellen!$F$6:$G$16,2))</f>
        <v/>
      </c>
      <c r="N323" s="341" t="str">
        <f t="shared" si="197"/>
        <v/>
      </c>
      <c r="O323" s="159" t="str">
        <f>IF(ISBLANK(G323),"",VLOOKUP(J323,Tabellen!$B$5:$C$46,2))</f>
        <v/>
      </c>
      <c r="P323" s="1138"/>
      <c r="Q323" s="1138"/>
      <c r="R323" s="1135"/>
      <c r="S323" s="1135"/>
      <c r="T323" s="1135"/>
      <c r="U323" s="1135"/>
      <c r="V323" s="1135"/>
      <c r="W323" s="1135"/>
      <c r="X323" s="1135"/>
      <c r="Y323" s="1135"/>
      <c r="Z323" s="1135"/>
      <c r="AA323"/>
    </row>
    <row r="324" spans="1:27" ht="13.5" customHeight="1" x14ac:dyDescent="0.15">
      <c r="A324" s="30">
        <v>319</v>
      </c>
      <c r="B324" s="27"/>
      <c r="C324" s="30" t="s">
        <v>122</v>
      </c>
      <c r="D324" s="27" t="str">
        <f>'Locatie''s indeling '!E34</f>
        <v>Barge Appie ten</v>
      </c>
      <c r="E324" s="747"/>
      <c r="F324" s="735"/>
      <c r="G324" s="28"/>
      <c r="H324" s="71"/>
      <c r="I324" s="71"/>
      <c r="J324" s="23" t="str">
        <f t="shared" si="210"/>
        <v/>
      </c>
      <c r="K324" s="36" t="str">
        <f t="shared" si="211"/>
        <v/>
      </c>
      <c r="L324" s="24" t="str">
        <f>IF(ISBLANK(H324),"",VLOOKUP(K324,Tabellen!$F$6:$G$16,2))</f>
        <v/>
      </c>
      <c r="M324" s="28"/>
      <c r="N324" s="342" t="str">
        <f t="shared" si="197"/>
        <v/>
      </c>
      <c r="O324" s="159" t="str">
        <f>IF(ISBLANK(G324),"",VLOOKUP(J324,Tabellen!$B$5:$C$46,2))</f>
        <v/>
      </c>
      <c r="P324" s="412"/>
      <c r="Q324" s="574"/>
      <c r="R324" s="574"/>
      <c r="S324" s="411"/>
      <c r="T324" s="411"/>
      <c r="U324" s="411"/>
      <c r="V324" s="411"/>
      <c r="W324" s="411"/>
      <c r="AA324" s="411"/>
    </row>
    <row r="325" spans="1:27" ht="13.5" customHeight="1" thickBot="1" x14ac:dyDescent="0.2">
      <c r="A325" s="30">
        <v>320</v>
      </c>
      <c r="B325" s="27"/>
      <c r="C325" s="30" t="s">
        <v>122</v>
      </c>
      <c r="D325" s="27" t="str">
        <f>'Locatie''s indeling '!E35</f>
        <v>Berendsen Frits</v>
      </c>
      <c r="E325" s="747"/>
      <c r="F325" s="735"/>
      <c r="J325" s="23" t="str">
        <f t="shared" si="210"/>
        <v/>
      </c>
      <c r="K325" s="36" t="str">
        <f t="shared" si="211"/>
        <v/>
      </c>
      <c r="L325" s="24" t="str">
        <f>IF(ISBLANK(H325),"",VLOOKUP(K325,Tabellen!$F$6:$G$16,2))</f>
        <v/>
      </c>
      <c r="N325" s="341" t="str">
        <f t="shared" si="197"/>
        <v/>
      </c>
      <c r="O325" s="159" t="str">
        <f>IF(ISBLANK(G325),"",VLOOKUP(J325,Tabellen!$B$5:$C$46,2))</f>
        <v/>
      </c>
      <c r="P325" s="413"/>
      <c r="Q325" s="585"/>
      <c r="R325" s="586"/>
      <c r="S325" s="587"/>
      <c r="T325" s="588"/>
      <c r="U325" s="587"/>
      <c r="V325" s="587"/>
      <c r="W325" s="587"/>
      <c r="AA325" s="585"/>
    </row>
    <row r="326" spans="1:27" ht="13.5" customHeight="1" thickBot="1" x14ac:dyDescent="0.2">
      <c r="A326" s="30">
        <v>321</v>
      </c>
      <c r="B326" s="27"/>
      <c r="C326" s="30" t="s">
        <v>122</v>
      </c>
      <c r="D326" s="27" t="str">
        <f>'Locatie''s indeling '!E36</f>
        <v>Kemkens Jan</v>
      </c>
      <c r="E326" s="747"/>
      <c r="F326" s="735"/>
      <c r="J326" s="23" t="str">
        <f t="shared" si="210"/>
        <v/>
      </c>
      <c r="K326" s="36" t="str">
        <f t="shared" si="211"/>
        <v/>
      </c>
      <c r="L326" s="24" t="str">
        <f>IF(ISBLANK(H326),"",VLOOKUP(K326,Tabellen!$F$6:$G$16,2))</f>
        <v/>
      </c>
      <c r="N326" s="341" t="str">
        <f t="shared" si="197"/>
        <v/>
      </c>
      <c r="O326" s="159" t="str">
        <f>IF(ISBLANK(G326),"",VLOOKUP(J326,Tabellen!$B$5:$C$46,2))</f>
        <v/>
      </c>
      <c r="P326" s="413"/>
      <c r="Q326" s="585"/>
      <c r="R326" s="586"/>
      <c r="S326" s="587"/>
      <c r="T326" s="588"/>
      <c r="U326" s="587"/>
      <c r="V326" s="587"/>
      <c r="W326" s="588"/>
      <c r="AA326" s="585"/>
    </row>
    <row r="327" spans="1:27" ht="13.5" customHeight="1" thickBot="1" x14ac:dyDescent="0.2">
      <c r="A327" s="30">
        <v>322</v>
      </c>
      <c r="B327" s="27"/>
      <c r="C327" s="30" t="s">
        <v>122</v>
      </c>
      <c r="D327" s="630"/>
      <c r="E327" s="747"/>
      <c r="F327" s="735"/>
      <c r="G327" s="619"/>
      <c r="H327" s="619"/>
      <c r="I327" s="619"/>
      <c r="J327" s="620" t="str">
        <f t="shared" si="210"/>
        <v/>
      </c>
      <c r="K327" s="631" t="str">
        <f t="shared" si="211"/>
        <v/>
      </c>
      <c r="L327" s="622" t="str">
        <f>IF(ISBLANK(H327),"",VLOOKUP(K327,Tabellen!$F$6:$G$16,2))</f>
        <v/>
      </c>
      <c r="M327" s="619"/>
      <c r="N327" s="623" t="str">
        <f t="shared" si="197"/>
        <v/>
      </c>
      <c r="O327" s="159" t="str">
        <f>IF(ISBLANK(G327),"",VLOOKUP(J327,Tabellen!$B$5:$C$46,2))</f>
        <v/>
      </c>
      <c r="P327" s="585"/>
      <c r="Q327" s="585"/>
      <c r="R327" s="586"/>
      <c r="S327" s="587"/>
      <c r="T327" s="588"/>
      <c r="U327" s="587"/>
      <c r="V327" s="587"/>
      <c r="W327" s="588"/>
      <c r="AA327" s="585"/>
    </row>
    <row r="328" spans="1:27" ht="13.5" customHeight="1" thickBot="1" x14ac:dyDescent="0.2">
      <c r="A328" s="30">
        <v>323</v>
      </c>
      <c r="B328" s="27"/>
      <c r="C328" s="504"/>
      <c r="D328" s="665" t="s">
        <v>11</v>
      </c>
      <c r="E328" s="760">
        <f>'Locatie''s indeling '!$F$37</f>
        <v>2.61</v>
      </c>
      <c r="F328" s="723">
        <f>SUM(F320:F327)</f>
        <v>70</v>
      </c>
      <c r="G328" s="647">
        <f t="shared" ref="G328:I328" si="212">SUM(G320:G327)</f>
        <v>0</v>
      </c>
      <c r="H328" s="647">
        <f t="shared" si="212"/>
        <v>0</v>
      </c>
      <c r="I328" s="647">
        <f t="shared" si="212"/>
        <v>0</v>
      </c>
      <c r="J328" s="648" t="e">
        <f t="shared" si="201"/>
        <v>#DIV/0!</v>
      </c>
      <c r="K328" s="638">
        <f t="shared" ref="K328" si="213">IF(ISBLANK(H328),"",SUM(H328/F328))</f>
        <v>0</v>
      </c>
      <c r="L328" s="646">
        <f>SUM(L320:L327)</f>
        <v>0</v>
      </c>
      <c r="M328" s="647">
        <f>MAX(M320:M327)</f>
        <v>0</v>
      </c>
      <c r="N328" s="649" t="e">
        <f>IF(ISBLANK(H328),"",SUM(J328/E328))</f>
        <v>#DIV/0!</v>
      </c>
      <c r="O328" s="159" t="e">
        <f>IF(ISBLANK(G328),"",VLOOKUP(J328,Tabellen!$B$5:$C$46,2))</f>
        <v>#DIV/0!</v>
      </c>
      <c r="P328" s="1146" t="s">
        <v>135</v>
      </c>
      <c r="Q328" s="585"/>
      <c r="R328" s="586"/>
      <c r="S328" s="587"/>
      <c r="T328" s="588"/>
      <c r="U328" s="587"/>
      <c r="V328" s="587"/>
      <c r="W328" s="588"/>
      <c r="AA328" s="585"/>
    </row>
    <row r="329" spans="1:27" ht="13.5" customHeight="1" thickBot="1" x14ac:dyDescent="0.25">
      <c r="A329" s="30">
        <v>324</v>
      </c>
      <c r="B329" s="27" t="str">
        <f>'Locatie''s indeling '!$E$38</f>
        <v>Nijman Gerrit</v>
      </c>
      <c r="C329" s="30" t="s">
        <v>109</v>
      </c>
      <c r="D329" s="135" t="str">
        <f>'Locatie''s indeling '!E39</f>
        <v>Spieker Leo</v>
      </c>
      <c r="E329" s="747">
        <f>'Locatie''s indeling '!$F$38</f>
        <v>1.8109999999999999</v>
      </c>
      <c r="F329" s="741">
        <f>'Locatie''s indeling '!$G$38</f>
        <v>51</v>
      </c>
      <c r="G329" s="635"/>
      <c r="H329" s="632"/>
      <c r="I329" s="632"/>
      <c r="J329" s="633" t="str">
        <f t="shared" si="201"/>
        <v/>
      </c>
      <c r="K329" s="634" t="str">
        <f t="shared" ref="K329:K334" si="214">IF(ISBLANK(H329),"",SUM(H329/F329))</f>
        <v/>
      </c>
      <c r="L329" s="24" t="str">
        <f>IF(ISBLANK(H329),"",VLOOKUP(K329,Tabellen!$F$6:$G$16,2))</f>
        <v/>
      </c>
      <c r="M329" s="635"/>
      <c r="N329" s="636" t="str">
        <f t="shared" ref="N329:N334" si="215">IF(ISBLANK(H329),"",SUM(J329/E329))</f>
        <v/>
      </c>
      <c r="O329" s="159" t="str">
        <f>IF(ISBLANK(G329),"",VLOOKUP(J329,Tabellen!$B$5:$C$46,2))</f>
        <v/>
      </c>
      <c r="P329" s="1147"/>
      <c r="Q329" s="561"/>
      <c r="R329" s="589"/>
      <c r="S329" s="577"/>
      <c r="T329" s="576"/>
      <c r="U329" s="577"/>
      <c r="V329" s="577"/>
      <c r="W329" s="576"/>
      <c r="AA329"/>
    </row>
    <row r="330" spans="1:27" ht="13.5" customHeight="1" x14ac:dyDescent="0.15">
      <c r="A330" s="30">
        <v>325</v>
      </c>
      <c r="B330" s="27"/>
      <c r="C330" s="30" t="s">
        <v>109</v>
      </c>
      <c r="D330" s="135" t="str">
        <f>'Locatie''s indeling '!E40</f>
        <v>Ubbink Harrie</v>
      </c>
      <c r="E330" s="747"/>
      <c r="F330" s="741"/>
      <c r="J330" s="23" t="str">
        <f t="shared" ref="J330:J357" si="216">IF(ISBLANK(H330),"",SUM(H330/I330))</f>
        <v/>
      </c>
      <c r="K330" s="31" t="str">
        <f t="shared" si="214"/>
        <v/>
      </c>
      <c r="L330" s="24" t="str">
        <f>IF(ISBLANK(H330),"",VLOOKUP(K330,Tabellen!$F$6:$G$16,2))</f>
        <v/>
      </c>
      <c r="N330" s="341" t="str">
        <f t="shared" si="215"/>
        <v/>
      </c>
      <c r="O330" s="159" t="str">
        <f>IF(ISBLANK(G330),"",VLOOKUP(J330,Tabellen!$B$5:$C$46,2))</f>
        <v/>
      </c>
      <c r="P330" s="21"/>
      <c r="U330" s="534"/>
      <c r="W330" s="21"/>
    </row>
    <row r="331" spans="1:27" ht="13.5" customHeight="1" x14ac:dyDescent="0.15">
      <c r="A331" s="30">
        <v>326</v>
      </c>
      <c r="C331" s="30" t="s">
        <v>109</v>
      </c>
      <c r="D331" s="135" t="str">
        <f>'Locatie''s indeling '!E41</f>
        <v>Rouwhorst Bennie</v>
      </c>
      <c r="E331" s="747"/>
      <c r="F331" s="741"/>
      <c r="G331" s="544"/>
      <c r="J331" s="23" t="str">
        <f t="shared" si="216"/>
        <v/>
      </c>
      <c r="K331" s="31" t="str">
        <f t="shared" si="214"/>
        <v/>
      </c>
      <c r="L331" s="24" t="str">
        <f>IF(ISBLANK(H331),"",VLOOKUP(K331,Tabellen!$F$6:$G$16,2))</f>
        <v/>
      </c>
      <c r="N331" s="341" t="str">
        <f t="shared" si="215"/>
        <v/>
      </c>
      <c r="O331" s="159" t="str">
        <f>IF(ISBLANK(G331),"",VLOOKUP(J331,Tabellen!$B$5:$C$46,2))</f>
        <v/>
      </c>
    </row>
    <row r="332" spans="1:27" ht="13.5" customHeight="1" x14ac:dyDescent="0.2">
      <c r="A332" s="30">
        <v>327</v>
      </c>
      <c r="B332" s="102"/>
      <c r="C332" s="30" t="s">
        <v>109</v>
      </c>
      <c r="D332" s="131" t="str">
        <f>'Locatie''s indeling '!E34</f>
        <v>Barge Appie ten</v>
      </c>
      <c r="E332" s="747"/>
      <c r="F332" s="741"/>
      <c r="J332" s="23" t="str">
        <f t="shared" si="216"/>
        <v/>
      </c>
      <c r="K332" s="31" t="str">
        <f t="shared" si="214"/>
        <v/>
      </c>
      <c r="L332" s="24" t="str">
        <f>IF(ISBLANK(H332),"",VLOOKUP(K332,Tabellen!$F$6:$G$16,2))</f>
        <v/>
      </c>
      <c r="N332" s="341" t="str">
        <f t="shared" si="215"/>
        <v/>
      </c>
      <c r="O332" s="159" t="str">
        <f>IF(ISBLANK(G332),"",VLOOKUP(J332,Tabellen!$B$5:$C$46,2))</f>
        <v/>
      </c>
    </row>
    <row r="333" spans="1:27" ht="13.5" customHeight="1" x14ac:dyDescent="0.15">
      <c r="A333" s="30">
        <v>328</v>
      </c>
      <c r="B333" s="27"/>
      <c r="C333" s="30" t="s">
        <v>109</v>
      </c>
      <c r="D333" s="131" t="str">
        <f>'Locatie''s indeling '!E35</f>
        <v>Berendsen Frits</v>
      </c>
      <c r="E333" s="747"/>
      <c r="F333" s="741"/>
      <c r="J333" s="23" t="str">
        <f t="shared" si="216"/>
        <v/>
      </c>
      <c r="K333" s="31" t="str">
        <f t="shared" si="214"/>
        <v/>
      </c>
      <c r="L333" s="24" t="str">
        <f>IF(ISBLANK(H333),"",VLOOKUP(K333,Tabellen!$F$6:$G$16,2))</f>
        <v/>
      </c>
      <c r="N333" s="341" t="str">
        <f t="shared" si="215"/>
        <v/>
      </c>
      <c r="O333" s="159" t="str">
        <f>IF(ISBLANK(G333),"",VLOOKUP(J333,Tabellen!$B$5:$C$46,2))</f>
        <v/>
      </c>
    </row>
    <row r="334" spans="1:27" ht="13.5" customHeight="1" x14ac:dyDescent="0.15">
      <c r="A334" s="30">
        <v>329</v>
      </c>
      <c r="B334" s="27"/>
      <c r="C334" s="30" t="s">
        <v>109</v>
      </c>
      <c r="D334" s="131" t="str">
        <f>'Locatie''s indeling '!E36</f>
        <v>Kemkens Jan</v>
      </c>
      <c r="E334" s="747"/>
      <c r="F334" s="741"/>
      <c r="G334" s="28"/>
      <c r="H334" s="71"/>
      <c r="I334" s="71"/>
      <c r="J334" s="29" t="str">
        <f t="shared" si="216"/>
        <v/>
      </c>
      <c r="K334" s="31" t="str">
        <f t="shared" si="214"/>
        <v/>
      </c>
      <c r="L334" s="24" t="str">
        <f>IF(ISBLANK(H334),"",VLOOKUP(K334,Tabellen!$F$6:$G$16,2))</f>
        <v/>
      </c>
      <c r="M334" s="28"/>
      <c r="N334" s="342" t="str">
        <f t="shared" si="215"/>
        <v/>
      </c>
      <c r="O334" s="159" t="str">
        <f>IF(ISBLANK(G334),"",VLOOKUP(J334,Tabellen!$B$5:$C$46,2))</f>
        <v/>
      </c>
    </row>
    <row r="335" spans="1:27" ht="13.5" customHeight="1" x14ac:dyDescent="0.15">
      <c r="A335" s="30">
        <v>330</v>
      </c>
      <c r="B335" s="27"/>
      <c r="C335" s="30" t="s">
        <v>109</v>
      </c>
      <c r="D335" s="131" t="str">
        <f>'Locatie''s indeling '!E37</f>
        <v>Krabbenborg Martin</v>
      </c>
      <c r="E335" s="747"/>
      <c r="F335" s="741"/>
      <c r="J335" s="23" t="str">
        <f t="shared" si="216"/>
        <v/>
      </c>
      <c r="K335" s="31" t="str">
        <f>IF(ISBLANK(H335),"",SUM(H335/F335))</f>
        <v/>
      </c>
      <c r="L335" s="24" t="str">
        <f>IF(ISBLANK(H335),"",VLOOKUP(K335,Tabellen!$F$6:$G$16,2))</f>
        <v/>
      </c>
      <c r="N335" s="341" t="str">
        <f>IF(ISBLANK(H335),"",SUM(J335/E335))</f>
        <v/>
      </c>
      <c r="O335" s="159" t="str">
        <f>IF(ISBLANK(G335),"",VLOOKUP(J335,Tabellen!$B$5:$C$46,2))</f>
        <v/>
      </c>
    </row>
    <row r="336" spans="1:27" ht="13.5" customHeight="1" thickBot="1" x14ac:dyDescent="0.2">
      <c r="A336" s="30">
        <v>331</v>
      </c>
      <c r="B336" s="27"/>
      <c r="C336" s="30" t="s">
        <v>109</v>
      </c>
      <c r="D336" s="131"/>
      <c r="E336" s="747"/>
      <c r="F336" s="741"/>
      <c r="G336" s="619"/>
      <c r="H336" s="619"/>
      <c r="I336" s="619"/>
      <c r="J336" s="620" t="str">
        <f t="shared" si="216"/>
        <v/>
      </c>
      <c r="K336" s="621" t="str">
        <f>IF(ISBLANK(H336),"",SUM(H336/F336))</f>
        <v/>
      </c>
      <c r="L336" s="24" t="str">
        <f>IF(ISBLANK(H336),"",VLOOKUP(K336,Tabellen!$F$6:$G$16,2))</f>
        <v/>
      </c>
      <c r="M336" s="619"/>
      <c r="N336" s="623" t="str">
        <f>IF(ISBLANK(H336),"",SUM(J336/E336))</f>
        <v/>
      </c>
      <c r="O336" s="159" t="str">
        <f>IF(ISBLANK(G336),"",VLOOKUP(J336,Tabellen!$B$5:$C$46,2))</f>
        <v/>
      </c>
      <c r="Q336" s="1144"/>
      <c r="R336" s="1145"/>
      <c r="S336" s="1142"/>
      <c r="T336" s="1143"/>
      <c r="U336" s="1143"/>
      <c r="V336" s="1140"/>
      <c r="W336" s="1141"/>
      <c r="X336" s="1142"/>
      <c r="Y336" s="1143"/>
      <c r="Z336" s="1141"/>
      <c r="AA336" s="1139"/>
    </row>
    <row r="337" spans="1:28" ht="13.5" customHeight="1" thickBot="1" x14ac:dyDescent="0.2">
      <c r="A337" s="30">
        <v>332</v>
      </c>
      <c r="B337" s="27"/>
      <c r="C337" s="504"/>
      <c r="D337" s="628" t="s">
        <v>11</v>
      </c>
      <c r="E337" s="748">
        <f>'Locatie''s indeling '!$F$38</f>
        <v>1.8109999999999999</v>
      </c>
      <c r="F337" s="723">
        <f>SUM(F329:F336)</f>
        <v>51</v>
      </c>
      <c r="G337" s="647">
        <f t="shared" ref="G337:I337" si="217">SUM(G329:G336)</f>
        <v>0</v>
      </c>
      <c r="H337" s="647">
        <f t="shared" si="217"/>
        <v>0</v>
      </c>
      <c r="I337" s="647">
        <f t="shared" si="217"/>
        <v>0</v>
      </c>
      <c r="J337" s="648" t="e">
        <f t="shared" si="216"/>
        <v>#DIV/0!</v>
      </c>
      <c r="K337" s="629">
        <f t="shared" ref="K337" si="218">IF(ISBLANK(H337),"",SUM(H337/F337))</f>
        <v>0</v>
      </c>
      <c r="L337" s="646">
        <f>SUM(L329:L336)</f>
        <v>0</v>
      </c>
      <c r="M337" s="647">
        <f>MAX(M329:M336)</f>
        <v>0</v>
      </c>
      <c r="N337" s="649" t="e">
        <f>IF(ISBLANK(H337),"",SUM(J337/E337))</f>
        <v>#DIV/0!</v>
      </c>
      <c r="O337" s="159" t="e">
        <f>IF(ISBLANK(G337),"",VLOOKUP(J337,Tabellen!$B$5:$C$46,2))</f>
        <v>#DIV/0!</v>
      </c>
      <c r="P337" s="618"/>
      <c r="Q337" s="1144"/>
      <c r="R337" s="1145"/>
      <c r="S337" s="1142"/>
      <c r="T337" s="1143"/>
      <c r="U337" s="1143"/>
      <c r="V337" s="1140"/>
      <c r="W337" s="1141"/>
      <c r="X337" s="1142"/>
      <c r="Y337" s="1143"/>
      <c r="Z337" s="1141"/>
      <c r="AA337" s="1139"/>
    </row>
    <row r="338" spans="1:28" ht="13.5" customHeight="1" x14ac:dyDescent="0.15">
      <c r="A338" s="30">
        <v>333</v>
      </c>
      <c r="B338" s="27" t="str">
        <f>'Locatie''s indeling '!$E$39</f>
        <v>Spieker Leo</v>
      </c>
      <c r="C338" s="30" t="s">
        <v>109</v>
      </c>
      <c r="D338" s="131" t="str">
        <f>'Locatie''s indeling '!E40</f>
        <v>Ubbink Harrie</v>
      </c>
      <c r="E338" s="747">
        <f>'Locatie''s indeling '!$F$39</f>
        <v>3.44</v>
      </c>
      <c r="F338" s="735">
        <f>'Locatie''s indeling '!$G$39</f>
        <v>80</v>
      </c>
      <c r="G338" s="153"/>
      <c r="H338" s="153"/>
      <c r="I338" s="153"/>
      <c r="J338" s="624" t="str">
        <f t="shared" si="216"/>
        <v/>
      </c>
      <c r="K338" s="625" t="str">
        <f>IF(ISBLANK(H338),"",SUM(H338/F338))</f>
        <v/>
      </c>
      <c r="L338" s="24" t="str">
        <f>IF(ISBLANK(H338),"",VLOOKUP(K338,Tabellen!$F$6:$G$16,2))</f>
        <v/>
      </c>
      <c r="M338" s="153"/>
      <c r="N338" s="626" t="str">
        <f>IF(ISBLANK(H338),"",SUM(J338/E338))</f>
        <v/>
      </c>
      <c r="O338" s="159" t="str">
        <f>IF(ISBLANK(G338),"",VLOOKUP(J338,Tabellen!$B$5:$C$46,2))</f>
        <v/>
      </c>
      <c r="Q338" s="1144"/>
      <c r="R338" s="1145"/>
      <c r="S338" s="1142"/>
      <c r="T338" s="1143"/>
      <c r="U338" s="1143"/>
      <c r="V338" s="1140"/>
      <c r="W338" s="1141"/>
      <c r="X338" s="1142"/>
      <c r="Y338" s="1143"/>
      <c r="Z338" s="1141"/>
      <c r="AA338" s="1139"/>
    </row>
    <row r="339" spans="1:28" ht="13.5" customHeight="1" x14ac:dyDescent="0.15">
      <c r="A339" s="30">
        <v>334</v>
      </c>
      <c r="B339" s="27"/>
      <c r="C339" s="30" t="s">
        <v>109</v>
      </c>
      <c r="D339" s="131" t="str">
        <f>'Locatie''s indeling '!E41</f>
        <v>Rouwhorst Bennie</v>
      </c>
      <c r="E339" s="747"/>
      <c r="F339" s="735"/>
      <c r="G339" s="28"/>
      <c r="H339" s="71"/>
      <c r="I339" s="71"/>
      <c r="J339" s="29" t="str">
        <f t="shared" si="216"/>
        <v/>
      </c>
      <c r="K339" s="31" t="str">
        <f>IF(ISBLANK(H339),"",SUM(H339/F339))</f>
        <v/>
      </c>
      <c r="L339" s="24" t="str">
        <f>IF(ISBLANK(H339),"",VLOOKUP(K339,Tabellen!$F$6:$G$16,2))</f>
        <v/>
      </c>
      <c r="M339" s="28"/>
      <c r="N339" s="341" t="str">
        <f t="shared" ref="N339:N356" si="219">IF(ISBLANK(H339),"",SUM(J339/E339))</f>
        <v/>
      </c>
      <c r="O339" s="159" t="str">
        <f>IF(ISBLANK(G339),"",VLOOKUP(J339,Tabellen!$B$5:$C$46,2))</f>
        <v/>
      </c>
      <c r="P339" s="522"/>
      <c r="Q339" s="542"/>
      <c r="V339" s="542"/>
    </row>
    <row r="340" spans="1:28" ht="13.5" customHeight="1" x14ac:dyDescent="0.15">
      <c r="A340" s="30">
        <v>335</v>
      </c>
      <c r="B340" s="198"/>
      <c r="C340" s="30" t="s">
        <v>109</v>
      </c>
      <c r="D340" s="131" t="str">
        <f>'Locatie''s indeling '!E34</f>
        <v>Barge Appie ten</v>
      </c>
      <c r="E340" s="747"/>
      <c r="F340" s="735"/>
      <c r="J340" s="23" t="str">
        <f t="shared" si="216"/>
        <v/>
      </c>
      <c r="K340" s="36" t="str">
        <f t="shared" ref="K340:K357" si="220">IF(ISBLANK(H340),"",SUM(H340/F340))</f>
        <v/>
      </c>
      <c r="L340" s="24" t="str">
        <f>IF(ISBLANK(H340),"",VLOOKUP(K340,Tabellen!$F$6:$G$16,2))</f>
        <v/>
      </c>
      <c r="N340" s="341" t="str">
        <f t="shared" si="219"/>
        <v/>
      </c>
      <c r="O340" s="159" t="str">
        <f>IF(ISBLANK(G340),"",VLOOKUP(J340,Tabellen!$B$5:$C$46,2))</f>
        <v/>
      </c>
      <c r="Q340" s="542"/>
      <c r="V340" s="542"/>
    </row>
    <row r="341" spans="1:28" ht="13.5" customHeight="1" x14ac:dyDescent="0.15">
      <c r="A341" s="30">
        <v>336</v>
      </c>
      <c r="B341" s="27"/>
      <c r="C341" s="30" t="s">
        <v>109</v>
      </c>
      <c r="D341" s="131" t="str">
        <f>'Locatie''s indeling '!E35</f>
        <v>Berendsen Frits</v>
      </c>
      <c r="E341" s="747"/>
      <c r="F341" s="735"/>
      <c r="J341" s="23" t="str">
        <f t="shared" si="216"/>
        <v/>
      </c>
      <c r="K341" s="36" t="str">
        <f t="shared" si="220"/>
        <v/>
      </c>
      <c r="L341" s="24" t="str">
        <f>IF(ISBLANK(H341),"",VLOOKUP(K341,Tabellen!$F$6:$G$16,2))</f>
        <v/>
      </c>
      <c r="N341" s="341" t="str">
        <f t="shared" si="219"/>
        <v/>
      </c>
      <c r="O341" s="159" t="str">
        <f>IF(ISBLANK(G341),"",VLOOKUP(J341,Tabellen!$B$5:$C$46,2))</f>
        <v/>
      </c>
      <c r="Q341" s="542"/>
      <c r="V341" s="542"/>
    </row>
    <row r="342" spans="1:28" ht="13.5" customHeight="1" x14ac:dyDescent="0.15">
      <c r="A342" s="30">
        <v>337</v>
      </c>
      <c r="B342" s="27"/>
      <c r="C342" s="30" t="s">
        <v>109</v>
      </c>
      <c r="D342" s="131" t="str">
        <f>'Locatie''s indeling '!E36</f>
        <v>Kemkens Jan</v>
      </c>
      <c r="E342" s="747"/>
      <c r="F342" s="735"/>
      <c r="J342" s="23" t="str">
        <f t="shared" si="216"/>
        <v/>
      </c>
      <c r="K342" s="36" t="str">
        <f t="shared" si="220"/>
        <v/>
      </c>
      <c r="L342" s="24" t="str">
        <f>IF(ISBLANK(H342),"",VLOOKUP(K342,Tabellen!$F$6:$G$16,2))</f>
        <v/>
      </c>
      <c r="N342" s="341" t="str">
        <f t="shared" si="219"/>
        <v/>
      </c>
      <c r="O342" s="159" t="str">
        <f>IF(ISBLANK(G342),"",VLOOKUP(J342,Tabellen!$B$5:$C$46,2))</f>
        <v/>
      </c>
      <c r="Q342" s="542"/>
      <c r="V342" s="542"/>
    </row>
    <row r="343" spans="1:28" ht="13.5" customHeight="1" x14ac:dyDescent="0.15">
      <c r="A343" s="30">
        <v>338</v>
      </c>
      <c r="B343" s="118"/>
      <c r="C343" s="30" t="s">
        <v>109</v>
      </c>
      <c r="D343" s="131" t="str">
        <f>'Locatie''s indeling '!E37</f>
        <v>Krabbenborg Martin</v>
      </c>
      <c r="E343" s="747"/>
      <c r="F343" s="735"/>
      <c r="J343" s="23" t="str">
        <f t="shared" si="216"/>
        <v/>
      </c>
      <c r="K343" s="36" t="str">
        <f t="shared" si="220"/>
        <v/>
      </c>
      <c r="L343" s="24" t="str">
        <f>IF(ISBLANK(H343),"",VLOOKUP(K343,Tabellen!$F$6:$G$16,2))</f>
        <v/>
      </c>
      <c r="N343" s="341" t="str">
        <f t="shared" si="219"/>
        <v/>
      </c>
      <c r="O343" s="159" t="str">
        <f>IF(ISBLANK(G343),"",VLOOKUP(J343,Tabellen!$B$5:$C$46,2))</f>
        <v/>
      </c>
      <c r="Q343" s="542"/>
      <c r="V343" s="542"/>
    </row>
    <row r="344" spans="1:28" ht="13.5" customHeight="1" x14ac:dyDescent="0.15">
      <c r="A344" s="30">
        <v>339</v>
      </c>
      <c r="B344" s="118"/>
      <c r="C344" s="30" t="s">
        <v>109</v>
      </c>
      <c r="D344" s="131" t="str">
        <f>'Locatie''s indeling '!E38</f>
        <v>Nijman Gerrit</v>
      </c>
      <c r="E344" s="747"/>
      <c r="F344" s="735"/>
      <c r="J344" s="23" t="str">
        <f t="shared" si="216"/>
        <v/>
      </c>
      <c r="K344" s="36" t="str">
        <f t="shared" si="220"/>
        <v/>
      </c>
      <c r="L344" s="24" t="str">
        <f>IF(ISBLANK(H344),"",VLOOKUP(K344,Tabellen!$F$6:$G$16,2))</f>
        <v/>
      </c>
      <c r="N344" s="341" t="str">
        <f t="shared" si="219"/>
        <v/>
      </c>
      <c r="O344" s="159" t="str">
        <f>IF(ISBLANK(G344),"",VLOOKUP(J344,Tabellen!$B$5:$C$46,2))</f>
        <v/>
      </c>
      <c r="Q344" s="542"/>
      <c r="V344" s="542"/>
      <c r="AA344" s="542"/>
    </row>
    <row r="345" spans="1:28" ht="13.5" customHeight="1" thickBot="1" x14ac:dyDescent="0.2">
      <c r="A345" s="30">
        <v>340</v>
      </c>
      <c r="B345" s="27"/>
      <c r="C345" s="30" t="s">
        <v>109</v>
      </c>
      <c r="D345" s="630"/>
      <c r="E345" s="747"/>
      <c r="F345" s="735"/>
      <c r="G345" s="724"/>
      <c r="H345" s="724"/>
      <c r="I345" s="724"/>
      <c r="J345" s="639" t="str">
        <f t="shared" si="216"/>
        <v/>
      </c>
      <c r="K345" s="631" t="str">
        <f t="shared" si="220"/>
        <v/>
      </c>
      <c r="L345" s="24" t="str">
        <f>IF(ISBLANK(H345),"",VLOOKUP(K345,Tabellen!$F$6:$G$16,2))</f>
        <v/>
      </c>
      <c r="M345" s="640"/>
      <c r="N345" s="641" t="str">
        <f t="shared" si="219"/>
        <v/>
      </c>
      <c r="O345" s="159" t="str">
        <f>IF(ISBLANK(G345),"",VLOOKUP(J345,Tabellen!$B$5:$C$46,2))</f>
        <v/>
      </c>
      <c r="P345" s="521"/>
    </row>
    <row r="346" spans="1:28" ht="18.75" customHeight="1" thickBot="1" x14ac:dyDescent="0.25">
      <c r="A346" s="30">
        <v>341</v>
      </c>
      <c r="B346" s="27"/>
      <c r="C346" s="504"/>
      <c r="D346" s="665" t="s">
        <v>11</v>
      </c>
      <c r="E346" s="748">
        <f>'Locatie''s indeling '!$F$39</f>
        <v>3.44</v>
      </c>
      <c r="F346" s="723">
        <f>SUM(F338:F345)</f>
        <v>80</v>
      </c>
      <c r="G346" s="647">
        <f t="shared" ref="G346:I346" si="221">SUM(G338:G345)</f>
        <v>0</v>
      </c>
      <c r="H346" s="647">
        <f t="shared" si="221"/>
        <v>0</v>
      </c>
      <c r="I346" s="647">
        <f t="shared" si="221"/>
        <v>0</v>
      </c>
      <c r="J346" s="648" t="e">
        <f t="shared" ref="J346" si="222">IF(ISBLANK(H346),"",SUM(H346/I346))</f>
        <v>#DIV/0!</v>
      </c>
      <c r="K346" s="638">
        <f t="shared" si="220"/>
        <v>0</v>
      </c>
      <c r="L346" s="646">
        <f>SUM(L338:L345)</f>
        <v>0</v>
      </c>
      <c r="M346" s="647">
        <f>MAX(M338:M345)</f>
        <v>0</v>
      </c>
      <c r="N346" s="649" t="e">
        <f>IF(ISBLANK(H346),"",SUM(J346/E346))</f>
        <v>#DIV/0!</v>
      </c>
      <c r="O346" s="159" t="e">
        <f>IF(ISBLANK(G346),"",VLOOKUP(J346,Tabellen!$B$5:$C$46,2))</f>
        <v>#DIV/0!</v>
      </c>
      <c r="P346" s="618"/>
      <c r="Q346" s="1134"/>
      <c r="R346" s="1134"/>
      <c r="S346" s="1135"/>
      <c r="T346" s="1135"/>
      <c r="U346" s="1135"/>
      <c r="V346" s="1135"/>
      <c r="W346" s="1135"/>
      <c r="X346" s="1135"/>
      <c r="Y346" s="1135"/>
      <c r="Z346" s="1135"/>
      <c r="AA346" s="1135"/>
      <c r="AB346"/>
    </row>
    <row r="347" spans="1:28" ht="15.75" customHeight="1" x14ac:dyDescent="0.15">
      <c r="A347" s="30">
        <v>342</v>
      </c>
      <c r="B347" s="27" t="str">
        <f>'Locatie''s indeling '!$E$40</f>
        <v>Ubbink Harrie</v>
      </c>
      <c r="C347" s="30" t="s">
        <v>109</v>
      </c>
      <c r="D347" s="135" t="str">
        <f>'Locatie''s indeling '!E41</f>
        <v>Rouwhorst Bennie</v>
      </c>
      <c r="E347" s="747">
        <f>'Locatie''s indeling '!$F$40</f>
        <v>1.91</v>
      </c>
      <c r="F347" s="735">
        <f>'Locatie''s indeling '!$G$40</f>
        <v>53</v>
      </c>
      <c r="G347" s="153"/>
      <c r="H347" s="153"/>
      <c r="I347" s="153"/>
      <c r="J347" s="624" t="str">
        <f t="shared" si="216"/>
        <v/>
      </c>
      <c r="K347" s="634" t="str">
        <f t="shared" si="220"/>
        <v/>
      </c>
      <c r="L347" s="24" t="str">
        <f>IF(ISBLANK(H347),"",VLOOKUP(K347,Tabellen!$F$6:$G$16,2))</f>
        <v/>
      </c>
      <c r="M347" s="153"/>
      <c r="N347" s="626" t="str">
        <f t="shared" si="219"/>
        <v/>
      </c>
      <c r="O347" s="159" t="str">
        <f>IF(ISBLANK(G347),"",VLOOKUP(J347,Tabellen!$B$5:$C$46,2))</f>
        <v/>
      </c>
      <c r="Q347" s="411"/>
      <c r="R347" s="411"/>
      <c r="S347" s="411"/>
      <c r="T347" s="574"/>
      <c r="U347" s="574"/>
      <c r="V347" s="574"/>
      <c r="W347" s="411"/>
      <c r="X347" s="411"/>
      <c r="Y347" s="411"/>
      <c r="Z347" s="1136"/>
      <c r="AA347" s="1136"/>
      <c r="AB347" s="411"/>
    </row>
    <row r="348" spans="1:28" ht="13.5" customHeight="1" thickBot="1" x14ac:dyDescent="0.2">
      <c r="A348" s="30">
        <v>343</v>
      </c>
      <c r="B348" s="27"/>
      <c r="C348" s="30" t="s">
        <v>109</v>
      </c>
      <c r="D348" s="27" t="str">
        <f>'Locatie''s indeling '!E34</f>
        <v>Barge Appie ten</v>
      </c>
      <c r="E348" s="747"/>
      <c r="F348" s="735"/>
      <c r="J348" s="23" t="str">
        <f t="shared" si="216"/>
        <v/>
      </c>
      <c r="K348" s="36" t="str">
        <f t="shared" si="220"/>
        <v/>
      </c>
      <c r="L348" s="24" t="str">
        <f>IF(ISBLANK(H348),"",VLOOKUP(K348,Tabellen!$F$6:$G$16,2))</f>
        <v/>
      </c>
      <c r="N348" s="341" t="str">
        <f t="shared" si="219"/>
        <v/>
      </c>
      <c r="O348" s="159" t="str">
        <f>IF(ISBLANK(G348),"",VLOOKUP(J348,Tabellen!$B$5:$C$46,2))</f>
        <v/>
      </c>
      <c r="Q348" s="590"/>
      <c r="R348" s="574"/>
      <c r="S348" s="585"/>
      <c r="T348" s="585"/>
      <c r="U348" s="585"/>
      <c r="V348" s="588"/>
      <c r="W348" s="587"/>
      <c r="X348" s="588"/>
      <c r="Y348" s="587"/>
      <c r="Z348" s="587"/>
      <c r="AA348" s="587"/>
      <c r="AB348" s="413"/>
    </row>
    <row r="349" spans="1:28" ht="13.5" customHeight="1" thickBot="1" x14ac:dyDescent="0.2">
      <c r="A349" s="30">
        <v>344</v>
      </c>
      <c r="B349" s="27"/>
      <c r="C349" s="30" t="s">
        <v>109</v>
      </c>
      <c r="D349" s="27" t="str">
        <f>'Locatie''s indeling '!E39</f>
        <v>Spieker Leo</v>
      </c>
      <c r="E349" s="747"/>
      <c r="F349" s="735"/>
      <c r="J349" s="23" t="str">
        <f t="shared" si="216"/>
        <v/>
      </c>
      <c r="K349" s="36" t="str">
        <f t="shared" si="220"/>
        <v/>
      </c>
      <c r="L349" s="24" t="str">
        <f>IF(ISBLANK(H349),"",VLOOKUP(K349,Tabellen!$F$6:$G$16,2))</f>
        <v/>
      </c>
      <c r="N349" s="341" t="str">
        <f t="shared" si="219"/>
        <v/>
      </c>
      <c r="O349" s="159" t="str">
        <f>IF(ISBLANK(G349),"",VLOOKUP(J349,Tabellen!$B$5:$C$46,2))</f>
        <v/>
      </c>
      <c r="Q349" s="590"/>
      <c r="R349" s="574"/>
      <c r="S349" s="585"/>
      <c r="T349" s="585"/>
      <c r="U349" s="585"/>
      <c r="V349" s="588"/>
      <c r="W349" s="587"/>
      <c r="X349" s="588"/>
      <c r="Y349" s="587"/>
      <c r="Z349" s="587"/>
      <c r="AA349" s="587"/>
      <c r="AB349" s="413"/>
    </row>
    <row r="350" spans="1:28" ht="13.5" customHeight="1" thickBot="1" x14ac:dyDescent="0.2">
      <c r="A350" s="30">
        <v>345</v>
      </c>
      <c r="B350" s="27"/>
      <c r="C350" s="30" t="s">
        <v>109</v>
      </c>
      <c r="D350" s="27" t="str">
        <f>'Locatie''s indeling '!E40</f>
        <v>Ubbink Harrie</v>
      </c>
      <c r="E350" s="747"/>
      <c r="F350" s="735"/>
      <c r="K350" s="36"/>
      <c r="L350" s="24" t="str">
        <f>IF(ISBLANK(H350),"",VLOOKUP(K350,Tabellen!$F$6:$G$16,2))</f>
        <v/>
      </c>
      <c r="N350" s="341"/>
      <c r="O350" s="159" t="str">
        <f>IF(ISBLANK(G350),"",VLOOKUP(J350,Tabellen!$B$5:$C$46,2))</f>
        <v/>
      </c>
      <c r="Q350" s="590"/>
      <c r="R350" s="574"/>
      <c r="S350" s="585"/>
      <c r="T350" s="585"/>
      <c r="U350" s="585"/>
      <c r="V350" s="588"/>
      <c r="W350" s="587"/>
      <c r="X350" s="588"/>
      <c r="Y350" s="587"/>
      <c r="Z350" s="587"/>
      <c r="AA350" s="587"/>
      <c r="AB350" s="413"/>
    </row>
    <row r="351" spans="1:28" ht="13.5" customHeight="1" thickBot="1" x14ac:dyDescent="0.2">
      <c r="A351" s="30">
        <v>346</v>
      </c>
      <c r="B351" s="27"/>
      <c r="C351" s="30" t="s">
        <v>109</v>
      </c>
      <c r="D351" s="27" t="str">
        <f>'Locatie''s indeling '!E41</f>
        <v>Rouwhorst Bennie</v>
      </c>
      <c r="E351" s="747"/>
      <c r="F351" s="735"/>
      <c r="G351" s="28"/>
      <c r="H351" s="71"/>
      <c r="I351" s="71"/>
      <c r="J351" s="29" t="str">
        <f t="shared" si="216"/>
        <v/>
      </c>
      <c r="K351" s="36" t="str">
        <f t="shared" si="220"/>
        <v/>
      </c>
      <c r="L351" s="24" t="str">
        <f>IF(ISBLANK(H351),"",VLOOKUP(K351,Tabellen!$F$6:$G$16,2))</f>
        <v/>
      </c>
      <c r="M351" s="28"/>
      <c r="N351" s="342" t="str">
        <f t="shared" si="219"/>
        <v/>
      </c>
      <c r="O351" s="159" t="str">
        <f>IF(ISBLANK(G351),"",VLOOKUP(J351,Tabellen!$B$5:$C$46,2))</f>
        <v/>
      </c>
      <c r="Q351" s="585"/>
      <c r="R351" s="574"/>
      <c r="S351" s="585"/>
      <c r="T351" s="585"/>
      <c r="U351" s="585"/>
      <c r="V351" s="588"/>
      <c r="W351" s="587"/>
      <c r="X351" s="588"/>
      <c r="Y351" s="587"/>
      <c r="Z351" s="587"/>
      <c r="AA351" s="587"/>
      <c r="AB351" s="413"/>
    </row>
    <row r="352" spans="1:28" ht="13.5" customHeight="1" thickBot="1" x14ac:dyDescent="0.2">
      <c r="A352" s="30">
        <v>347</v>
      </c>
      <c r="B352" s="27"/>
      <c r="C352" s="30" t="s">
        <v>109</v>
      </c>
      <c r="D352" s="27" t="str">
        <f>'Locatie''s indeling '!E42</f>
        <v>Pothoven  Dirk Jan</v>
      </c>
      <c r="E352" s="747"/>
      <c r="F352" s="735"/>
      <c r="J352" s="23" t="str">
        <f t="shared" si="216"/>
        <v/>
      </c>
      <c r="K352" s="36" t="str">
        <f t="shared" si="220"/>
        <v/>
      </c>
      <c r="L352" s="24" t="str">
        <f>IF(ISBLANK(H352),"",VLOOKUP(K352,Tabellen!$F$6:$G$16,2))</f>
        <v/>
      </c>
      <c r="N352" s="341" t="str">
        <f t="shared" si="219"/>
        <v/>
      </c>
      <c r="O352" s="159" t="str">
        <f>IF(ISBLANK(G352),"",VLOOKUP(J352,Tabellen!$B$5:$C$46,2))</f>
        <v/>
      </c>
      <c r="Q352" s="585"/>
      <c r="R352" s="574"/>
      <c r="S352" s="585"/>
      <c r="T352" s="585"/>
      <c r="U352" s="585"/>
      <c r="V352" s="587"/>
      <c r="W352" s="587"/>
      <c r="X352" s="588"/>
      <c r="Y352" s="587"/>
      <c r="Z352" s="587"/>
      <c r="AA352" s="587"/>
      <c r="AB352" s="413"/>
    </row>
    <row r="353" spans="1:28" ht="13.5" customHeight="1" x14ac:dyDescent="0.2">
      <c r="A353" s="30">
        <v>348</v>
      </c>
      <c r="B353" s="27"/>
      <c r="C353" s="30" t="s">
        <v>109</v>
      </c>
      <c r="D353" s="27" t="str">
        <f>'Locatie''s indeling '!E34</f>
        <v>Barge Appie ten</v>
      </c>
      <c r="E353" s="747"/>
      <c r="F353" s="735"/>
      <c r="J353" s="23" t="str">
        <f t="shared" si="216"/>
        <v/>
      </c>
      <c r="K353" s="36" t="str">
        <f t="shared" si="220"/>
        <v/>
      </c>
      <c r="L353" s="24" t="str">
        <f>IF(ISBLANK(H353),"",VLOOKUP(K353,Tabellen!$F$6:$G$16,2))</f>
        <v/>
      </c>
      <c r="N353" s="341" t="str">
        <f t="shared" si="219"/>
        <v/>
      </c>
      <c r="O353" s="159" t="str">
        <f>IF(ISBLANK(G353),"",VLOOKUP(J353,Tabellen!$B$5:$C$46,2))</f>
        <v/>
      </c>
      <c r="Q353" s="561"/>
      <c r="R353" s="574"/>
      <c r="S353" s="561"/>
      <c r="T353" s="561"/>
      <c r="U353" s="561"/>
      <c r="V353" s="576"/>
      <c r="W353" s="577"/>
      <c r="X353" s="576"/>
      <c r="Y353" s="577"/>
      <c r="Z353" s="577"/>
      <c r="AA353" s="577"/>
      <c r="AB353"/>
    </row>
    <row r="354" spans="1:28" ht="13.5" customHeight="1" thickBot="1" x14ac:dyDescent="0.2">
      <c r="A354" s="30">
        <v>349</v>
      </c>
      <c r="B354" s="27"/>
      <c r="C354" s="30" t="s">
        <v>109</v>
      </c>
      <c r="D354" s="630" t="str">
        <f>'Locatie''s indeling '!E35</f>
        <v>Berendsen Frits</v>
      </c>
      <c r="E354" s="747"/>
      <c r="F354" s="735"/>
      <c r="G354" s="619"/>
      <c r="H354" s="619"/>
      <c r="I354" s="619"/>
      <c r="J354" s="620" t="str">
        <f t="shared" si="216"/>
        <v/>
      </c>
      <c r="K354" s="631" t="str">
        <f t="shared" si="220"/>
        <v/>
      </c>
      <c r="L354" s="24" t="str">
        <f>IF(ISBLANK(H354),"",VLOOKUP(K354,Tabellen!$F$6:$G$16,2))</f>
        <v/>
      </c>
      <c r="M354" s="619"/>
      <c r="N354" s="623" t="str">
        <f t="shared" si="219"/>
        <v/>
      </c>
      <c r="O354" s="159" t="str">
        <f>IF(ISBLANK(G354),"",VLOOKUP(J354,Tabellen!$B$5:$C$46,2))</f>
        <v/>
      </c>
    </row>
    <row r="355" spans="1:28" ht="13.5" customHeight="1" thickBot="1" x14ac:dyDescent="0.2">
      <c r="A355" s="30">
        <v>350</v>
      </c>
      <c r="B355" s="27"/>
      <c r="C355" s="504"/>
      <c r="D355" s="637" t="s">
        <v>11</v>
      </c>
      <c r="E355" s="748">
        <f>'Locatie''s indeling '!$F$40</f>
        <v>1.91</v>
      </c>
      <c r="F355" s="949">
        <f>SUM(F347:F354)</f>
        <v>53</v>
      </c>
      <c r="G355" s="725">
        <f t="shared" ref="G355:I355" si="223">SUM(G347:G354)</f>
        <v>0</v>
      </c>
      <c r="H355" s="647">
        <f t="shared" si="223"/>
        <v>0</v>
      </c>
      <c r="I355" s="647">
        <f t="shared" si="223"/>
        <v>0</v>
      </c>
      <c r="J355" s="648" t="e">
        <f t="shared" si="216"/>
        <v>#DIV/0!</v>
      </c>
      <c r="K355" s="638">
        <f t="shared" ref="K355" si="224">IF(ISBLANK(H355),"",SUM(H355/F355))</f>
        <v>0</v>
      </c>
      <c r="L355" s="646">
        <f>SUM(L347:L354)</f>
        <v>0</v>
      </c>
      <c r="M355" s="647">
        <f>MAX(M347:M354)</f>
        <v>0</v>
      </c>
      <c r="N355" s="649" t="e">
        <f>IF(ISBLANK(H355),"",SUM(J355/E355))</f>
        <v>#DIV/0!</v>
      </c>
      <c r="O355" s="159" t="e">
        <f>IF(ISBLANK(G355),"",VLOOKUP(J355,Tabellen!$B$5:$C$46,2))</f>
        <v>#DIV/0!</v>
      </c>
      <c r="P355" s="618"/>
      <c r="Q355" s="507"/>
      <c r="R355" s="507"/>
      <c r="S355" s="507"/>
      <c r="T355" s="507"/>
      <c r="U355" s="507"/>
      <c r="V355" s="507"/>
      <c r="W355" s="507"/>
      <c r="X355" s="507"/>
      <c r="Y355" s="507"/>
      <c r="Z355" s="507"/>
      <c r="AA355" s="507"/>
    </row>
    <row r="356" spans="1:28" ht="13.5" customHeight="1" x14ac:dyDescent="0.15">
      <c r="A356" s="30">
        <v>351</v>
      </c>
      <c r="B356" s="27" t="str">
        <f>'Locatie''s indeling '!$E$41</f>
        <v>Rouwhorst Bennie</v>
      </c>
      <c r="C356" s="30" t="s">
        <v>109</v>
      </c>
      <c r="D356" s="135" t="str">
        <f>'Locatie''s indeling '!E34</f>
        <v>Barge Appie ten</v>
      </c>
      <c r="E356" s="747">
        <f>'Locatie''s indeling '!$F$41</f>
        <v>2.02</v>
      </c>
      <c r="F356" s="735">
        <f>'Locatie''s indeling '!$G$41</f>
        <v>55</v>
      </c>
      <c r="G356" s="153"/>
      <c r="H356" s="153"/>
      <c r="I356" s="153"/>
      <c r="J356" s="624" t="str">
        <f t="shared" si="216"/>
        <v/>
      </c>
      <c r="K356" s="634" t="str">
        <f t="shared" si="220"/>
        <v/>
      </c>
      <c r="L356" s="24" t="str">
        <f>IF(ISBLANK(H356),"",VLOOKUP(K356,Tabellen!$F$6:$G$16,2))</f>
        <v/>
      </c>
      <c r="M356" s="153"/>
      <c r="N356" s="626" t="str">
        <f t="shared" si="219"/>
        <v/>
      </c>
      <c r="O356" s="159" t="str">
        <f>IF(ISBLANK(G356),"",VLOOKUP(J356,Tabellen!$B$5:$C$46,2))</f>
        <v/>
      </c>
      <c r="Q356" s="591"/>
      <c r="R356" s="592"/>
      <c r="S356" s="559"/>
      <c r="T356" s="593"/>
      <c r="U356" s="593"/>
      <c r="V356" s="593"/>
      <c r="W356" s="593"/>
      <c r="X356" s="593"/>
      <c r="Y356" s="593"/>
      <c r="Z356" s="593"/>
      <c r="AA356" s="593"/>
    </row>
    <row r="357" spans="1:28" ht="13.5" customHeight="1" x14ac:dyDescent="0.15">
      <c r="A357" s="30">
        <v>352</v>
      </c>
      <c r="B357" s="27"/>
      <c r="C357" s="30" t="s">
        <v>109</v>
      </c>
      <c r="D357" s="135" t="str">
        <f>'Locatie''s indeling '!E35</f>
        <v>Berendsen Frits</v>
      </c>
      <c r="E357" s="747"/>
      <c r="F357" s="735"/>
      <c r="G357" s="28"/>
      <c r="H357" s="71"/>
      <c r="I357" s="71"/>
      <c r="J357" s="29" t="str">
        <f t="shared" si="216"/>
        <v/>
      </c>
      <c r="K357" s="31" t="str">
        <f t="shared" si="220"/>
        <v/>
      </c>
      <c r="L357" s="24" t="str">
        <f>IF(ISBLANK(H357),"",VLOOKUP(K357,Tabellen!$F$6:$G$16,2))</f>
        <v/>
      </c>
      <c r="M357" s="28"/>
      <c r="N357" s="342" t="str">
        <f>IF(ISBLANK(H357),"",SUM(J357/E351))</f>
        <v/>
      </c>
      <c r="O357" s="159" t="str">
        <f>IF(ISBLANK(G357),"",VLOOKUP(J357,Tabellen!$B$5:$C$46,2))</f>
        <v/>
      </c>
      <c r="Q357" s="591"/>
      <c r="R357" s="592"/>
      <c r="S357" s="559"/>
      <c r="T357" s="593"/>
      <c r="U357" s="593"/>
      <c r="V357" s="593"/>
      <c r="W357" s="593"/>
      <c r="X357" s="593"/>
      <c r="Y357" s="593"/>
      <c r="Z357" s="593"/>
      <c r="AA357" s="593"/>
    </row>
    <row r="358" spans="1:28" ht="13.5" customHeight="1" x14ac:dyDescent="0.15">
      <c r="A358" s="30">
        <v>353</v>
      </c>
      <c r="B358" s="27"/>
      <c r="C358" s="30" t="s">
        <v>109</v>
      </c>
      <c r="D358" s="135" t="str">
        <f>'Locatie''s indeling '!E36</f>
        <v>Kemkens Jan</v>
      </c>
      <c r="E358" s="747"/>
      <c r="F358" s="735"/>
      <c r="G358" s="726"/>
      <c r="J358" s="23" t="str">
        <f t="shared" ref="J358:J374" si="225">IF(ISBLANK(H358),"",SUM(H358/I358))</f>
        <v/>
      </c>
      <c r="K358" s="36" t="str">
        <f t="shared" ref="K358:K374" si="226">IF(ISBLANK(H358),"",SUM(H358/F358))</f>
        <v/>
      </c>
      <c r="L358" s="24" t="str">
        <f>IF(ISBLANK(H358),"",VLOOKUP(K358,Tabellen!$F$6:$G$16,2))</f>
        <v/>
      </c>
      <c r="N358" s="341" t="str">
        <f t="shared" ref="N358:N408" si="227">IF(ISBLANK(H358),"",SUM(J358/E358))</f>
        <v/>
      </c>
      <c r="O358" s="159" t="str">
        <f>IF(ISBLANK(G358),"",VLOOKUP(J358,Tabellen!$B$5:$C$46,2))</f>
        <v/>
      </c>
      <c r="Q358" s="594"/>
      <c r="R358" s="595"/>
      <c r="S358" s="559"/>
      <c r="T358" s="596"/>
      <c r="U358" s="596"/>
      <c r="V358" s="596"/>
      <c r="W358" s="597"/>
      <c r="X358" s="596"/>
      <c r="Y358" s="596"/>
      <c r="Z358" s="597"/>
      <c r="AA358" s="596"/>
    </row>
    <row r="359" spans="1:28" ht="13.5" customHeight="1" x14ac:dyDescent="0.15">
      <c r="A359" s="30">
        <v>354</v>
      </c>
      <c r="B359" s="27"/>
      <c r="C359" s="30" t="s">
        <v>109</v>
      </c>
      <c r="D359" s="135" t="str">
        <f>'Locatie''s indeling '!E37</f>
        <v>Krabbenborg Martin</v>
      </c>
      <c r="E359" s="747"/>
      <c r="F359" s="735"/>
      <c r="J359" s="23" t="str">
        <f t="shared" si="225"/>
        <v/>
      </c>
      <c r="K359" s="36" t="str">
        <f t="shared" si="226"/>
        <v/>
      </c>
      <c r="L359" s="24" t="str">
        <f>IF(ISBLANK(H359),"",VLOOKUP(K359,Tabellen!$F$6:$G$16,2))</f>
        <v/>
      </c>
      <c r="N359" s="341" t="str">
        <f t="shared" si="227"/>
        <v/>
      </c>
      <c r="O359" s="159" t="str">
        <f>IF(ISBLANK(G359),"",VLOOKUP(J359,Tabellen!$B$5:$C$46,2))</f>
        <v/>
      </c>
      <c r="Q359" s="591"/>
      <c r="R359" s="592"/>
      <c r="S359" s="559"/>
      <c r="T359" s="593"/>
      <c r="U359" s="593"/>
      <c r="V359" s="593"/>
      <c r="W359" s="598"/>
      <c r="X359" s="593"/>
      <c r="Y359" s="593"/>
      <c r="Z359" s="598"/>
      <c r="AA359" s="593"/>
    </row>
    <row r="360" spans="1:28" ht="13.5" customHeight="1" x14ac:dyDescent="0.15">
      <c r="A360" s="30">
        <v>355</v>
      </c>
      <c r="B360" s="27"/>
      <c r="C360" s="30" t="s">
        <v>109</v>
      </c>
      <c r="D360" s="135" t="str">
        <f>'Locatie''s indeling '!E38</f>
        <v>Nijman Gerrit</v>
      </c>
      <c r="E360" s="747"/>
      <c r="F360" s="735"/>
      <c r="J360" s="23" t="str">
        <f t="shared" si="225"/>
        <v/>
      </c>
      <c r="K360" s="36" t="str">
        <f t="shared" si="226"/>
        <v/>
      </c>
      <c r="L360" s="24" t="str">
        <f>IF(ISBLANK(H360),"",VLOOKUP(K360,Tabellen!$F$6:$G$16,2))</f>
        <v/>
      </c>
      <c r="N360" s="341" t="str">
        <f t="shared" si="227"/>
        <v/>
      </c>
      <c r="O360" s="159" t="str">
        <f>IF(ISBLANK(G360),"",VLOOKUP(J360,Tabellen!$B$5:$C$46,2))</f>
        <v/>
      </c>
      <c r="Q360" s="593"/>
      <c r="R360" s="599"/>
      <c r="S360" s="593"/>
      <c r="T360" s="593"/>
      <c r="U360" s="593"/>
      <c r="V360" s="593"/>
      <c r="W360" s="598"/>
      <c r="X360" s="593"/>
      <c r="Y360" s="593"/>
      <c r="Z360" s="598"/>
      <c r="AA360" s="593"/>
    </row>
    <row r="361" spans="1:28" ht="13.5" customHeight="1" x14ac:dyDescent="0.2">
      <c r="A361" s="30">
        <v>356</v>
      </c>
      <c r="B361" s="27"/>
      <c r="C361" s="30" t="s">
        <v>109</v>
      </c>
      <c r="D361" s="135" t="str">
        <f>'Locatie''s indeling '!E39</f>
        <v>Spieker Leo</v>
      </c>
      <c r="E361" s="747"/>
      <c r="F361" s="735"/>
      <c r="J361" s="23" t="str">
        <f t="shared" si="225"/>
        <v/>
      </c>
      <c r="K361" s="36" t="str">
        <f t="shared" si="226"/>
        <v/>
      </c>
      <c r="L361" s="24" t="str">
        <f>IF(ISBLANK(H361),"",VLOOKUP(K361,Tabellen!$F$6:$G$16,2))</f>
        <v/>
      </c>
      <c r="N361" s="341" t="str">
        <f t="shared" si="227"/>
        <v/>
      </c>
      <c r="O361" s="159" t="str">
        <f>IF(ISBLANK(G361),"",VLOOKUP(J361,Tabellen!$B$5:$C$46,2))</f>
        <v/>
      </c>
      <c r="Q361" s="600"/>
      <c r="R361" s="200"/>
      <c r="S361"/>
      <c r="T361"/>
      <c r="U361"/>
      <c r="V361"/>
      <c r="W361"/>
      <c r="X361"/>
      <c r="Y361"/>
      <c r="Z361"/>
      <c r="AA361"/>
    </row>
    <row r="362" spans="1:28" ht="13.5" customHeight="1" x14ac:dyDescent="0.15">
      <c r="A362" s="30">
        <v>357</v>
      </c>
      <c r="B362" s="27"/>
      <c r="C362" s="30" t="s">
        <v>109</v>
      </c>
      <c r="D362" s="135" t="str">
        <f>'Locatie''s indeling '!E40</f>
        <v>Ubbink Harrie</v>
      </c>
      <c r="E362" s="747"/>
      <c r="F362" s="735"/>
      <c r="K362" s="36"/>
      <c r="L362" s="24" t="str">
        <f>IF(ISBLANK(H362),"",VLOOKUP(K362,Tabellen!$F$6:$G$16,2))</f>
        <v/>
      </c>
      <c r="N362" s="341"/>
      <c r="O362" s="159" t="str">
        <f>IF(ISBLANK(G362),"",VLOOKUP(J362,Tabellen!$B$5:$C$46,2))</f>
        <v/>
      </c>
    </row>
    <row r="363" spans="1:28" ht="13.5" customHeight="1" thickBot="1" x14ac:dyDescent="0.2">
      <c r="A363" s="30">
        <v>358</v>
      </c>
      <c r="B363" s="27"/>
      <c r="C363" s="30" t="s">
        <v>109</v>
      </c>
      <c r="D363" s="630"/>
      <c r="E363" s="747"/>
      <c r="F363" s="735"/>
      <c r="G363" s="642"/>
      <c r="H363" s="643"/>
      <c r="I363" s="643"/>
      <c r="J363" s="639" t="str">
        <f t="shared" si="225"/>
        <v/>
      </c>
      <c r="K363" s="621" t="str">
        <f t="shared" si="226"/>
        <v/>
      </c>
      <c r="L363" s="24" t="str">
        <f>IF(ISBLANK(H363),"",VLOOKUP(K363,Tabellen!$F$6:$G$16,2))</f>
        <v/>
      </c>
      <c r="M363" s="642"/>
      <c r="N363" s="641" t="str">
        <f t="shared" si="227"/>
        <v/>
      </c>
      <c r="O363" s="159" t="str">
        <f>IF(ISBLANK(G363),"",VLOOKUP(J363,Tabellen!$B$5:$C$46,2))</f>
        <v/>
      </c>
    </row>
    <row r="364" spans="1:28" ht="13.5" customHeight="1" thickBot="1" x14ac:dyDescent="0.2">
      <c r="A364" s="30">
        <v>359</v>
      </c>
      <c r="B364" s="27"/>
      <c r="C364" s="504"/>
      <c r="D364" s="665" t="s">
        <v>11</v>
      </c>
      <c r="E364" s="748">
        <f>'Locatie''s indeling '!$F$41</f>
        <v>2.02</v>
      </c>
      <c r="F364" s="723">
        <f>SUM(F356:F363)</f>
        <v>55</v>
      </c>
      <c r="G364" s="647">
        <f t="shared" ref="G364:I364" si="228">SUM(G356:G363)</f>
        <v>0</v>
      </c>
      <c r="H364" s="647">
        <f t="shared" si="228"/>
        <v>0</v>
      </c>
      <c r="I364" s="647">
        <f t="shared" si="228"/>
        <v>0</v>
      </c>
      <c r="J364" s="648" t="e">
        <f t="shared" si="225"/>
        <v>#DIV/0!</v>
      </c>
      <c r="K364" s="638">
        <f t="shared" ref="K364" si="229">IF(ISBLANK(H364),"",SUM(H364/F364))</f>
        <v>0</v>
      </c>
      <c r="L364" s="646">
        <f>SUM(L356:L363)</f>
        <v>0</v>
      </c>
      <c r="M364" s="647">
        <f>MAX(M356:M363)</f>
        <v>0</v>
      </c>
      <c r="N364" s="649" t="e">
        <f>IF(ISBLANK(H364),"",SUM(J364/E364))</f>
        <v>#DIV/0!</v>
      </c>
      <c r="O364" s="159" t="e">
        <f>IF(ISBLANK(G364),"",VLOOKUP(J364,Tabellen!$B$5:$C$46,2))</f>
        <v>#DIV/0!</v>
      </c>
      <c r="P364" s="618"/>
    </row>
    <row r="365" spans="1:28" ht="13.5" customHeight="1" x14ac:dyDescent="0.15">
      <c r="A365" s="30">
        <v>360</v>
      </c>
      <c r="B365" s="27" t="str">
        <f>'Locatie''s indeling '!$E$42</f>
        <v>Pothoven  Dirk Jan</v>
      </c>
      <c r="C365" s="30" t="s">
        <v>109</v>
      </c>
      <c r="D365" s="135" t="str">
        <f>'Locatie''s indeling '!E43</f>
        <v>Vogelaar Dick</v>
      </c>
      <c r="E365" s="747">
        <f>'Locatie''s indeling '!$F$42</f>
        <v>1.31</v>
      </c>
      <c r="F365" s="735">
        <f>'Locatie''s indeling '!$G$42</f>
        <v>41</v>
      </c>
      <c r="G365" s="153"/>
      <c r="H365" s="153"/>
      <c r="I365" s="153"/>
      <c r="J365" s="624" t="str">
        <f t="shared" si="225"/>
        <v/>
      </c>
      <c r="K365" s="634" t="str">
        <f t="shared" si="226"/>
        <v/>
      </c>
      <c r="L365" s="24" t="str">
        <f>IF(ISBLANK(H365),"",VLOOKUP(K365,Tabellen!$F$6:$G$16,2))</f>
        <v/>
      </c>
      <c r="M365" s="153"/>
      <c r="N365" s="626" t="str">
        <f t="shared" si="227"/>
        <v/>
      </c>
      <c r="O365" s="159" t="str">
        <f>IF(ISBLANK(G365),"",VLOOKUP(J365,Tabellen!$B$5:$C$46,2))</f>
        <v/>
      </c>
    </row>
    <row r="366" spans="1:28" ht="13.5" customHeight="1" x14ac:dyDescent="0.15">
      <c r="A366" s="30">
        <v>361</v>
      </c>
      <c r="B366" s="27"/>
      <c r="C366" s="30" t="s">
        <v>109</v>
      </c>
      <c r="D366" s="135" t="str">
        <f>'Locatie''s indeling '!E44</f>
        <v>Bramer Ben</v>
      </c>
      <c r="E366" s="747"/>
      <c r="F366" s="735"/>
      <c r="J366" s="23" t="str">
        <f t="shared" si="225"/>
        <v/>
      </c>
      <c r="K366" s="36" t="str">
        <f t="shared" si="226"/>
        <v/>
      </c>
      <c r="L366" s="24" t="str">
        <f>IF(ISBLANK(H366),"",VLOOKUP(K366,Tabellen!$F$6:$G$16,2))</f>
        <v/>
      </c>
      <c r="N366" s="341" t="str">
        <f t="shared" si="227"/>
        <v/>
      </c>
      <c r="O366" s="159" t="str">
        <f>IF(ISBLANK(G366),"",VLOOKUP(J366,Tabellen!$B$5:$C$46,2))</f>
        <v/>
      </c>
    </row>
    <row r="367" spans="1:28" ht="13.5" customHeight="1" x14ac:dyDescent="0.15">
      <c r="A367" s="30">
        <v>362</v>
      </c>
      <c r="B367" s="27"/>
      <c r="C367" s="30" t="s">
        <v>109</v>
      </c>
      <c r="D367" s="135" t="str">
        <f>'Locatie''s indeling '!E45</f>
        <v>Dijkgraaf Jan Willem</v>
      </c>
      <c r="E367" s="747"/>
      <c r="F367" s="735"/>
      <c r="J367" s="23" t="str">
        <f t="shared" si="225"/>
        <v/>
      </c>
      <c r="K367" s="36" t="str">
        <f t="shared" si="226"/>
        <v/>
      </c>
      <c r="L367" s="24" t="str">
        <f>IF(ISBLANK(H367),"",VLOOKUP(K367,Tabellen!$F$6:$G$16,2))</f>
        <v/>
      </c>
      <c r="N367" s="341" t="str">
        <f t="shared" si="227"/>
        <v/>
      </c>
      <c r="O367" s="159" t="str">
        <f>IF(ISBLANK(G367),"",VLOOKUP(J367,Tabellen!$B$5:$C$46,2))</f>
        <v/>
      </c>
    </row>
    <row r="368" spans="1:28" ht="13.5" customHeight="1" x14ac:dyDescent="0.15">
      <c r="A368" s="30">
        <v>363</v>
      </c>
      <c r="B368" s="27"/>
      <c r="C368" s="30" t="s">
        <v>109</v>
      </c>
      <c r="D368" s="135" t="str">
        <f>'Locatie''s indeling '!E46</f>
        <v>Kox Arie</v>
      </c>
      <c r="E368" s="747"/>
      <c r="F368" s="735"/>
      <c r="J368" s="23" t="str">
        <f t="shared" si="225"/>
        <v/>
      </c>
      <c r="K368" s="36" t="str">
        <f t="shared" si="226"/>
        <v/>
      </c>
      <c r="L368" s="24" t="str">
        <f>IF(ISBLANK(H368),"",VLOOKUP(K368,Tabellen!$F$6:$G$16,2))</f>
        <v/>
      </c>
      <c r="N368" s="341" t="str">
        <f t="shared" si="227"/>
        <v/>
      </c>
      <c r="O368" s="159" t="str">
        <f>IF(ISBLANK(G368),"",VLOOKUP(J368,Tabellen!$B$5:$C$46,2))</f>
        <v/>
      </c>
    </row>
    <row r="369" spans="1:27" ht="13.5" customHeight="1" x14ac:dyDescent="0.15">
      <c r="A369" s="30">
        <v>364</v>
      </c>
      <c r="B369" s="27"/>
      <c r="C369" s="30" t="s">
        <v>109</v>
      </c>
      <c r="D369" s="135" t="str">
        <f>'Locatie''s indeling '!E47</f>
        <v>Spekschoor Bennie</v>
      </c>
      <c r="E369" s="747"/>
      <c r="F369" s="735"/>
      <c r="G369" s="28"/>
      <c r="H369" s="28"/>
      <c r="I369" s="28"/>
      <c r="J369" s="29" t="str">
        <f t="shared" si="225"/>
        <v/>
      </c>
      <c r="K369" s="31" t="str">
        <f t="shared" si="226"/>
        <v/>
      </c>
      <c r="L369" s="24" t="str">
        <f>IF(ISBLANK(H369),"",VLOOKUP(K369,Tabellen!$F$6:$G$16,2))</f>
        <v/>
      </c>
      <c r="M369" s="30"/>
      <c r="N369" s="342" t="str">
        <f t="shared" si="227"/>
        <v/>
      </c>
      <c r="O369" s="159" t="str">
        <f>IF(ISBLANK(G369),"",VLOOKUP(J369,Tabellen!$B$5:$C$46,2))</f>
        <v/>
      </c>
      <c r="P369" s="522"/>
      <c r="Q369" s="542"/>
      <c r="V369" s="601"/>
      <c r="AA369" s="542"/>
    </row>
    <row r="370" spans="1:27" ht="13.5" customHeight="1" x14ac:dyDescent="0.15">
      <c r="A370" s="30">
        <v>365</v>
      </c>
      <c r="B370" s="27"/>
      <c r="C370" s="30" t="s">
        <v>109</v>
      </c>
      <c r="D370" s="135" t="str">
        <f>'Locatie''s indeling '!E48</f>
        <v>Arentsen Wim</v>
      </c>
      <c r="E370" s="747"/>
      <c r="F370" s="735"/>
      <c r="J370" s="23" t="str">
        <f t="shared" si="225"/>
        <v/>
      </c>
      <c r="K370" s="36" t="str">
        <f t="shared" si="226"/>
        <v/>
      </c>
      <c r="L370" s="24" t="str">
        <f>IF(ISBLANK(H370),"",VLOOKUP(K370,Tabellen!$F$6:$G$16,2))</f>
        <v/>
      </c>
      <c r="N370" s="341" t="str">
        <f t="shared" si="227"/>
        <v/>
      </c>
      <c r="O370" s="159" t="str">
        <f>IF(ISBLANK(G370),"",VLOOKUP(J370,Tabellen!$B$5:$C$46,2))</f>
        <v/>
      </c>
      <c r="Q370" s="542"/>
      <c r="V370" s="601"/>
      <c r="AA370" s="542"/>
    </row>
    <row r="371" spans="1:27" ht="13.5" customHeight="1" x14ac:dyDescent="0.15">
      <c r="A371" s="30">
        <v>366</v>
      </c>
      <c r="B371" s="27"/>
      <c r="C371" s="30" t="s">
        <v>109</v>
      </c>
      <c r="D371" s="135" t="str">
        <f>'Locatie''s indeling '!E49</f>
        <v>Kempers Louis</v>
      </c>
      <c r="E371" s="747"/>
      <c r="F371" s="735"/>
      <c r="J371" s="23" t="str">
        <f t="shared" si="225"/>
        <v/>
      </c>
      <c r="K371" s="36" t="str">
        <f t="shared" si="226"/>
        <v/>
      </c>
      <c r="L371" s="24" t="str">
        <f>IF(ISBLANK(H371),"",VLOOKUP(K371,Tabellen!$F$6:$G$16,2))</f>
        <v/>
      </c>
      <c r="N371" s="341" t="str">
        <f t="shared" si="227"/>
        <v/>
      </c>
      <c r="O371" s="159" t="str">
        <f>IF(ISBLANK(G371),"",VLOOKUP(J371,Tabellen!$B$5:$C$46,2))</f>
        <v/>
      </c>
      <c r="Q371" s="542"/>
      <c r="V371" s="601"/>
      <c r="AA371" s="542"/>
    </row>
    <row r="372" spans="1:27" ht="13.5" customHeight="1" thickBot="1" x14ac:dyDescent="0.2">
      <c r="A372" s="30">
        <v>367</v>
      </c>
      <c r="B372" s="27"/>
      <c r="C372" s="30"/>
      <c r="D372" s="630"/>
      <c r="E372" s="747"/>
      <c r="F372" s="735"/>
      <c r="G372" s="619"/>
      <c r="H372" s="619"/>
      <c r="I372" s="619"/>
      <c r="J372" s="620" t="str">
        <f t="shared" si="225"/>
        <v/>
      </c>
      <c r="K372" s="631" t="str">
        <f t="shared" si="226"/>
        <v/>
      </c>
      <c r="L372" s="24" t="str">
        <f>IF(ISBLANK(H372),"",VLOOKUP(K372,Tabellen!$F$6:$G$16,2))</f>
        <v/>
      </c>
      <c r="M372" s="619"/>
      <c r="N372" s="623" t="str">
        <f t="shared" si="227"/>
        <v/>
      </c>
      <c r="O372" s="159" t="str">
        <f>IF(ISBLANK(G372),"",VLOOKUP(J372,Tabellen!$B$5:$C$46,2))</f>
        <v/>
      </c>
      <c r="Q372" s="542"/>
      <c r="V372" s="601"/>
      <c r="AA372" s="542"/>
    </row>
    <row r="373" spans="1:27" ht="13.5" customHeight="1" thickBot="1" x14ac:dyDescent="0.2">
      <c r="A373" s="30">
        <v>368</v>
      </c>
      <c r="B373" s="27"/>
      <c r="C373" s="504" t="s">
        <v>109</v>
      </c>
      <c r="D373" s="665" t="s">
        <v>11</v>
      </c>
      <c r="E373" s="748">
        <f>'Locatie''s indeling '!$F$42</f>
        <v>1.31</v>
      </c>
      <c r="F373" s="723">
        <f>SUM(F365:F372)</f>
        <v>41</v>
      </c>
      <c r="G373" s="647">
        <f t="shared" ref="G373:I373" si="230">SUM(G365:G372)</f>
        <v>0</v>
      </c>
      <c r="H373" s="647">
        <f t="shared" si="230"/>
        <v>0</v>
      </c>
      <c r="I373" s="647">
        <f t="shared" si="230"/>
        <v>0</v>
      </c>
      <c r="J373" s="648" t="e">
        <f t="shared" ref="J373" si="231">IF(ISBLANK(H373),"",SUM(H373/I373))</f>
        <v>#DIV/0!</v>
      </c>
      <c r="K373" s="638">
        <f t="shared" ref="K373" si="232">IF(ISBLANK(H373),"",SUM(H373/F373))</f>
        <v>0</v>
      </c>
      <c r="L373" s="646">
        <f>SUM(L365:L372)</f>
        <v>0</v>
      </c>
      <c r="M373" s="647">
        <f>MAX(M365:M372)</f>
        <v>0</v>
      </c>
      <c r="N373" s="649" t="e">
        <f>IF(ISBLANK(H373),"",SUM(J373/E373))</f>
        <v>#DIV/0!</v>
      </c>
      <c r="O373" s="159" t="e">
        <f>IF(ISBLANK(G373),"",VLOOKUP(J373,Tabellen!$B$5:$C$46,2))</f>
        <v>#DIV/0!</v>
      </c>
      <c r="P373" s="618"/>
      <c r="Q373" s="542"/>
      <c r="V373" s="601"/>
      <c r="AA373" s="542"/>
    </row>
    <row r="374" spans="1:27" ht="13.5" customHeight="1" x14ac:dyDescent="0.15">
      <c r="A374" s="30">
        <v>369</v>
      </c>
      <c r="B374" s="27" t="str">
        <f>'Locatie''s indeling '!$E$43</f>
        <v>Vogelaar Dick</v>
      </c>
      <c r="C374" s="30" t="s">
        <v>109</v>
      </c>
      <c r="D374" s="135" t="str">
        <f>'Locatie''s indeling '!E44</f>
        <v>Bramer Ben</v>
      </c>
      <c r="E374" s="747">
        <f>'Locatie''s indeling '!$F$43</f>
        <v>1.05</v>
      </c>
      <c r="F374" s="741">
        <f>'Locatie''s indeling '!$G$43</f>
        <v>35</v>
      </c>
      <c r="G374" s="635"/>
      <c r="H374" s="632"/>
      <c r="I374" s="632"/>
      <c r="J374" s="633" t="str">
        <f t="shared" si="225"/>
        <v/>
      </c>
      <c r="K374" s="634" t="str">
        <f t="shared" si="226"/>
        <v/>
      </c>
      <c r="L374" s="24" t="str">
        <f>IF(ISBLANK(H374),"",VLOOKUP(K374,Tabellen!$F$6:$G$16,2))</f>
        <v/>
      </c>
      <c r="M374" s="635"/>
      <c r="N374" s="636" t="str">
        <f t="shared" si="227"/>
        <v/>
      </c>
      <c r="O374" s="159" t="str">
        <f>IF(ISBLANK(G374),"",VLOOKUP(J374,Tabellen!$B$5:$C$46,2))</f>
        <v/>
      </c>
      <c r="Q374" s="602"/>
    </row>
    <row r="375" spans="1:27" ht="13.5" customHeight="1" x14ac:dyDescent="0.2">
      <c r="A375" s="30">
        <v>370</v>
      </c>
      <c r="B375" s="92"/>
      <c r="C375" s="30" t="s">
        <v>109</v>
      </c>
      <c r="D375" s="135" t="str">
        <f>'Locatie''s indeling '!E45</f>
        <v>Dijkgraaf Jan Willem</v>
      </c>
      <c r="E375" s="747"/>
      <c r="F375" s="741"/>
      <c r="J375" s="633" t="str">
        <f t="shared" ref="J375:J381" si="233">IF(ISBLANK(H375),"",SUM(H375/I375))</f>
        <v/>
      </c>
      <c r="K375" s="634" t="str">
        <f t="shared" ref="K375:K381" si="234">IF(ISBLANK(H375),"",SUM(H375/F375))</f>
        <v/>
      </c>
      <c r="L375" s="24" t="str">
        <f>IF(ISBLANK(H375),"",VLOOKUP(K375,Tabellen!$F$6:$G$16,2))</f>
        <v/>
      </c>
      <c r="N375" s="341" t="str">
        <f t="shared" si="227"/>
        <v/>
      </c>
      <c r="O375" s="159" t="str">
        <f>IF(ISBLANK(G375),"",VLOOKUP(J375,Tabellen!$B$5:$C$46,2))</f>
        <v/>
      </c>
      <c r="Q375" s="603"/>
    </row>
    <row r="376" spans="1:27" ht="13.5" customHeight="1" x14ac:dyDescent="0.15">
      <c r="A376" s="30">
        <v>371</v>
      </c>
      <c r="B376" s="27"/>
      <c r="C376" s="30" t="s">
        <v>109</v>
      </c>
      <c r="D376" s="135" t="str">
        <f>'Locatie''s indeling '!E46</f>
        <v>Kox Arie</v>
      </c>
      <c r="E376" s="747"/>
      <c r="F376" s="741"/>
      <c r="J376" s="633" t="str">
        <f t="shared" si="233"/>
        <v/>
      </c>
      <c r="K376" s="634" t="str">
        <f t="shared" si="234"/>
        <v/>
      </c>
      <c r="L376" s="24" t="str">
        <f>IF(ISBLANK(H376),"",VLOOKUP(K376,Tabellen!$F$6:$G$16,2))</f>
        <v/>
      </c>
      <c r="N376" s="341" t="str">
        <f t="shared" si="227"/>
        <v/>
      </c>
      <c r="O376" s="159" t="str">
        <f>IF(ISBLANK(G376),"",VLOOKUP(J376,Tabellen!$B$5:$C$46,2))</f>
        <v/>
      </c>
      <c r="Q376" s="602"/>
    </row>
    <row r="377" spans="1:27" ht="13.5" customHeight="1" x14ac:dyDescent="0.2">
      <c r="A377" s="30">
        <v>372</v>
      </c>
      <c r="B377" s="27"/>
      <c r="C377" s="30" t="s">
        <v>109</v>
      </c>
      <c r="D377" s="135" t="str">
        <f>'Locatie''s indeling '!E47</f>
        <v>Spekschoor Bennie</v>
      </c>
      <c r="E377" s="747"/>
      <c r="F377" s="741"/>
      <c r="J377" s="633" t="str">
        <f t="shared" si="233"/>
        <v/>
      </c>
      <c r="K377" s="634" t="str">
        <f t="shared" si="234"/>
        <v/>
      </c>
      <c r="L377" s="24" t="str">
        <f>IF(ISBLANK(H377),"",VLOOKUP(K377,Tabellen!$F$6:$G$16,2))</f>
        <v/>
      </c>
      <c r="N377" s="341" t="str">
        <f t="shared" si="227"/>
        <v/>
      </c>
      <c r="O377" s="159" t="str">
        <f>IF(ISBLANK(G377),"",VLOOKUP(J377,Tabellen!$B$5:$C$46,2))</f>
        <v/>
      </c>
      <c r="Q377" s="603"/>
    </row>
    <row r="378" spans="1:27" ht="13.5" customHeight="1" x14ac:dyDescent="0.2">
      <c r="A378" s="30">
        <v>373</v>
      </c>
      <c r="B378" s="27"/>
      <c r="C378" s="30" t="s">
        <v>109</v>
      </c>
      <c r="D378" s="135" t="str">
        <f>'Locatie''s indeling '!E48</f>
        <v>Arentsen Wim</v>
      </c>
      <c r="E378" s="747"/>
      <c r="F378" s="741"/>
      <c r="J378" s="633" t="str">
        <f t="shared" si="233"/>
        <v/>
      </c>
      <c r="K378" s="634" t="str">
        <f t="shared" si="234"/>
        <v/>
      </c>
      <c r="L378" s="24" t="str">
        <f>IF(ISBLANK(H378),"",VLOOKUP(K378,Tabellen!$F$6:$G$16,2))</f>
        <v/>
      </c>
      <c r="N378" s="341" t="str">
        <f t="shared" si="227"/>
        <v/>
      </c>
      <c r="O378" s="159" t="str">
        <f>IF(ISBLANK(G378),"",VLOOKUP(J378,Tabellen!$B$5:$C$46,2))</f>
        <v/>
      </c>
      <c r="Q378" s="603"/>
    </row>
    <row r="379" spans="1:27" ht="13.5" customHeight="1" x14ac:dyDescent="0.15">
      <c r="A379" s="30">
        <v>374</v>
      </c>
      <c r="B379" s="27"/>
      <c r="C379" s="30" t="s">
        <v>109</v>
      </c>
      <c r="D379" s="135" t="str">
        <f>'Locatie''s indeling '!E49</f>
        <v>Kempers Louis</v>
      </c>
      <c r="E379" s="747"/>
      <c r="F379" s="741"/>
      <c r="G379" s="28"/>
      <c r="H379" s="71"/>
      <c r="I379" s="71"/>
      <c r="J379" s="633" t="str">
        <f t="shared" si="233"/>
        <v/>
      </c>
      <c r="K379" s="634" t="str">
        <f t="shared" si="234"/>
        <v/>
      </c>
      <c r="L379" s="24" t="str">
        <f>IF(ISBLANK(H379),"",VLOOKUP(K379,Tabellen!$F$6:$G$16,2))</f>
        <v/>
      </c>
      <c r="M379" s="28"/>
      <c r="N379" s="341" t="str">
        <f t="shared" si="227"/>
        <v/>
      </c>
      <c r="O379" s="159" t="str">
        <f>IF(ISBLANK(G379),"",VLOOKUP(J379,Tabellen!$B$5:$C$46,2))</f>
        <v/>
      </c>
    </row>
    <row r="380" spans="1:27" ht="13.5" customHeight="1" x14ac:dyDescent="0.15">
      <c r="A380" s="30">
        <v>375</v>
      </c>
      <c r="B380" s="27"/>
      <c r="C380" s="30" t="s">
        <v>109</v>
      </c>
      <c r="D380" s="27" t="str">
        <f>'Locatie''s indeling '!E42</f>
        <v>Pothoven  Dirk Jan</v>
      </c>
      <c r="E380" s="747"/>
      <c r="F380" s="741"/>
      <c r="J380" s="633" t="str">
        <f t="shared" si="233"/>
        <v/>
      </c>
      <c r="K380" s="634" t="str">
        <f t="shared" si="234"/>
        <v/>
      </c>
      <c r="L380" s="24" t="str">
        <f>IF(ISBLANK(H380),"",VLOOKUP(K380,Tabellen!$F$6:$G$16,2))</f>
        <v/>
      </c>
      <c r="N380" s="341" t="str">
        <f t="shared" si="227"/>
        <v/>
      </c>
      <c r="O380" s="159" t="str">
        <f>IF(ISBLANK(G380),"",VLOOKUP(J380,Tabellen!$B$5:$C$46,2))</f>
        <v/>
      </c>
    </row>
    <row r="381" spans="1:27" ht="13.5" customHeight="1" thickBot="1" x14ac:dyDescent="0.2">
      <c r="A381" s="30">
        <v>376</v>
      </c>
      <c r="B381" s="27"/>
      <c r="C381" s="30"/>
      <c r="D381" s="630"/>
      <c r="E381" s="747"/>
      <c r="F381" s="741"/>
      <c r="G381" s="619"/>
      <c r="H381" s="619"/>
      <c r="I381" s="619"/>
      <c r="J381" s="633" t="str">
        <f t="shared" si="233"/>
        <v/>
      </c>
      <c r="K381" s="634" t="str">
        <f t="shared" si="234"/>
        <v/>
      </c>
      <c r="L381" s="24" t="str">
        <f>IF(ISBLANK(H381),"",VLOOKUP(K381,Tabellen!$F$6:$G$16,2))</f>
        <v/>
      </c>
      <c r="M381" s="619"/>
      <c r="N381" s="341" t="str">
        <f t="shared" si="227"/>
        <v/>
      </c>
      <c r="O381" s="159" t="str">
        <f>IF(ISBLANK(G381),"",VLOOKUP(J381,Tabellen!$B$5:$C$46,2))</f>
        <v/>
      </c>
    </row>
    <row r="382" spans="1:27" ht="16.5" customHeight="1" thickBot="1" x14ac:dyDescent="0.2">
      <c r="A382" s="30">
        <v>377</v>
      </c>
      <c r="B382" s="27"/>
      <c r="C382" s="504" t="s">
        <v>109</v>
      </c>
      <c r="D382" s="665" t="s">
        <v>11</v>
      </c>
      <c r="E382" s="748">
        <f>'Locatie''s indeling '!$F$43</f>
        <v>1.05</v>
      </c>
      <c r="F382" s="723">
        <f>SUM(F374:F381)</f>
        <v>35</v>
      </c>
      <c r="G382" s="647">
        <f t="shared" ref="G382:I382" si="235">SUM(G374:G381)</f>
        <v>0</v>
      </c>
      <c r="H382" s="647">
        <f t="shared" si="235"/>
        <v>0</v>
      </c>
      <c r="I382" s="647">
        <f t="shared" si="235"/>
        <v>0</v>
      </c>
      <c r="J382" s="648" t="e">
        <f t="shared" ref="J382:J383" si="236">IF(ISBLANK(H382),"",SUM(H382/I382))</f>
        <v>#DIV/0!</v>
      </c>
      <c r="K382" s="638">
        <f t="shared" ref="K382" si="237">IF(ISBLANK(H382),"",SUM(H382/F382))</f>
        <v>0</v>
      </c>
      <c r="L382" s="646">
        <f>SUM(L374:L381)</f>
        <v>0</v>
      </c>
      <c r="M382" s="647">
        <f>MAX(M374:M381)</f>
        <v>0</v>
      </c>
      <c r="N382" s="649" t="e">
        <f>IF(ISBLANK(H382),"",SUM(J382/E382))</f>
        <v>#DIV/0!</v>
      </c>
      <c r="O382" s="159" t="e">
        <f>IF(ISBLANK(G382),"",VLOOKUP(J382,Tabellen!$B$5:$C$46,2))</f>
        <v>#DIV/0!</v>
      </c>
      <c r="P382" s="618"/>
    </row>
    <row r="383" spans="1:27" ht="13.5" customHeight="1" x14ac:dyDescent="0.15">
      <c r="A383" s="30">
        <v>378</v>
      </c>
      <c r="B383" s="27" t="str">
        <f>'Locatie''s indeling '!$E$44</f>
        <v>Bramer Ben</v>
      </c>
      <c r="C383" s="30" t="s">
        <v>109</v>
      </c>
      <c r="D383" s="135" t="str">
        <f>'Locatie''s indeling '!E45</f>
        <v>Dijkgraaf Jan Willem</v>
      </c>
      <c r="E383" s="747">
        <f>'Locatie''s indeling '!$F$44</f>
        <v>0.92</v>
      </c>
      <c r="F383" s="735">
        <f>'Locatie''s indeling '!$G$44</f>
        <v>33</v>
      </c>
      <c r="G383" s="544"/>
      <c r="H383" s="153"/>
      <c r="I383" s="153"/>
      <c r="J383" s="624" t="str">
        <f t="shared" si="236"/>
        <v/>
      </c>
      <c r="K383" s="634" t="str">
        <f t="shared" ref="K383" si="238">IF(ISBLANK(H383),"",SUM(H383/F383))</f>
        <v/>
      </c>
      <c r="L383" s="24" t="str">
        <f>IF(ISBLANK(H383),"",VLOOKUP(K383,Tabellen!$F$6:$G$16,2))</f>
        <v/>
      </c>
      <c r="M383" s="153"/>
      <c r="N383" s="341" t="str">
        <f t="shared" si="227"/>
        <v/>
      </c>
      <c r="O383" s="159" t="str">
        <f>IF(ISBLANK(G383),"",VLOOKUP(J383,Tabellen!$B$5:$C$46,2))</f>
        <v/>
      </c>
    </row>
    <row r="384" spans="1:27" ht="13.5" customHeight="1" x14ac:dyDescent="0.15">
      <c r="A384" s="30">
        <v>379</v>
      </c>
      <c r="B384" s="27"/>
      <c r="C384" s="30" t="s">
        <v>109</v>
      </c>
      <c r="D384" s="135" t="str">
        <f>'Locatie''s indeling '!E46</f>
        <v>Kox Arie</v>
      </c>
      <c r="E384" s="747"/>
      <c r="F384" s="735"/>
      <c r="G384" s="28"/>
      <c r="H384" s="71"/>
      <c r="I384" s="71"/>
      <c r="J384" s="624" t="str">
        <f t="shared" ref="J384:J390" si="239">IF(ISBLANK(H384),"",SUM(H384/I384))</f>
        <v/>
      </c>
      <c r="K384" s="634" t="str">
        <f t="shared" ref="K384:K390" si="240">IF(ISBLANK(H384),"",SUM(H384/F384))</f>
        <v/>
      </c>
      <c r="L384" s="24" t="str">
        <f>IF(ISBLANK(H384),"",VLOOKUP(K384,Tabellen!$F$6:$G$16,2))</f>
        <v/>
      </c>
      <c r="M384" s="28"/>
      <c r="N384" s="341" t="str">
        <f t="shared" si="227"/>
        <v/>
      </c>
      <c r="O384" s="159" t="str">
        <f>IF(ISBLANK(G384),"",VLOOKUP(J384,Tabellen!$B$5:$C$46,2))</f>
        <v/>
      </c>
      <c r="P384" s="527"/>
    </row>
    <row r="385" spans="1:22" ht="13.5" customHeight="1" x14ac:dyDescent="0.15">
      <c r="A385" s="30">
        <v>380</v>
      </c>
      <c r="B385" s="27"/>
      <c r="C385" s="30" t="s">
        <v>109</v>
      </c>
      <c r="D385" s="135" t="str">
        <f>'Locatie''s indeling '!E47</f>
        <v>Spekschoor Bennie</v>
      </c>
      <c r="E385" s="747"/>
      <c r="F385" s="735"/>
      <c r="J385" s="624" t="str">
        <f t="shared" si="239"/>
        <v/>
      </c>
      <c r="K385" s="634" t="str">
        <f t="shared" si="240"/>
        <v/>
      </c>
      <c r="L385" s="24" t="str">
        <f>IF(ISBLANK(H385),"",VLOOKUP(K385,Tabellen!$F$6:$G$16,2))</f>
        <v/>
      </c>
      <c r="N385" s="341" t="str">
        <f t="shared" si="227"/>
        <v/>
      </c>
      <c r="O385" s="159" t="str">
        <f>IF(ISBLANK(G385),"",VLOOKUP(J385,Tabellen!$B$5:$C$46,2))</f>
        <v/>
      </c>
    </row>
    <row r="386" spans="1:22" ht="13.5" customHeight="1" x14ac:dyDescent="0.15">
      <c r="A386" s="30">
        <v>381</v>
      </c>
      <c r="B386" s="27"/>
      <c r="C386" s="30" t="s">
        <v>109</v>
      </c>
      <c r="D386" s="135" t="str">
        <f>'Locatie''s indeling '!E48</f>
        <v>Arentsen Wim</v>
      </c>
      <c r="E386" s="747"/>
      <c r="F386" s="735"/>
      <c r="J386" s="624" t="str">
        <f t="shared" si="239"/>
        <v/>
      </c>
      <c r="K386" s="634" t="str">
        <f t="shared" si="240"/>
        <v/>
      </c>
      <c r="L386" s="24" t="str">
        <f>IF(ISBLANK(H386),"",VLOOKUP(K386,Tabellen!$F$6:$G$16,2))</f>
        <v/>
      </c>
      <c r="N386" s="341" t="str">
        <f t="shared" si="227"/>
        <v/>
      </c>
      <c r="O386" s="159" t="str">
        <f>IF(ISBLANK(G386),"",VLOOKUP(J386,Tabellen!$B$5:$C$46,2))</f>
        <v/>
      </c>
    </row>
    <row r="387" spans="1:22" ht="13.5" customHeight="1" x14ac:dyDescent="0.15">
      <c r="A387" s="30">
        <v>382</v>
      </c>
      <c r="B387" s="27"/>
      <c r="C387" s="30" t="s">
        <v>109</v>
      </c>
      <c r="D387" s="135" t="str">
        <f>'Locatie''s indeling '!E49</f>
        <v>Kempers Louis</v>
      </c>
      <c r="E387" s="747"/>
      <c r="F387" s="735"/>
      <c r="J387" s="624" t="str">
        <f t="shared" si="239"/>
        <v/>
      </c>
      <c r="K387" s="634" t="str">
        <f t="shared" si="240"/>
        <v/>
      </c>
      <c r="L387" s="24" t="str">
        <f>IF(ISBLANK(H387),"",VLOOKUP(K387,Tabellen!$F$6:$G$16,2))</f>
        <v/>
      </c>
      <c r="N387" s="341" t="str">
        <f t="shared" si="227"/>
        <v/>
      </c>
      <c r="O387" s="159" t="str">
        <f>IF(ISBLANK(G387),"",VLOOKUP(J387,Tabellen!$B$5:$C$46,2))</f>
        <v/>
      </c>
    </row>
    <row r="388" spans="1:22" ht="13.5" customHeight="1" x14ac:dyDescent="0.15">
      <c r="A388" s="30">
        <v>383</v>
      </c>
      <c r="B388" s="27"/>
      <c r="C388" s="30" t="s">
        <v>109</v>
      </c>
      <c r="D388" s="27" t="str">
        <f>'Locatie''s indeling '!E42</f>
        <v>Pothoven  Dirk Jan</v>
      </c>
      <c r="E388" s="747"/>
      <c r="F388" s="735"/>
      <c r="J388" s="624" t="str">
        <f t="shared" si="239"/>
        <v/>
      </c>
      <c r="K388" s="634" t="str">
        <f t="shared" si="240"/>
        <v/>
      </c>
      <c r="L388" s="24" t="str">
        <f>IF(ISBLANK(H388),"",VLOOKUP(K388,Tabellen!$F$6:$G$16,2))</f>
        <v/>
      </c>
      <c r="N388" s="341" t="str">
        <f t="shared" si="227"/>
        <v/>
      </c>
      <c r="O388" s="159" t="str">
        <f>IF(ISBLANK(G388),"",VLOOKUP(J388,Tabellen!$B$5:$C$46,2))</f>
        <v/>
      </c>
    </row>
    <row r="389" spans="1:22" ht="13.5" customHeight="1" x14ac:dyDescent="0.15">
      <c r="A389" s="30">
        <v>384</v>
      </c>
      <c r="B389" s="27"/>
      <c r="C389" s="30" t="s">
        <v>109</v>
      </c>
      <c r="D389" s="27" t="str">
        <f>'Locatie''s indeling '!E43</f>
        <v>Vogelaar Dick</v>
      </c>
      <c r="E389" s="747"/>
      <c r="F389" s="735"/>
      <c r="G389" s="28"/>
      <c r="H389" s="71"/>
      <c r="I389" s="71"/>
      <c r="J389" s="624" t="str">
        <f t="shared" si="239"/>
        <v/>
      </c>
      <c r="K389" s="634" t="str">
        <f t="shared" si="240"/>
        <v/>
      </c>
      <c r="L389" s="24" t="str">
        <f>IF(ISBLANK(H389),"",VLOOKUP(K389,Tabellen!$F$6:$G$16,2))</f>
        <v/>
      </c>
      <c r="M389" s="28"/>
      <c r="N389" s="341" t="str">
        <f t="shared" si="227"/>
        <v/>
      </c>
      <c r="O389" s="159" t="str">
        <f>IF(ISBLANK(G389),"",VLOOKUP(J389,Tabellen!$B$5:$C$46,2))</f>
        <v/>
      </c>
    </row>
    <row r="390" spans="1:22" ht="13.5" customHeight="1" thickBot="1" x14ac:dyDescent="0.2">
      <c r="A390" s="30">
        <v>385</v>
      </c>
      <c r="B390" s="27"/>
      <c r="C390" s="30"/>
      <c r="D390" s="613"/>
      <c r="E390" s="747"/>
      <c r="F390" s="735"/>
      <c r="G390" s="619"/>
      <c r="H390" s="619"/>
      <c r="I390" s="619"/>
      <c r="J390" s="624" t="str">
        <f t="shared" si="239"/>
        <v/>
      </c>
      <c r="K390" s="634" t="str">
        <f t="shared" si="240"/>
        <v/>
      </c>
      <c r="L390" s="24" t="str">
        <f>IF(ISBLANK(H390),"",VLOOKUP(K390,Tabellen!$F$6:$G$16,2))</f>
        <v/>
      </c>
      <c r="M390" s="619"/>
      <c r="N390" s="341" t="str">
        <f t="shared" si="227"/>
        <v/>
      </c>
      <c r="O390" s="159" t="str">
        <f>IF(ISBLANK(G390),"",VLOOKUP(J390,Tabellen!$B$5:$C$46,2))</f>
        <v/>
      </c>
    </row>
    <row r="391" spans="1:22" ht="13.5" customHeight="1" thickBot="1" x14ac:dyDescent="0.2">
      <c r="A391" s="30">
        <v>386</v>
      </c>
      <c r="B391" s="27"/>
      <c r="C391" s="504" t="s">
        <v>109</v>
      </c>
      <c r="D391" s="666" t="s">
        <v>11</v>
      </c>
      <c r="E391" s="748">
        <f>'Locatie''s indeling '!$F$44</f>
        <v>0.92</v>
      </c>
      <c r="F391" s="723">
        <f>SUM(F383:F390)</f>
        <v>33</v>
      </c>
      <c r="G391" s="647">
        <f t="shared" ref="G391:I391" si="241">SUM(G383:G390)</f>
        <v>0</v>
      </c>
      <c r="H391" s="647">
        <f t="shared" si="241"/>
        <v>0</v>
      </c>
      <c r="I391" s="647">
        <f t="shared" si="241"/>
        <v>0</v>
      </c>
      <c r="J391" s="648" t="e">
        <f t="shared" ref="J391:J392" si="242">IF(ISBLANK(H391),"",SUM(H391/I391))</f>
        <v>#DIV/0!</v>
      </c>
      <c r="K391" s="638">
        <f t="shared" ref="K391" si="243">IF(ISBLANK(H391),"",SUM(H391/F391))</f>
        <v>0</v>
      </c>
      <c r="L391" s="646">
        <f>SUM(L383:L390)</f>
        <v>0</v>
      </c>
      <c r="M391" s="647">
        <f>MAX(M383:M390)</f>
        <v>0</v>
      </c>
      <c r="N391" s="649" t="e">
        <f>IF(ISBLANK(H391),"",SUM(J391/E391))</f>
        <v>#DIV/0!</v>
      </c>
      <c r="O391" s="159" t="e">
        <f>IF(ISBLANK(G391),"",VLOOKUP(J391,Tabellen!$B$5:$C$46,2))</f>
        <v>#DIV/0!</v>
      </c>
      <c r="P391" s="618"/>
    </row>
    <row r="392" spans="1:22" ht="13.5" customHeight="1" x14ac:dyDescent="0.15">
      <c r="A392" s="30">
        <v>387</v>
      </c>
      <c r="B392" s="27" t="str">
        <f>'Locatie''s indeling '!$E$45</f>
        <v>Dijkgraaf Jan Willem</v>
      </c>
      <c r="C392" s="30" t="s">
        <v>109</v>
      </c>
      <c r="D392" s="645" t="str">
        <f>'Locatie''s indeling '!E46</f>
        <v>Kox Arie</v>
      </c>
      <c r="E392" s="747">
        <f>'Locatie''s indeling '!$F$45</f>
        <v>1.45</v>
      </c>
      <c r="F392" s="735">
        <f>'Locatie''s indeling '!$G$45</f>
        <v>43</v>
      </c>
      <c r="G392" s="153"/>
      <c r="H392" s="153"/>
      <c r="I392" s="153"/>
      <c r="J392" s="624" t="str">
        <f t="shared" si="242"/>
        <v/>
      </c>
      <c r="K392" s="634" t="str">
        <f t="shared" ref="K392" si="244">IF(ISBLANK(H392),"",SUM(H392/F392))</f>
        <v/>
      </c>
      <c r="L392" s="24" t="str">
        <f>IF(ISBLANK(H392),"",VLOOKUP(K392,Tabellen!$F$6:$G$16,2))</f>
        <v/>
      </c>
      <c r="M392" s="153"/>
      <c r="N392" s="341" t="str">
        <f t="shared" si="227"/>
        <v/>
      </c>
      <c r="O392" s="159" t="str">
        <f>IF(ISBLANK(G392),"",VLOOKUP(J392,Tabellen!$B$5:$C$46,2))</f>
        <v/>
      </c>
    </row>
    <row r="393" spans="1:22" ht="13.5" customHeight="1" x14ac:dyDescent="0.15">
      <c r="A393" s="30">
        <v>388</v>
      </c>
      <c r="B393" s="27"/>
      <c r="C393" s="30" t="s">
        <v>109</v>
      </c>
      <c r="D393" s="645" t="str">
        <f>'Locatie''s indeling '!E47</f>
        <v>Spekschoor Bennie</v>
      </c>
      <c r="E393" s="747"/>
      <c r="F393" s="735"/>
      <c r="J393" s="624" t="str">
        <f t="shared" ref="J393:J399" si="245">IF(ISBLANK(H393),"",SUM(H393/I393))</f>
        <v/>
      </c>
      <c r="K393" s="634" t="str">
        <f t="shared" ref="K393:K399" si="246">IF(ISBLANK(H393),"",SUM(H393/F393))</f>
        <v/>
      </c>
      <c r="L393" s="24" t="str">
        <f>IF(ISBLANK(H393),"",VLOOKUP(K393,Tabellen!$F$6:$G$16,2))</f>
        <v/>
      </c>
      <c r="N393" s="341" t="str">
        <f t="shared" si="227"/>
        <v/>
      </c>
      <c r="O393" s="159" t="str">
        <f>IF(ISBLANK(G393),"",VLOOKUP(J393,Tabellen!$B$5:$C$46,2))</f>
        <v/>
      </c>
    </row>
    <row r="394" spans="1:22" ht="13.5" customHeight="1" x14ac:dyDescent="0.15">
      <c r="A394" s="30">
        <v>389</v>
      </c>
      <c r="B394" s="27"/>
      <c r="C394" s="30" t="s">
        <v>109</v>
      </c>
      <c r="D394" s="645" t="str">
        <f>'Locatie''s indeling '!E48</f>
        <v>Arentsen Wim</v>
      </c>
      <c r="E394" s="747"/>
      <c r="F394" s="735"/>
      <c r="G394" s="28"/>
      <c r="H394" s="71"/>
      <c r="I394" s="71"/>
      <c r="J394" s="624" t="str">
        <f t="shared" si="245"/>
        <v/>
      </c>
      <c r="K394" s="634" t="str">
        <f t="shared" si="246"/>
        <v/>
      </c>
      <c r="L394" s="24" t="str">
        <f>IF(ISBLANK(H394),"",VLOOKUP(K394,Tabellen!$F$6:$G$16,2))</f>
        <v/>
      </c>
      <c r="M394" s="28"/>
      <c r="N394" s="341" t="str">
        <f t="shared" si="227"/>
        <v/>
      </c>
      <c r="O394" s="159" t="str">
        <f>IF(ISBLANK(G394),"",VLOOKUP(J394,Tabellen!$B$5:$C$46,2))</f>
        <v/>
      </c>
    </row>
    <row r="395" spans="1:22" ht="13.5" customHeight="1" x14ac:dyDescent="0.15">
      <c r="A395" s="30">
        <v>390</v>
      </c>
      <c r="B395" s="198"/>
      <c r="C395" s="30" t="s">
        <v>109</v>
      </c>
      <c r="D395" s="645" t="str">
        <f>'Locatie''s indeling '!E49</f>
        <v>Kempers Louis</v>
      </c>
      <c r="E395" s="747"/>
      <c r="F395" s="735"/>
      <c r="J395" s="624" t="str">
        <f t="shared" si="245"/>
        <v/>
      </c>
      <c r="K395" s="634" t="str">
        <f t="shared" si="246"/>
        <v/>
      </c>
      <c r="L395" s="24" t="str">
        <f>IF(ISBLANK(H395),"",VLOOKUP(K395,Tabellen!$F$6:$G$16,2))</f>
        <v/>
      </c>
      <c r="N395" s="341" t="str">
        <f t="shared" si="227"/>
        <v/>
      </c>
      <c r="O395" s="159" t="str">
        <f>IF(ISBLANK(G395),"",VLOOKUP(J395,Tabellen!$B$5:$C$46,2))</f>
        <v/>
      </c>
      <c r="P395" s="522"/>
      <c r="Q395" s="542"/>
      <c r="R395" s="579"/>
      <c r="V395" s="542"/>
    </row>
    <row r="396" spans="1:22" ht="13.5" customHeight="1" x14ac:dyDescent="0.15">
      <c r="A396" s="30">
        <v>391</v>
      </c>
      <c r="B396" s="27"/>
      <c r="C396" s="30" t="s">
        <v>109</v>
      </c>
      <c r="D396" s="27" t="str">
        <f>'Locatie''s indeling '!E42</f>
        <v>Pothoven  Dirk Jan</v>
      </c>
      <c r="E396" s="747"/>
      <c r="F396" s="735"/>
      <c r="J396" s="624" t="str">
        <f t="shared" si="245"/>
        <v/>
      </c>
      <c r="K396" s="634" t="str">
        <f t="shared" si="246"/>
        <v/>
      </c>
      <c r="L396" s="24" t="str">
        <f>IF(ISBLANK(H396),"",VLOOKUP(K396,Tabellen!$F$6:$G$16,2))</f>
        <v/>
      </c>
      <c r="N396" s="341" t="str">
        <f t="shared" si="227"/>
        <v/>
      </c>
      <c r="O396" s="159" t="str">
        <f>IF(ISBLANK(G396),"",VLOOKUP(J396,Tabellen!$B$5:$C$46,2))</f>
        <v/>
      </c>
      <c r="Q396" s="542"/>
      <c r="R396" s="579"/>
      <c r="V396" s="542"/>
    </row>
    <row r="397" spans="1:22" ht="13.5" customHeight="1" x14ac:dyDescent="0.15">
      <c r="A397" s="30">
        <v>392</v>
      </c>
      <c r="B397" s="27"/>
      <c r="C397" s="30" t="s">
        <v>109</v>
      </c>
      <c r="D397" s="27" t="str">
        <f>'Locatie''s indeling '!E43</f>
        <v>Vogelaar Dick</v>
      </c>
      <c r="E397" s="747"/>
      <c r="F397" s="735"/>
      <c r="J397" s="624" t="str">
        <f t="shared" si="245"/>
        <v/>
      </c>
      <c r="K397" s="634" t="str">
        <f t="shared" si="246"/>
        <v/>
      </c>
      <c r="L397" s="24" t="str">
        <f>IF(ISBLANK(H397),"",VLOOKUP(K397,Tabellen!$F$6:$G$16,2))</f>
        <v/>
      </c>
      <c r="N397" s="341" t="str">
        <f t="shared" si="227"/>
        <v/>
      </c>
      <c r="O397" s="159" t="str">
        <f>IF(ISBLANK(G397),"",VLOOKUP(J397,Tabellen!$B$5:$C$46,2))</f>
        <v/>
      </c>
      <c r="Q397" s="542"/>
      <c r="R397" s="579"/>
      <c r="V397" s="542"/>
    </row>
    <row r="398" spans="1:22" ht="13.5" customHeight="1" x14ac:dyDescent="0.15">
      <c r="A398" s="30">
        <v>393</v>
      </c>
      <c r="C398" s="30" t="s">
        <v>109</v>
      </c>
      <c r="D398" s="27" t="str">
        <f>'Locatie''s indeling '!E44</f>
        <v>Bramer Ben</v>
      </c>
      <c r="E398" s="747"/>
      <c r="F398" s="735"/>
      <c r="G398" s="544"/>
      <c r="J398" s="624" t="str">
        <f t="shared" si="245"/>
        <v/>
      </c>
      <c r="K398" s="634" t="str">
        <f t="shared" si="246"/>
        <v/>
      </c>
      <c r="L398" s="24" t="str">
        <f>IF(ISBLANK(H398),"",VLOOKUP(K398,Tabellen!$F$6:$G$16,2))</f>
        <v/>
      </c>
      <c r="N398" s="341" t="str">
        <f t="shared" si="227"/>
        <v/>
      </c>
      <c r="O398" s="159" t="str">
        <f>IF(ISBLANK(G398),"",VLOOKUP(J398,Tabellen!$B$5:$C$46,2))</f>
        <v/>
      </c>
      <c r="Q398" s="542"/>
      <c r="R398" s="579"/>
      <c r="V398" s="542"/>
    </row>
    <row r="399" spans="1:22" ht="13.5" customHeight="1" thickBot="1" x14ac:dyDescent="0.2">
      <c r="A399" s="30">
        <v>394</v>
      </c>
      <c r="B399" s="27"/>
      <c r="C399" s="30"/>
      <c r="D399" s="27"/>
      <c r="E399" s="747"/>
      <c r="F399" s="735"/>
      <c r="G399" s="642"/>
      <c r="H399" s="643"/>
      <c r="I399" s="643"/>
      <c r="J399" s="624" t="str">
        <f t="shared" si="245"/>
        <v/>
      </c>
      <c r="K399" s="634" t="str">
        <f t="shared" si="246"/>
        <v/>
      </c>
      <c r="L399" s="24" t="str">
        <f>IF(ISBLANK(H399),"",VLOOKUP(K399,Tabellen!$F$6:$G$16,2))</f>
        <v/>
      </c>
      <c r="M399" s="642"/>
      <c r="N399" s="341" t="str">
        <f t="shared" si="227"/>
        <v/>
      </c>
      <c r="O399" s="159" t="str">
        <f>IF(ISBLANK(G399),"",VLOOKUP(J399,Tabellen!$B$5:$C$46,2))</f>
        <v/>
      </c>
      <c r="Q399" s="542"/>
      <c r="R399" s="579"/>
      <c r="V399" s="542"/>
    </row>
    <row r="400" spans="1:22" ht="13.5" customHeight="1" thickBot="1" x14ac:dyDescent="0.2">
      <c r="A400" s="30">
        <v>395</v>
      </c>
      <c r="B400" s="27"/>
      <c r="C400" s="504" t="s">
        <v>109</v>
      </c>
      <c r="D400" s="637" t="s">
        <v>11</v>
      </c>
      <c r="E400" s="748">
        <f>'Locatie''s indeling '!$F$45</f>
        <v>1.45</v>
      </c>
      <c r="F400" s="723">
        <f>SUM(F392:F399)</f>
        <v>43</v>
      </c>
      <c r="G400" s="647">
        <f t="shared" ref="G400:I400" si="247">SUM(G392:G399)</f>
        <v>0</v>
      </c>
      <c r="H400" s="647">
        <f t="shared" si="247"/>
        <v>0</v>
      </c>
      <c r="I400" s="647">
        <f t="shared" si="247"/>
        <v>0</v>
      </c>
      <c r="J400" s="648" t="e">
        <f t="shared" ref="J400:J401" si="248">IF(ISBLANK(H400),"",SUM(H400/I400))</f>
        <v>#DIV/0!</v>
      </c>
      <c r="K400" s="638">
        <f t="shared" ref="K400" si="249">IF(ISBLANK(H400),"",SUM(H400/F400))</f>
        <v>0</v>
      </c>
      <c r="L400" s="646">
        <f>SUM(L392:L399)</f>
        <v>0</v>
      </c>
      <c r="M400" s="647">
        <f>MAX(M392:M399)</f>
        <v>0</v>
      </c>
      <c r="N400" s="649" t="e">
        <f>IF(ISBLANK(H400),"",SUM(J400/E400))</f>
        <v>#DIV/0!</v>
      </c>
      <c r="O400" s="159" t="e">
        <f>IF(ISBLANK(G400),"",VLOOKUP(J400,Tabellen!$B$5:$C$46,2))</f>
        <v>#DIV/0!</v>
      </c>
      <c r="P400" s="618"/>
    </row>
    <row r="401" spans="1:17" ht="13.5" customHeight="1" x14ac:dyDescent="0.15">
      <c r="A401" s="30">
        <v>396</v>
      </c>
      <c r="B401" s="27" t="str">
        <f>'Locatie''s indeling '!$E$46</f>
        <v>Kox Arie</v>
      </c>
      <c r="C401" s="30" t="s">
        <v>109</v>
      </c>
      <c r="D401" s="135" t="str">
        <f>'Locatie''s indeling '!E47</f>
        <v>Spekschoor Bennie</v>
      </c>
      <c r="E401" s="747">
        <f>'Locatie''s indeling '!$F$46</f>
        <v>1.63</v>
      </c>
      <c r="F401" s="735">
        <f>'Locatie''s indeling '!$G$46</f>
        <v>47</v>
      </c>
      <c r="G401" s="153"/>
      <c r="H401" s="153"/>
      <c r="I401" s="153"/>
      <c r="J401" s="624" t="str">
        <f t="shared" si="248"/>
        <v/>
      </c>
      <c r="K401" s="634" t="str">
        <f t="shared" ref="K401" si="250">IF(ISBLANK(H401),"",SUM(H401/F401))</f>
        <v/>
      </c>
      <c r="L401" s="24" t="str">
        <f>IF(ISBLANK(H401),"",VLOOKUP(K401,Tabellen!$F$6:$G$16,2))</f>
        <v/>
      </c>
      <c r="N401" s="341" t="str">
        <f t="shared" si="227"/>
        <v/>
      </c>
      <c r="O401" s="159" t="str">
        <f>IF(ISBLANK(G401),"",VLOOKUP(J401,Tabellen!$B$5:$C$46,2))</f>
        <v/>
      </c>
    </row>
    <row r="402" spans="1:17" ht="13.5" customHeight="1" x14ac:dyDescent="0.15">
      <c r="A402" s="30">
        <v>397</v>
      </c>
      <c r="B402" s="27"/>
      <c r="C402" s="30" t="s">
        <v>109</v>
      </c>
      <c r="D402" s="135" t="str">
        <f>'Locatie''s indeling '!E48</f>
        <v>Arentsen Wim</v>
      </c>
      <c r="E402" s="747"/>
      <c r="F402" s="735"/>
      <c r="J402" s="624" t="str">
        <f t="shared" ref="J402:J408" si="251">IF(ISBLANK(H402),"",SUM(H402/I402))</f>
        <v/>
      </c>
      <c r="K402" s="634" t="str">
        <f t="shared" ref="K402:K408" si="252">IF(ISBLANK(H402),"",SUM(H402/F402))</f>
        <v/>
      </c>
      <c r="L402" s="24" t="str">
        <f>IF(ISBLANK(H402),"",VLOOKUP(K402,Tabellen!$F$6:$G$16,2))</f>
        <v/>
      </c>
      <c r="N402" s="341" t="str">
        <f t="shared" si="227"/>
        <v/>
      </c>
      <c r="O402" s="159" t="str">
        <f>IF(ISBLANK(G402),"",VLOOKUP(J402,Tabellen!$B$5:$C$46,2))</f>
        <v/>
      </c>
    </row>
    <row r="403" spans="1:17" ht="13.5" customHeight="1" x14ac:dyDescent="0.15">
      <c r="A403" s="30">
        <v>398</v>
      </c>
      <c r="B403" s="27"/>
      <c r="C403" s="30" t="s">
        <v>109</v>
      </c>
      <c r="D403" s="135" t="str">
        <f>'Locatie''s indeling '!E49</f>
        <v>Kempers Louis</v>
      </c>
      <c r="E403" s="747"/>
      <c r="F403" s="735"/>
      <c r="J403" s="624" t="str">
        <f t="shared" si="251"/>
        <v/>
      </c>
      <c r="K403" s="634" t="str">
        <f t="shared" si="252"/>
        <v/>
      </c>
      <c r="L403" s="24" t="str">
        <f>IF(ISBLANK(H403),"",VLOOKUP(K403,Tabellen!$F$6:$G$16,2))</f>
        <v/>
      </c>
      <c r="N403" s="341" t="str">
        <f t="shared" si="227"/>
        <v/>
      </c>
      <c r="O403" s="159" t="str">
        <f>IF(ISBLANK(G403),"",VLOOKUP(J403,Tabellen!$B$5:$C$46,2))</f>
        <v/>
      </c>
    </row>
    <row r="404" spans="1:17" ht="13.5" customHeight="1" x14ac:dyDescent="0.2">
      <c r="A404" s="30">
        <v>399</v>
      </c>
      <c r="B404" s="27"/>
      <c r="C404" s="30" t="s">
        <v>109</v>
      </c>
      <c r="D404" s="27" t="str">
        <f>'Locatie''s indeling '!E42</f>
        <v>Pothoven  Dirk Jan</v>
      </c>
      <c r="E404" s="747"/>
      <c r="F404" s="735"/>
      <c r="G404" s="28"/>
      <c r="H404" s="71"/>
      <c r="I404" s="71"/>
      <c r="J404" s="624" t="str">
        <f t="shared" si="251"/>
        <v/>
      </c>
      <c r="K404" s="634" t="str">
        <f t="shared" si="252"/>
        <v/>
      </c>
      <c r="L404" s="24" t="str">
        <f>IF(ISBLANK(H404),"",VLOOKUP(K404,Tabellen!$F$6:$G$16,2))</f>
        <v/>
      </c>
      <c r="N404" s="341" t="str">
        <f t="shared" si="227"/>
        <v/>
      </c>
      <c r="O404" s="159" t="str">
        <f>IF(ISBLANK(G404),"",VLOOKUP(J404,Tabellen!$B$5:$C$46,2))</f>
        <v/>
      </c>
      <c r="Q404" s="603"/>
    </row>
    <row r="405" spans="1:17" ht="13.5" customHeight="1" x14ac:dyDescent="0.2">
      <c r="A405" s="30">
        <v>400</v>
      </c>
      <c r="B405" s="27"/>
      <c r="C405" s="30" t="s">
        <v>109</v>
      </c>
      <c r="D405" s="27" t="str">
        <f>'Locatie''s indeling '!E43</f>
        <v>Vogelaar Dick</v>
      </c>
      <c r="E405" s="747"/>
      <c r="F405" s="735"/>
      <c r="J405" s="624" t="str">
        <f t="shared" si="251"/>
        <v/>
      </c>
      <c r="K405" s="634" t="str">
        <f t="shared" si="252"/>
        <v/>
      </c>
      <c r="L405" s="24" t="str">
        <f>IF(ISBLANK(H405),"",VLOOKUP(K405,Tabellen!$F$6:$G$16,2))</f>
        <v/>
      </c>
      <c r="N405" s="341" t="str">
        <f t="shared" si="227"/>
        <v/>
      </c>
      <c r="O405" s="159" t="str">
        <f>IF(ISBLANK(G405),"",VLOOKUP(J405,Tabellen!$B$5:$C$46,2))</f>
        <v/>
      </c>
      <c r="Q405" s="603"/>
    </row>
    <row r="406" spans="1:17" ht="13.5" customHeight="1" x14ac:dyDescent="0.2">
      <c r="A406" s="30">
        <v>401</v>
      </c>
      <c r="B406" s="27"/>
      <c r="C406" s="30" t="s">
        <v>109</v>
      </c>
      <c r="D406" s="27" t="str">
        <f>'Locatie''s indeling '!E44</f>
        <v>Bramer Ben</v>
      </c>
      <c r="E406" s="747"/>
      <c r="F406" s="735"/>
      <c r="J406" s="624" t="str">
        <f t="shared" si="251"/>
        <v/>
      </c>
      <c r="K406" s="634" t="str">
        <f t="shared" si="252"/>
        <v/>
      </c>
      <c r="L406" s="24" t="str">
        <f>IF(ISBLANK(H406),"",VLOOKUP(K406,Tabellen!$F$6:$G$16,2))</f>
        <v/>
      </c>
      <c r="N406" s="341" t="str">
        <f t="shared" si="227"/>
        <v/>
      </c>
      <c r="O406" s="159" t="str">
        <f>IF(ISBLANK(G406),"",VLOOKUP(J406,Tabellen!$B$5:$C$46,2))</f>
        <v/>
      </c>
      <c r="Q406" s="603"/>
    </row>
    <row r="407" spans="1:17" ht="13.5" customHeight="1" x14ac:dyDescent="0.2">
      <c r="A407" s="30">
        <v>402</v>
      </c>
      <c r="B407" s="27"/>
      <c r="C407" s="30" t="s">
        <v>109</v>
      </c>
      <c r="D407" s="27" t="str">
        <f>'Locatie''s indeling '!E45</f>
        <v>Dijkgraaf Jan Willem</v>
      </c>
      <c r="E407" s="747"/>
      <c r="F407" s="735"/>
      <c r="J407" s="624" t="str">
        <f t="shared" si="251"/>
        <v/>
      </c>
      <c r="K407" s="634" t="str">
        <f t="shared" si="252"/>
        <v/>
      </c>
      <c r="L407" s="24" t="str">
        <f>IF(ISBLANK(H407),"",VLOOKUP(K407,Tabellen!$F$6:$G$16,2))</f>
        <v/>
      </c>
      <c r="N407" s="341" t="str">
        <f t="shared" si="227"/>
        <v/>
      </c>
      <c r="O407" s="159" t="str">
        <f>IF(ISBLANK(G407),"",VLOOKUP(J407,Tabellen!$B$5:$C$46,2))</f>
        <v/>
      </c>
      <c r="Q407" s="603"/>
    </row>
    <row r="408" spans="1:17" ht="13.5" customHeight="1" thickBot="1" x14ac:dyDescent="0.25">
      <c r="A408" s="30">
        <v>403</v>
      </c>
      <c r="B408" s="27"/>
      <c r="C408" s="30"/>
      <c r="D408" s="630"/>
      <c r="E408" s="747"/>
      <c r="F408" s="735"/>
      <c r="G408" s="619"/>
      <c r="H408" s="619"/>
      <c r="I408" s="619"/>
      <c r="J408" s="667" t="str">
        <f t="shared" si="251"/>
        <v/>
      </c>
      <c r="K408" s="644" t="str">
        <f t="shared" si="252"/>
        <v/>
      </c>
      <c r="L408" s="24" t="str">
        <f>IF(ISBLANK(H408),"",VLOOKUP(K408,Tabellen!$F$6:$G$16,2))</f>
        <v/>
      </c>
      <c r="M408" s="619"/>
      <c r="N408" s="341" t="str">
        <f t="shared" si="227"/>
        <v/>
      </c>
      <c r="O408" s="159" t="str">
        <f>IF(ISBLANK(G408),"",VLOOKUP(J408,Tabellen!$B$5:$C$46,2))</f>
        <v/>
      </c>
      <c r="P408" s="510"/>
      <c r="Q408" s="603"/>
    </row>
    <row r="409" spans="1:17" ht="13.5" customHeight="1" thickBot="1" x14ac:dyDescent="0.2">
      <c r="A409" s="30">
        <v>404</v>
      </c>
      <c r="B409" s="27"/>
      <c r="C409" s="504" t="s">
        <v>109</v>
      </c>
      <c r="D409" s="637" t="s">
        <v>11</v>
      </c>
      <c r="E409" s="748">
        <f>'Locatie''s indeling '!$F$46</f>
        <v>1.63</v>
      </c>
      <c r="F409" s="657">
        <f>SUM(F401:F408)</f>
        <v>47</v>
      </c>
      <c r="G409" s="647">
        <f t="shared" ref="G409:I409" si="253">SUM(G401:G408)</f>
        <v>0</v>
      </c>
      <c r="H409" s="657">
        <f t="shared" si="253"/>
        <v>0</v>
      </c>
      <c r="I409" s="657">
        <f t="shared" si="253"/>
        <v>0</v>
      </c>
      <c r="J409" s="648" t="e">
        <f t="shared" ref="J409:J410" si="254">IF(ISBLANK(H409),"",SUM(H409/I409))</f>
        <v>#DIV/0!</v>
      </c>
      <c r="K409" s="638">
        <f t="shared" ref="K409:K410" si="255">IF(ISBLANK(H409),"",SUM(H409/F409))</f>
        <v>0</v>
      </c>
      <c r="L409" s="646">
        <f>SUM(L401:L408)</f>
        <v>0</v>
      </c>
      <c r="M409" s="647">
        <f>MAX(M401:M408)</f>
        <v>0</v>
      </c>
      <c r="N409" s="649" t="e">
        <f>IF(ISBLANK(H409),"",SUM(J409/E409))</f>
        <v>#DIV/0!</v>
      </c>
      <c r="O409" s="159" t="e">
        <f>IF(ISBLANK(G409),"",VLOOKUP(J409,Tabellen!$B$5:$C$46,2))</f>
        <v>#DIV/0!</v>
      </c>
      <c r="P409" s="1132" t="s">
        <v>31</v>
      </c>
    </row>
    <row r="410" spans="1:17" ht="13.5" customHeight="1" thickBot="1" x14ac:dyDescent="0.2">
      <c r="A410" s="30">
        <v>405</v>
      </c>
      <c r="B410" s="27" t="str">
        <f>'Locatie''s indeling '!$E$47</f>
        <v>Spekschoor Bennie</v>
      </c>
      <c r="C410" s="30" t="s">
        <v>110</v>
      </c>
      <c r="D410" s="135" t="str">
        <f>'Locatie''s indeling '!E48</f>
        <v>Arentsen Wim</v>
      </c>
      <c r="E410" s="747">
        <f>'Locatie''s indeling '!$F$47</f>
        <v>1.2529999999999999</v>
      </c>
      <c r="F410" s="735">
        <f>'Locatie''s indeling '!$G$47</f>
        <v>39</v>
      </c>
      <c r="G410" s="153"/>
      <c r="H410" s="153"/>
      <c r="I410" s="153"/>
      <c r="J410" s="624" t="str">
        <f t="shared" si="254"/>
        <v/>
      </c>
      <c r="K410" s="634" t="str">
        <f t="shared" si="255"/>
        <v/>
      </c>
      <c r="L410" s="24" t="str">
        <f>IF(ISBLANK(H410),"",VLOOKUP(K410,Tabellen!$F$6:$G$16,2))</f>
        <v/>
      </c>
      <c r="M410" s="153"/>
      <c r="N410" s="341" t="str">
        <f t="shared" ref="N410:N462" si="256">IF(ISBLANK(H410),"",SUM(J410/E410))</f>
        <v/>
      </c>
      <c r="O410" s="159" t="str">
        <f>IF(ISBLANK(G410),"",VLOOKUP(J410,Tabellen!$B$5:$C$46,2))</f>
        <v/>
      </c>
      <c r="P410" s="1133"/>
    </row>
    <row r="411" spans="1:17" ht="13.5" customHeight="1" x14ac:dyDescent="0.15">
      <c r="A411" s="30">
        <v>406</v>
      </c>
      <c r="B411" s="27"/>
      <c r="C411" s="30" t="s">
        <v>129</v>
      </c>
      <c r="D411" s="135" t="str">
        <f>'Locatie''s indeling '!E49</f>
        <v>Kempers Louis</v>
      </c>
      <c r="E411" s="747"/>
      <c r="F411" s="735"/>
      <c r="J411" s="624" t="str">
        <f t="shared" ref="J411:J428" si="257">IF(ISBLANK(H411),"",SUM(H411/I411))</f>
        <v/>
      </c>
      <c r="K411" s="634" t="str">
        <f t="shared" ref="K411:K417" si="258">IF(ISBLANK(H411),"",SUM(H411/F411))</f>
        <v/>
      </c>
      <c r="L411" s="24" t="str">
        <f>IF(ISBLANK(H411),"",VLOOKUP(K411,Tabellen!$F$6:$G$16,2))</f>
        <v/>
      </c>
      <c r="N411" s="341" t="str">
        <f t="shared" si="256"/>
        <v/>
      </c>
      <c r="O411" s="159" t="str">
        <f>IF(ISBLANK(G411),"",VLOOKUP(J411,Tabellen!$B$5:$C$46,2))</f>
        <v/>
      </c>
      <c r="P411" s="521"/>
    </row>
    <row r="412" spans="1:17" ht="13.5" customHeight="1" x14ac:dyDescent="0.15">
      <c r="A412" s="30">
        <v>407</v>
      </c>
      <c r="B412" s="27"/>
      <c r="C412" s="30" t="s">
        <v>110</v>
      </c>
      <c r="D412" s="27" t="str">
        <f>'Locatie''s indeling '!E42</f>
        <v>Pothoven  Dirk Jan</v>
      </c>
      <c r="E412" s="747"/>
      <c r="F412" s="735"/>
      <c r="J412" s="624" t="str">
        <f t="shared" si="257"/>
        <v/>
      </c>
      <c r="K412" s="634" t="str">
        <f t="shared" si="258"/>
        <v/>
      </c>
      <c r="L412" s="24" t="str">
        <f>IF(ISBLANK(H412),"",VLOOKUP(K412,Tabellen!$F$6:$G$16,2))</f>
        <v/>
      </c>
      <c r="N412" s="341" t="str">
        <f t="shared" si="256"/>
        <v/>
      </c>
      <c r="O412" s="159" t="str">
        <f>IF(ISBLANK(G412),"",VLOOKUP(J412,Tabellen!$B$5:$C$46,2))</f>
        <v/>
      </c>
    </row>
    <row r="413" spans="1:17" ht="13.5" customHeight="1" x14ac:dyDescent="0.15">
      <c r="A413" s="30">
        <v>408</v>
      </c>
      <c r="B413" s="27"/>
      <c r="C413" s="30" t="s">
        <v>110</v>
      </c>
      <c r="D413" s="27" t="str">
        <f>'Locatie''s indeling '!E43</f>
        <v>Vogelaar Dick</v>
      </c>
      <c r="E413" s="747"/>
      <c r="F413" s="735"/>
      <c r="J413" s="624" t="str">
        <f t="shared" si="257"/>
        <v/>
      </c>
      <c r="K413" s="634" t="str">
        <f t="shared" si="258"/>
        <v/>
      </c>
      <c r="L413" s="24" t="str">
        <f>IF(ISBLANK(H413),"",VLOOKUP(K413,Tabellen!$F$6:$G$16,2))</f>
        <v/>
      </c>
      <c r="N413" s="341" t="str">
        <f t="shared" si="256"/>
        <v/>
      </c>
      <c r="O413" s="159" t="str">
        <f>IF(ISBLANK(G413),"",VLOOKUP(J413,Tabellen!$B$5:$C$46,2))</f>
        <v/>
      </c>
    </row>
    <row r="414" spans="1:17" ht="13.5" customHeight="1" x14ac:dyDescent="0.15">
      <c r="A414" s="30">
        <v>409</v>
      </c>
      <c r="B414" s="27"/>
      <c r="C414" s="30" t="s">
        <v>110</v>
      </c>
      <c r="D414" s="27" t="str">
        <f>'Locatie''s indeling '!E44</f>
        <v>Bramer Ben</v>
      </c>
      <c r="E414" s="747"/>
      <c r="F414" s="735"/>
      <c r="G414" s="28"/>
      <c r="H414" s="71"/>
      <c r="I414" s="71"/>
      <c r="J414" s="624" t="str">
        <f t="shared" si="257"/>
        <v/>
      </c>
      <c r="K414" s="634" t="str">
        <f t="shared" si="258"/>
        <v/>
      </c>
      <c r="L414" s="24" t="str">
        <f>IF(ISBLANK(H414),"",VLOOKUP(K414,Tabellen!$F$6:$G$16,2))</f>
        <v/>
      </c>
      <c r="M414" s="28"/>
      <c r="N414" s="341" t="str">
        <f t="shared" si="256"/>
        <v/>
      </c>
      <c r="O414" s="159" t="str">
        <f>IF(ISBLANK(G414),"",VLOOKUP(J414,Tabellen!$B$5:$C$46,2))</f>
        <v/>
      </c>
    </row>
    <row r="415" spans="1:17" ht="13.5" customHeight="1" x14ac:dyDescent="0.15">
      <c r="A415" s="30">
        <v>410</v>
      </c>
      <c r="B415" s="27"/>
      <c r="C415" s="30" t="s">
        <v>110</v>
      </c>
      <c r="D415" s="27" t="str">
        <f>'Locatie''s indeling '!E45</f>
        <v>Dijkgraaf Jan Willem</v>
      </c>
      <c r="E415" s="747"/>
      <c r="F415" s="735"/>
      <c r="J415" s="624" t="str">
        <f t="shared" si="257"/>
        <v/>
      </c>
      <c r="K415" s="634" t="str">
        <f t="shared" si="258"/>
        <v/>
      </c>
      <c r="L415" s="24" t="str">
        <f>IF(ISBLANK(H415),"",VLOOKUP(K415,Tabellen!$F$6:$G$16,2))</f>
        <v/>
      </c>
      <c r="N415" s="341" t="str">
        <f t="shared" si="256"/>
        <v/>
      </c>
      <c r="O415" s="159" t="str">
        <f>IF(ISBLANK(G415),"",VLOOKUP(J415,Tabellen!$B$5:$C$46,2))</f>
        <v/>
      </c>
    </row>
    <row r="416" spans="1:17" ht="13.5" customHeight="1" x14ac:dyDescent="0.15">
      <c r="A416" s="30">
        <v>411</v>
      </c>
      <c r="B416" s="27"/>
      <c r="C416" s="30" t="s">
        <v>110</v>
      </c>
      <c r="D416" s="27" t="str">
        <f>'Locatie''s indeling '!E46</f>
        <v>Kox Arie</v>
      </c>
      <c r="E416" s="747"/>
      <c r="F416" s="735"/>
      <c r="J416" s="624" t="str">
        <f t="shared" si="257"/>
        <v/>
      </c>
      <c r="K416" s="634" t="str">
        <f t="shared" si="258"/>
        <v/>
      </c>
      <c r="L416" s="24" t="str">
        <f>IF(ISBLANK(H416),"",VLOOKUP(K416,Tabellen!$F$6:$G$16,2))</f>
        <v/>
      </c>
      <c r="N416" s="341" t="str">
        <f t="shared" si="256"/>
        <v/>
      </c>
      <c r="O416" s="159" t="str">
        <f>IF(ISBLANK(G416),"",VLOOKUP(J416,Tabellen!$B$5:$C$46,2))</f>
        <v/>
      </c>
    </row>
    <row r="417" spans="1:22" ht="13.5" customHeight="1" thickBot="1" x14ac:dyDescent="0.2">
      <c r="A417" s="30">
        <v>412</v>
      </c>
      <c r="B417" s="27"/>
      <c r="C417" s="30"/>
      <c r="D417" s="32"/>
      <c r="E417" s="750"/>
      <c r="F417" s="740"/>
      <c r="G417" s="619"/>
      <c r="H417" s="619"/>
      <c r="I417" s="619"/>
      <c r="J417" s="624" t="str">
        <f t="shared" si="257"/>
        <v/>
      </c>
      <c r="K417" s="634" t="str">
        <f t="shared" si="258"/>
        <v/>
      </c>
      <c r="L417" s="24" t="str">
        <f>IF(ISBLANK(H417),"",VLOOKUP(K417,Tabellen!$F$6:$G$16,2))</f>
        <v/>
      </c>
      <c r="M417" s="619"/>
      <c r="N417" s="341" t="str">
        <f t="shared" si="256"/>
        <v/>
      </c>
      <c r="O417" s="159" t="str">
        <f>IF(ISBLANK(G417),"",VLOOKUP(J417,Tabellen!$B$5:$C$46,2))</f>
        <v/>
      </c>
    </row>
    <row r="418" spans="1:22" ht="13.5" customHeight="1" thickBot="1" x14ac:dyDescent="0.2">
      <c r="A418" s="30">
        <v>413</v>
      </c>
      <c r="B418" s="27"/>
      <c r="C418" s="30" t="s">
        <v>110</v>
      </c>
      <c r="D418" s="515" t="s">
        <v>11</v>
      </c>
      <c r="E418" s="760">
        <f>'Locatie''s indeling '!$F$47</f>
        <v>1.2529999999999999</v>
      </c>
      <c r="F418" s="723">
        <f>SUM(F410:F417)</f>
        <v>39</v>
      </c>
      <c r="G418" s="647">
        <f t="shared" ref="G418:I418" si="259">SUM(G410:G417)</f>
        <v>0</v>
      </c>
      <c r="H418" s="647">
        <f t="shared" si="259"/>
        <v>0</v>
      </c>
      <c r="I418" s="647">
        <f t="shared" si="259"/>
        <v>0</v>
      </c>
      <c r="J418" s="648" t="e">
        <f t="shared" ref="J418" si="260">IF(ISBLANK(H418),"",SUM(H418/I418))</f>
        <v>#DIV/0!</v>
      </c>
      <c r="K418" s="638">
        <f t="shared" ref="K418:K419" si="261">IF(ISBLANK(H418),"",SUM(H418/F418))</f>
        <v>0</v>
      </c>
      <c r="L418" s="646">
        <f>SUM(L410:L417)</f>
        <v>0</v>
      </c>
      <c r="M418" s="647">
        <f>MAX(M410:M417)</f>
        <v>0</v>
      </c>
      <c r="N418" s="649" t="e">
        <f>IF(ISBLANK(H418),"",SUM(J418/E418))</f>
        <v>#DIV/0!</v>
      </c>
      <c r="O418" s="159" t="e">
        <f>IF(ISBLANK(G418),"",VLOOKUP(J418,Tabellen!$B$5:$C$46,2))</f>
        <v>#DIV/0!</v>
      </c>
      <c r="P418" s="618"/>
    </row>
    <row r="419" spans="1:22" ht="13.5" customHeight="1" x14ac:dyDescent="0.15">
      <c r="A419" s="30">
        <v>414</v>
      </c>
      <c r="B419" s="27" t="str">
        <f>'Locatie''s indeling '!$E$48</f>
        <v>Arentsen Wim</v>
      </c>
      <c r="C419" s="30" t="s">
        <v>110</v>
      </c>
      <c r="D419" s="27" t="str">
        <f>'Locatie''s indeling '!E49</f>
        <v>Kempers Louis</v>
      </c>
      <c r="E419" s="747">
        <f>'Locatie''s indeling '!$F$48</f>
        <v>1.327</v>
      </c>
      <c r="F419" s="749">
        <f>'Locatie''s indeling '!$G$48</f>
        <v>41</v>
      </c>
      <c r="G419" s="635"/>
      <c r="H419" s="632"/>
      <c r="I419" s="632"/>
      <c r="J419" s="624" t="str">
        <f t="shared" si="257"/>
        <v/>
      </c>
      <c r="K419" s="634" t="str">
        <f t="shared" si="261"/>
        <v/>
      </c>
      <c r="L419" s="24" t="str">
        <f>IF(ISBLANK(H419),"",VLOOKUP(K419,Tabellen!$F$6:$G$16,2))</f>
        <v/>
      </c>
      <c r="N419" s="341" t="str">
        <f t="shared" si="256"/>
        <v/>
      </c>
      <c r="O419" s="159" t="str">
        <f>IF(ISBLANK(G419),"",VLOOKUP(J419,Tabellen!$B$5:$C$46,2))</f>
        <v/>
      </c>
    </row>
    <row r="420" spans="1:22" ht="13.5" customHeight="1" x14ac:dyDescent="0.15">
      <c r="A420" s="30">
        <v>415</v>
      </c>
      <c r="B420" s="198"/>
      <c r="C420" s="30" t="s">
        <v>110</v>
      </c>
      <c r="D420" s="27" t="str">
        <f>'Locatie''s indeling '!E42</f>
        <v>Pothoven  Dirk Jan</v>
      </c>
      <c r="E420" s="747"/>
      <c r="F420" s="749"/>
      <c r="J420" s="624" t="str">
        <f t="shared" si="257"/>
        <v/>
      </c>
      <c r="K420" s="634" t="str">
        <f t="shared" ref="K420:K425" si="262">IF(ISBLANK(H420),"",SUM(H420/F420))</f>
        <v/>
      </c>
      <c r="L420" s="24" t="str">
        <f>IF(ISBLANK(H420),"",VLOOKUP(K420,Tabellen!$F$6:$G$16,2))</f>
        <v/>
      </c>
      <c r="N420" s="341" t="str">
        <f t="shared" si="256"/>
        <v/>
      </c>
      <c r="O420" s="159" t="str">
        <f>IF(ISBLANK(G420),"",VLOOKUP(J420,Tabellen!$B$5:$C$46,2))</f>
        <v/>
      </c>
      <c r="P420" s="522"/>
      <c r="Q420" s="542"/>
      <c r="V420" s="542"/>
    </row>
    <row r="421" spans="1:22" ht="13.5" customHeight="1" x14ac:dyDescent="0.15">
      <c r="A421" s="30">
        <v>416</v>
      </c>
      <c r="B421" s="27"/>
      <c r="C421" s="30" t="s">
        <v>110</v>
      </c>
      <c r="D421" s="27" t="str">
        <f>'Locatie''s indeling '!E43</f>
        <v>Vogelaar Dick</v>
      </c>
      <c r="E421" s="747"/>
      <c r="F421" s="749"/>
      <c r="J421" s="624" t="str">
        <f t="shared" si="257"/>
        <v/>
      </c>
      <c r="K421" s="634" t="str">
        <f t="shared" si="262"/>
        <v/>
      </c>
      <c r="L421" s="24" t="str">
        <f>IF(ISBLANK(H421),"",VLOOKUP(K421,Tabellen!$F$6:$G$16,2))</f>
        <v/>
      </c>
      <c r="N421" s="341" t="str">
        <f t="shared" si="256"/>
        <v/>
      </c>
      <c r="O421" s="159" t="str">
        <f>IF(ISBLANK(G421),"",VLOOKUP(J421,Tabellen!$B$5:$C$46,2))</f>
        <v/>
      </c>
      <c r="Q421" s="542"/>
      <c r="V421" s="542"/>
    </row>
    <row r="422" spans="1:22" ht="13.5" customHeight="1" x14ac:dyDescent="0.15">
      <c r="A422" s="30">
        <v>417</v>
      </c>
      <c r="B422" s="27"/>
      <c r="C422" s="30" t="s">
        <v>110</v>
      </c>
      <c r="D422" s="27" t="str">
        <f>'Locatie''s indeling '!E44</f>
        <v>Bramer Ben</v>
      </c>
      <c r="E422" s="747"/>
      <c r="F422" s="749"/>
      <c r="J422" s="624" t="str">
        <f t="shared" si="257"/>
        <v/>
      </c>
      <c r="K422" s="634" t="str">
        <f t="shared" si="262"/>
        <v/>
      </c>
      <c r="L422" s="24" t="str">
        <f>IF(ISBLANK(H422),"",VLOOKUP(K422,Tabellen!$F$6:$G$16,2))</f>
        <v/>
      </c>
      <c r="N422" s="341" t="str">
        <f t="shared" si="256"/>
        <v/>
      </c>
      <c r="O422" s="159" t="str">
        <f>IF(ISBLANK(G422),"",VLOOKUP(J422,Tabellen!$B$5:$C$46,2))</f>
        <v/>
      </c>
      <c r="Q422" s="542"/>
      <c r="V422" s="542"/>
    </row>
    <row r="423" spans="1:22" ht="13.5" customHeight="1" x14ac:dyDescent="0.15">
      <c r="A423" s="30">
        <v>418</v>
      </c>
      <c r="C423" s="30" t="s">
        <v>110</v>
      </c>
      <c r="D423" s="27" t="str">
        <f>'Locatie''s indeling '!E45</f>
        <v>Dijkgraaf Jan Willem</v>
      </c>
      <c r="E423" s="747"/>
      <c r="F423" s="749"/>
      <c r="G423" s="544"/>
      <c r="J423" s="624" t="str">
        <f t="shared" si="257"/>
        <v/>
      </c>
      <c r="K423" s="634" t="str">
        <f t="shared" si="262"/>
        <v/>
      </c>
      <c r="L423" s="24" t="str">
        <f>IF(ISBLANK(H423),"",VLOOKUP(K423,Tabellen!$F$6:$G$16,2))</f>
        <v/>
      </c>
      <c r="N423" s="341" t="str">
        <f t="shared" si="256"/>
        <v/>
      </c>
      <c r="O423" s="159" t="str">
        <f>IF(ISBLANK(G423),"",VLOOKUP(J423,Tabellen!$B$5:$C$46,2))</f>
        <v/>
      </c>
      <c r="Q423" s="542"/>
      <c r="V423" s="542"/>
    </row>
    <row r="424" spans="1:22" ht="13.5" customHeight="1" x14ac:dyDescent="0.15">
      <c r="A424" s="30">
        <v>419</v>
      </c>
      <c r="B424" s="27"/>
      <c r="C424" s="30" t="s">
        <v>110</v>
      </c>
      <c r="D424" s="27" t="str">
        <f>'Locatie''s indeling '!E46</f>
        <v>Kox Arie</v>
      </c>
      <c r="E424" s="747"/>
      <c r="F424" s="749"/>
      <c r="G424" s="28"/>
      <c r="H424" s="71"/>
      <c r="I424" s="71"/>
      <c r="J424" s="624" t="str">
        <f t="shared" si="257"/>
        <v/>
      </c>
      <c r="K424" s="634" t="str">
        <f t="shared" si="262"/>
        <v/>
      </c>
      <c r="L424" s="24" t="str">
        <f>IF(ISBLANK(H424),"",VLOOKUP(K424,Tabellen!$F$6:$G$16,2))</f>
        <v/>
      </c>
      <c r="N424" s="341" t="str">
        <f t="shared" si="256"/>
        <v/>
      </c>
      <c r="O424" s="159" t="str">
        <f>IF(ISBLANK(G424),"",VLOOKUP(J424,Tabellen!$B$5:$C$46,2))</f>
        <v/>
      </c>
      <c r="Q424" s="542"/>
      <c r="V424" s="542"/>
    </row>
    <row r="425" spans="1:22" ht="13.5" customHeight="1" x14ac:dyDescent="0.15">
      <c r="A425" s="30">
        <v>420</v>
      </c>
      <c r="B425" s="27"/>
      <c r="C425" s="30" t="s">
        <v>110</v>
      </c>
      <c r="D425" s="27" t="str">
        <f>'Locatie''s indeling '!E47</f>
        <v>Spekschoor Bennie</v>
      </c>
      <c r="E425" s="747"/>
      <c r="F425" s="749"/>
      <c r="J425" s="624" t="str">
        <f t="shared" si="257"/>
        <v/>
      </c>
      <c r="K425" s="634" t="str">
        <f t="shared" si="262"/>
        <v/>
      </c>
      <c r="L425" s="24" t="str">
        <f>IF(ISBLANK(H425),"",VLOOKUP(K425,Tabellen!$F$6:$G$16,2))</f>
        <v/>
      </c>
      <c r="N425" s="341" t="str">
        <f t="shared" si="256"/>
        <v/>
      </c>
      <c r="O425" s="159" t="str">
        <f>IF(ISBLANK(G425),"",VLOOKUP(J425,Tabellen!$B$5:$C$46,2))</f>
        <v/>
      </c>
    </row>
    <row r="426" spans="1:22" ht="13.5" customHeight="1" thickBot="1" x14ac:dyDescent="0.2">
      <c r="A426" s="30">
        <v>421</v>
      </c>
      <c r="B426" s="27"/>
      <c r="C426" s="30"/>
      <c r="D426" s="27"/>
      <c r="E426" s="750"/>
      <c r="F426" s="758"/>
      <c r="G426" s="619"/>
      <c r="H426" s="619"/>
      <c r="I426" s="619"/>
      <c r="J426" s="624" t="str">
        <f t="shared" ref="J426" si="263">IF(ISBLANK(H426),"",SUM(H426/I426))</f>
        <v/>
      </c>
      <c r="K426" s="634" t="str">
        <f t="shared" ref="K426:K427" si="264">IF(ISBLANK(H426),"",SUM(H426/F426))</f>
        <v/>
      </c>
      <c r="L426" s="24" t="str">
        <f>IF(ISBLANK(H426),"",VLOOKUP(K426,Tabellen!$F$6:$G$16,2))</f>
        <v/>
      </c>
      <c r="N426" s="341" t="str">
        <f t="shared" si="256"/>
        <v/>
      </c>
      <c r="O426" s="159" t="str">
        <f>IF(ISBLANK(G426),"",VLOOKUP(J426,Tabellen!$B$5:$C$46,2))</f>
        <v/>
      </c>
    </row>
    <row r="427" spans="1:22" ht="13.5" customHeight="1" thickBot="1" x14ac:dyDescent="0.2">
      <c r="A427" s="30">
        <v>422</v>
      </c>
      <c r="B427" s="27"/>
      <c r="C427" s="30" t="s">
        <v>110</v>
      </c>
      <c r="D427" s="520" t="str">
        <f t="shared" ref="D427:F427" si="265">D418</f>
        <v>Totaal</v>
      </c>
      <c r="E427" s="760">
        <f>'Locatie''s indeling '!$F$48</f>
        <v>1.327</v>
      </c>
      <c r="F427" s="723">
        <f t="shared" si="265"/>
        <v>39</v>
      </c>
      <c r="G427" s="647">
        <f>SUM(G419:G426)</f>
        <v>0</v>
      </c>
      <c r="H427" s="647">
        <f t="shared" ref="H427:I427" si="266">SUM(H419:H426)</f>
        <v>0</v>
      </c>
      <c r="I427" s="647">
        <f t="shared" si="266"/>
        <v>0</v>
      </c>
      <c r="J427" s="633" t="e">
        <f t="shared" si="257"/>
        <v>#DIV/0!</v>
      </c>
      <c r="K427" s="638">
        <f t="shared" si="264"/>
        <v>0</v>
      </c>
      <c r="L427" s="503">
        <f>SUM(L419:L426)</f>
        <v>0</v>
      </c>
      <c r="M427" s="647">
        <f>MAX(M419:M426)</f>
        <v>0</v>
      </c>
      <c r="N427" s="342" t="e">
        <f t="shared" si="256"/>
        <v>#DIV/0!</v>
      </c>
      <c r="O427" s="159" t="e">
        <f>IF(ISBLANK(G427),"",VLOOKUP(J427,Tabellen!$B$5:$C$46,2))</f>
        <v>#DIV/0!</v>
      </c>
      <c r="P427" s="618"/>
    </row>
    <row r="428" spans="1:22" ht="13.5" customHeight="1" x14ac:dyDescent="0.15">
      <c r="A428" s="30">
        <v>423</v>
      </c>
      <c r="B428" s="27" t="str">
        <f>'Locatie''s indeling '!$E$49</f>
        <v>Kempers Louis</v>
      </c>
      <c r="C428" s="30" t="s">
        <v>110</v>
      </c>
      <c r="D428" s="27" t="str">
        <f>'Locatie''s indeling '!E42</f>
        <v>Pothoven  Dirk Jan</v>
      </c>
      <c r="E428" s="747">
        <f>'Locatie''s indeling '!$F$49</f>
        <v>0.95</v>
      </c>
      <c r="F428" s="735">
        <f>'Locatie''s indeling '!$G$49</f>
        <v>33</v>
      </c>
      <c r="G428" s="153"/>
      <c r="H428" s="153"/>
      <c r="I428" s="153"/>
      <c r="J428" s="624" t="str">
        <f t="shared" si="257"/>
        <v/>
      </c>
      <c r="K428" s="634" t="str">
        <f t="shared" ref="K428" si="267">IF(ISBLANK(H428),"",SUM(H428/F428))</f>
        <v/>
      </c>
      <c r="L428" s="24" t="str">
        <f>IF(ISBLANK(H428),"",VLOOKUP(K428,Tabellen!$F$6:$G$16,2))</f>
        <v/>
      </c>
      <c r="M428" s="153"/>
      <c r="N428" s="341" t="str">
        <f t="shared" si="256"/>
        <v/>
      </c>
      <c r="O428" s="159" t="str">
        <f>IF(ISBLANK(G428),"",VLOOKUP(J428,Tabellen!$B$5:$C$46,2))</f>
        <v/>
      </c>
    </row>
    <row r="429" spans="1:22" ht="13.5" customHeight="1" x14ac:dyDescent="0.15">
      <c r="A429" s="30">
        <v>424</v>
      </c>
      <c r="B429" s="27"/>
      <c r="C429" s="30" t="s">
        <v>110</v>
      </c>
      <c r="D429" s="27" t="str">
        <f>'Locatie''s indeling '!E43</f>
        <v>Vogelaar Dick</v>
      </c>
      <c r="E429" s="747"/>
      <c r="F429" s="735"/>
      <c r="G429" s="28"/>
      <c r="H429" s="71"/>
      <c r="I429" s="71"/>
      <c r="J429" s="624" t="str">
        <f t="shared" ref="J429:J435" si="268">IF(ISBLANK(H429),"",SUM(H429/I429))</f>
        <v/>
      </c>
      <c r="K429" s="634" t="str">
        <f t="shared" ref="K429:K436" si="269">IF(ISBLANK(H429),"",SUM(H429/F429))</f>
        <v/>
      </c>
      <c r="L429" s="24" t="str">
        <f>IF(ISBLANK(H429),"",VLOOKUP(K429,Tabellen!$F$6:$G$16,2))</f>
        <v/>
      </c>
      <c r="M429" s="28"/>
      <c r="N429" s="341" t="str">
        <f t="shared" si="256"/>
        <v/>
      </c>
      <c r="O429" s="159" t="str">
        <f>IF(ISBLANK(G429),"",VLOOKUP(J429,Tabellen!$B$5:$C$46,2))</f>
        <v/>
      </c>
    </row>
    <row r="430" spans="1:22" ht="13.5" customHeight="1" x14ac:dyDescent="0.15">
      <c r="A430" s="30">
        <v>425</v>
      </c>
      <c r="B430" s="27"/>
      <c r="C430" s="30" t="s">
        <v>110</v>
      </c>
      <c r="D430" s="27" t="str">
        <f>'Locatie''s indeling '!E44</f>
        <v>Bramer Ben</v>
      </c>
      <c r="E430" s="747"/>
      <c r="F430" s="735"/>
      <c r="J430" s="624" t="str">
        <f t="shared" si="268"/>
        <v/>
      </c>
      <c r="K430" s="634" t="str">
        <f t="shared" si="269"/>
        <v/>
      </c>
      <c r="L430" s="24" t="str">
        <f>IF(ISBLANK(H430),"",VLOOKUP(K430,Tabellen!$F$6:$G$16,2))</f>
        <v/>
      </c>
      <c r="N430" s="341" t="str">
        <f t="shared" si="256"/>
        <v/>
      </c>
      <c r="O430" s="159" t="str">
        <f>IF(ISBLANK(G430),"",VLOOKUP(J430,Tabellen!$B$5:$C$46,2))</f>
        <v/>
      </c>
    </row>
    <row r="431" spans="1:22" ht="13.5" customHeight="1" x14ac:dyDescent="0.15">
      <c r="A431" s="30">
        <v>426</v>
      </c>
      <c r="B431" s="27"/>
      <c r="C431" s="30" t="s">
        <v>110</v>
      </c>
      <c r="D431" s="27" t="str">
        <f>'Locatie''s indeling '!E45</f>
        <v>Dijkgraaf Jan Willem</v>
      </c>
      <c r="E431" s="747"/>
      <c r="F431" s="735"/>
      <c r="J431" s="624" t="str">
        <f t="shared" si="268"/>
        <v/>
      </c>
      <c r="K431" s="634" t="str">
        <f t="shared" si="269"/>
        <v/>
      </c>
      <c r="L431" s="24" t="str">
        <f>IF(ISBLANK(H431),"",VLOOKUP(K431,Tabellen!$F$6:$G$16,2))</f>
        <v/>
      </c>
      <c r="N431" s="341" t="str">
        <f t="shared" si="256"/>
        <v/>
      </c>
      <c r="O431" s="159" t="str">
        <f>IF(ISBLANK(G431),"",VLOOKUP(J431,Tabellen!$B$5:$C$46,2))</f>
        <v/>
      </c>
    </row>
    <row r="432" spans="1:22" ht="13.5" customHeight="1" x14ac:dyDescent="0.15">
      <c r="A432" s="30">
        <v>427</v>
      </c>
      <c r="B432" s="27"/>
      <c r="C432" s="30" t="s">
        <v>110</v>
      </c>
      <c r="D432" s="27" t="str">
        <f>'Locatie''s indeling '!E46</f>
        <v>Kox Arie</v>
      </c>
      <c r="E432" s="747"/>
      <c r="F432" s="735"/>
      <c r="J432" s="624" t="str">
        <f t="shared" si="268"/>
        <v/>
      </c>
      <c r="K432" s="634" t="str">
        <f t="shared" si="269"/>
        <v/>
      </c>
      <c r="L432" s="24" t="str">
        <f>IF(ISBLANK(H432),"",VLOOKUP(K432,Tabellen!$F$6:$G$16,2))</f>
        <v/>
      </c>
      <c r="N432" s="341" t="str">
        <f t="shared" si="256"/>
        <v/>
      </c>
      <c r="O432" s="159" t="str">
        <f>IF(ISBLANK(G432),"",VLOOKUP(J432,Tabellen!$B$5:$C$46,2))</f>
        <v/>
      </c>
    </row>
    <row r="433" spans="1:22" ht="13.5" customHeight="1" x14ac:dyDescent="0.15">
      <c r="A433" s="30">
        <v>428</v>
      </c>
      <c r="B433" s="27"/>
      <c r="C433" s="30" t="s">
        <v>110</v>
      </c>
      <c r="D433" s="27" t="str">
        <f>'Locatie''s indeling '!E47</f>
        <v>Spekschoor Bennie</v>
      </c>
      <c r="E433" s="747"/>
      <c r="F433" s="735"/>
      <c r="J433" s="624" t="str">
        <f t="shared" si="268"/>
        <v/>
      </c>
      <c r="K433" s="634" t="str">
        <f t="shared" si="269"/>
        <v/>
      </c>
      <c r="L433" s="24" t="str">
        <f>IF(ISBLANK(H433),"",VLOOKUP(K433,Tabellen!$F$6:$G$16,2))</f>
        <v/>
      </c>
      <c r="N433" s="341" t="str">
        <f t="shared" si="256"/>
        <v/>
      </c>
      <c r="O433" s="159" t="str">
        <f>IF(ISBLANK(G433),"",VLOOKUP(J433,Tabellen!$B$5:$C$46,2))</f>
        <v/>
      </c>
    </row>
    <row r="434" spans="1:22" ht="13.5" customHeight="1" x14ac:dyDescent="0.15">
      <c r="A434" s="30">
        <v>429</v>
      </c>
      <c r="B434" s="27"/>
      <c r="C434" s="30" t="s">
        <v>110</v>
      </c>
      <c r="D434" s="27" t="str">
        <f>'Locatie''s indeling '!E48</f>
        <v>Arentsen Wim</v>
      </c>
      <c r="E434" s="747"/>
      <c r="F434" s="735"/>
      <c r="G434" s="28"/>
      <c r="H434" s="71"/>
      <c r="I434" s="71"/>
      <c r="J434" s="624" t="str">
        <f t="shared" si="268"/>
        <v/>
      </c>
      <c r="K434" s="634" t="str">
        <f t="shared" si="269"/>
        <v/>
      </c>
      <c r="L434" s="24" t="str">
        <f>IF(ISBLANK(H434),"",VLOOKUP(K434,Tabellen!$F$6:$G$16,2))</f>
        <v/>
      </c>
      <c r="M434" s="28"/>
      <c r="N434" s="341" t="str">
        <f t="shared" si="256"/>
        <v/>
      </c>
      <c r="O434" s="159" t="str">
        <f>IF(ISBLANK(G434),"",VLOOKUP(J434,Tabellen!$B$5:$C$46,2))</f>
        <v/>
      </c>
    </row>
    <row r="435" spans="1:22" ht="13.5" customHeight="1" thickBot="1" x14ac:dyDescent="0.2">
      <c r="A435" s="30">
        <v>430</v>
      </c>
      <c r="B435" s="27"/>
      <c r="C435" s="30"/>
      <c r="D435" s="27"/>
      <c r="E435" s="747"/>
      <c r="F435" s="735"/>
      <c r="G435" s="619"/>
      <c r="H435" s="619"/>
      <c r="I435" s="619"/>
      <c r="J435" s="624" t="str">
        <f t="shared" si="268"/>
        <v/>
      </c>
      <c r="K435" s="634" t="str">
        <f t="shared" si="269"/>
        <v/>
      </c>
      <c r="L435" s="24" t="str">
        <f>IF(ISBLANK(H435),"",VLOOKUP(K435,Tabellen!$F$6:$G$16,2))</f>
        <v/>
      </c>
      <c r="M435" s="619"/>
      <c r="N435" s="341" t="str">
        <f t="shared" si="256"/>
        <v/>
      </c>
      <c r="O435" s="159" t="str">
        <f>IF(ISBLANK(G435),"",VLOOKUP(J435,Tabellen!$B$5:$C$46,2))</f>
        <v/>
      </c>
    </row>
    <row r="436" spans="1:22" ht="13.5" customHeight="1" thickBot="1" x14ac:dyDescent="0.2">
      <c r="A436" s="30">
        <v>431</v>
      </c>
      <c r="B436" s="27"/>
      <c r="C436" s="30" t="s">
        <v>110</v>
      </c>
      <c r="D436" s="27" t="str">
        <f t="shared" ref="D436:F436" si="270">D427</f>
        <v>Totaal</v>
      </c>
      <c r="E436" s="748">
        <f>'Locatie''s indeling '!$F$49</f>
        <v>0.95</v>
      </c>
      <c r="F436" s="727">
        <f t="shared" si="270"/>
        <v>39</v>
      </c>
      <c r="G436" s="647">
        <f>SUM(G428:G435)</f>
        <v>0</v>
      </c>
      <c r="H436" s="647">
        <f t="shared" ref="H436" si="271">SUM(H428:H435)</f>
        <v>0</v>
      </c>
      <c r="I436" s="647">
        <f t="shared" ref="I436" si="272">SUM(I428:I435)</f>
        <v>0</v>
      </c>
      <c r="J436" s="648" t="e">
        <f t="shared" ref="J436:J437" si="273">IF(ISBLANK(H436),"",SUM(H436/I436))</f>
        <v>#DIV/0!</v>
      </c>
      <c r="K436" s="638">
        <f t="shared" si="269"/>
        <v>0</v>
      </c>
      <c r="L436" s="646">
        <f>SUM(L428:L435)</f>
        <v>0</v>
      </c>
      <c r="M436" s="647">
        <f>MAX(M428:M435)</f>
        <v>0</v>
      </c>
      <c r="N436" s="649" t="e">
        <f t="shared" ref="N436" si="274">IF(ISBLANK(H436),"",SUM(J436/E436))</f>
        <v>#DIV/0!</v>
      </c>
      <c r="O436" s="159" t="e">
        <f>IF(ISBLANK(G436),"",VLOOKUP(J436,Tabellen!$B$5:$C$46,2))</f>
        <v>#DIV/0!</v>
      </c>
      <c r="P436" s="618"/>
    </row>
    <row r="437" spans="1:22" ht="13.5" customHeight="1" x14ac:dyDescent="0.15">
      <c r="A437" s="30">
        <v>432</v>
      </c>
      <c r="B437" s="27" t="str">
        <f>'Locatie''s indeling '!$E$50</f>
        <v>Hakken Gerrit</v>
      </c>
      <c r="C437" s="30" t="s">
        <v>110</v>
      </c>
      <c r="D437" s="27" t="str">
        <f>'Locatie''s indeling '!E51</f>
        <v>Ras J.</v>
      </c>
      <c r="E437" s="731">
        <f>'Locatie''s indeling '!$F$50</f>
        <v>1.46</v>
      </c>
      <c r="F437" s="735">
        <f>'Locatie''s indeling '!$G$50</f>
        <v>47</v>
      </c>
      <c r="G437" s="153"/>
      <c r="H437" s="153"/>
      <c r="I437" s="153"/>
      <c r="J437" s="624" t="str">
        <f t="shared" si="273"/>
        <v/>
      </c>
      <c r="K437" s="634" t="str">
        <f t="shared" ref="K437" si="275">IF(ISBLANK(H437),"",SUM(H437/F437))</f>
        <v/>
      </c>
      <c r="L437" s="24" t="str">
        <f>IF(ISBLANK(H437),"",VLOOKUP(K437,Tabellen!$F$6:$G$16,2))</f>
        <v/>
      </c>
      <c r="M437" s="153"/>
      <c r="N437" s="341" t="str">
        <f t="shared" si="256"/>
        <v/>
      </c>
      <c r="O437" s="159" t="str">
        <f>IF(ISBLANK(G437),"",VLOOKUP(J437,Tabellen!$B$5:$C$46,2))</f>
        <v/>
      </c>
    </row>
    <row r="438" spans="1:22" ht="13.5" customHeight="1" x14ac:dyDescent="0.15">
      <c r="A438" s="30">
        <v>433</v>
      </c>
      <c r="B438" s="27"/>
      <c r="C438" s="30" t="s">
        <v>110</v>
      </c>
      <c r="D438" s="27" t="str">
        <f>'Locatie''s indeling '!E52</f>
        <v>Slot  Guus</v>
      </c>
      <c r="E438" s="731"/>
      <c r="F438" s="735"/>
      <c r="J438" s="624" t="str">
        <f t="shared" ref="J438:J444" si="276">IF(ISBLANK(H438),"",SUM(H438/I438))</f>
        <v/>
      </c>
      <c r="K438" s="634" t="str">
        <f t="shared" ref="K438:K444" si="277">IF(ISBLANK(H438),"",SUM(H438/F438))</f>
        <v/>
      </c>
      <c r="L438" s="24" t="str">
        <f>IF(ISBLANK(H438),"",VLOOKUP(K438,Tabellen!$F$6:$G$16,2))</f>
        <v/>
      </c>
      <c r="N438" s="341" t="str">
        <f t="shared" si="256"/>
        <v/>
      </c>
      <c r="O438" s="159" t="str">
        <f>IF(ISBLANK(G438),"",VLOOKUP(J438,Tabellen!$B$5:$C$46,2))</f>
        <v/>
      </c>
    </row>
    <row r="439" spans="1:22" ht="13.5" customHeight="1" x14ac:dyDescent="0.15">
      <c r="A439" s="30">
        <v>434</v>
      </c>
      <c r="B439" s="27"/>
      <c r="C439" s="30" t="s">
        <v>110</v>
      </c>
      <c r="D439" s="27" t="str">
        <f>'Locatie''s indeling '!E53</f>
        <v>Schaik v Erik</v>
      </c>
      <c r="E439" s="731"/>
      <c r="F439" s="735"/>
      <c r="G439" s="28"/>
      <c r="H439" s="71"/>
      <c r="I439" s="71"/>
      <c r="J439" s="624" t="str">
        <f t="shared" si="276"/>
        <v/>
      </c>
      <c r="K439" s="634" t="str">
        <f t="shared" si="277"/>
        <v/>
      </c>
      <c r="L439" s="24" t="str">
        <f>IF(ISBLANK(H439),"",VLOOKUP(K439,Tabellen!$F$6:$G$16,2))</f>
        <v/>
      </c>
      <c r="M439" s="28"/>
      <c r="N439" s="341" t="str">
        <f t="shared" si="256"/>
        <v/>
      </c>
      <c r="O439" s="159" t="str">
        <f>IF(ISBLANK(G439),"",VLOOKUP(J439,Tabellen!$B$5:$C$46,2))</f>
        <v/>
      </c>
    </row>
    <row r="440" spans="1:22" ht="13.5" customHeight="1" x14ac:dyDescent="0.15">
      <c r="A440" s="30">
        <v>435</v>
      </c>
      <c r="B440" s="27"/>
      <c r="C440" s="30" t="s">
        <v>110</v>
      </c>
      <c r="D440" s="27" t="str">
        <f>'Locatie''s indeling '!E54</f>
        <v>Wolterink Harrie</v>
      </c>
      <c r="E440" s="731"/>
      <c r="F440" s="735"/>
      <c r="J440" s="624" t="str">
        <f t="shared" si="276"/>
        <v/>
      </c>
      <c r="K440" s="634" t="str">
        <f t="shared" si="277"/>
        <v/>
      </c>
      <c r="L440" s="24" t="str">
        <f>IF(ISBLANK(H440),"",VLOOKUP(K440,Tabellen!$F$6:$G$16,2))</f>
        <v/>
      </c>
      <c r="N440" s="341" t="str">
        <f t="shared" si="256"/>
        <v/>
      </c>
      <c r="O440" s="159" t="str">
        <f>IF(ISBLANK(G440),"",VLOOKUP(J440,Tabellen!$B$5:$C$46,2))</f>
        <v/>
      </c>
    </row>
    <row r="441" spans="1:22" ht="13.5" customHeight="1" x14ac:dyDescent="0.15">
      <c r="A441" s="30">
        <v>436</v>
      </c>
      <c r="B441" s="27"/>
      <c r="C441" s="30" t="s">
        <v>110</v>
      </c>
      <c r="D441" s="27" t="str">
        <f>'Locatie''s indeling '!E55</f>
        <v>Bongers Tonnie</v>
      </c>
      <c r="E441" s="731"/>
      <c r="F441" s="735"/>
      <c r="J441" s="624" t="str">
        <f t="shared" si="276"/>
        <v/>
      </c>
      <c r="K441" s="634" t="str">
        <f t="shared" si="277"/>
        <v/>
      </c>
      <c r="L441" s="24" t="str">
        <f>IF(ISBLANK(H441),"",VLOOKUP(K441,Tabellen!$F$6:$G$16,2))</f>
        <v/>
      </c>
      <c r="N441" s="341" t="str">
        <f t="shared" si="256"/>
        <v/>
      </c>
      <c r="O441" s="159" t="str">
        <f>IF(ISBLANK(G441),"",VLOOKUP(J441,Tabellen!$B$5:$C$46,2))</f>
        <v/>
      </c>
    </row>
    <row r="442" spans="1:22" ht="13.5" customHeight="1" x14ac:dyDescent="0.15">
      <c r="A442" s="30">
        <v>437</v>
      </c>
      <c r="B442" s="27"/>
      <c r="C442" s="30" t="s">
        <v>110</v>
      </c>
      <c r="D442" s="27" t="str">
        <f>'Locatie''s indeling '!E56</f>
        <v>Lindert Gerrit te</v>
      </c>
      <c r="E442" s="731"/>
      <c r="F442" s="735"/>
      <c r="J442" s="624" t="str">
        <f t="shared" si="276"/>
        <v/>
      </c>
      <c r="K442" s="634" t="str">
        <f t="shared" si="277"/>
        <v/>
      </c>
      <c r="L442" s="24" t="str">
        <f>IF(ISBLANK(H442),"",VLOOKUP(K442,Tabellen!$F$6:$G$16,2))</f>
        <v/>
      </c>
      <c r="N442" s="341" t="str">
        <f t="shared" si="256"/>
        <v/>
      </c>
      <c r="O442" s="159" t="str">
        <f>IF(ISBLANK(G442),"",VLOOKUP(J442,Tabellen!$B$5:$C$46,2))</f>
        <v/>
      </c>
    </row>
    <row r="443" spans="1:22" ht="13.5" customHeight="1" x14ac:dyDescent="0.15">
      <c r="A443" s="30">
        <v>438</v>
      </c>
      <c r="B443" s="27"/>
      <c r="C443" s="30" t="s">
        <v>110</v>
      </c>
      <c r="D443" s="27" t="str">
        <f>'Locatie''s indeling '!E57</f>
        <v>Fruchte Harrie te</v>
      </c>
      <c r="E443" s="731"/>
      <c r="F443" s="735"/>
      <c r="J443" s="624" t="str">
        <f t="shared" si="276"/>
        <v/>
      </c>
      <c r="K443" s="634" t="str">
        <f t="shared" si="277"/>
        <v/>
      </c>
      <c r="L443" s="24" t="str">
        <f>IF(ISBLANK(H443),"",VLOOKUP(K443,Tabellen!$F$6:$G$16,2))</f>
        <v/>
      </c>
      <c r="N443" s="341" t="str">
        <f t="shared" si="256"/>
        <v/>
      </c>
      <c r="O443" s="159" t="str">
        <f>IF(ISBLANK(G443),"",VLOOKUP(J443,Tabellen!$B$5:$C$46,2))</f>
        <v/>
      </c>
    </row>
    <row r="444" spans="1:22" ht="13.5" customHeight="1" thickBot="1" x14ac:dyDescent="0.2">
      <c r="A444" s="30">
        <v>439</v>
      </c>
      <c r="B444" s="27"/>
      <c r="C444" s="30"/>
      <c r="D444" s="27"/>
      <c r="E444" s="731"/>
      <c r="F444" s="740"/>
      <c r="G444" s="642"/>
      <c r="H444" s="643"/>
      <c r="I444" s="643"/>
      <c r="J444" s="624" t="str">
        <f t="shared" si="276"/>
        <v/>
      </c>
      <c r="K444" s="634" t="str">
        <f t="shared" si="277"/>
        <v/>
      </c>
      <c r="L444" s="24" t="str">
        <f>IF(ISBLANK(H444),"",VLOOKUP(K444,Tabellen!$F$6:$G$16,2))</f>
        <v/>
      </c>
      <c r="M444" s="642"/>
      <c r="N444" s="623" t="str">
        <f t="shared" si="256"/>
        <v/>
      </c>
      <c r="O444" s="159" t="str">
        <f>IF(ISBLANK(G444),"",VLOOKUP(J444,Tabellen!$B$5:$C$46,2))</f>
        <v/>
      </c>
    </row>
    <row r="445" spans="1:22" ht="13.5" customHeight="1" thickBot="1" x14ac:dyDescent="0.2">
      <c r="A445" s="30">
        <v>440</v>
      </c>
      <c r="B445" s="198"/>
      <c r="C445" s="30" t="s">
        <v>110</v>
      </c>
      <c r="D445" s="32" t="str">
        <f t="shared" ref="D445" si="278">D436</f>
        <v>Totaal</v>
      </c>
      <c r="E445" s="743">
        <f>'Locatie''s indeling '!$F$50</f>
        <v>1.46</v>
      </c>
      <c r="F445" s="727">
        <f t="shared" ref="F445:I445" si="279">SUM(F437:F444)</f>
        <v>47</v>
      </c>
      <c r="G445" s="727">
        <f t="shared" si="279"/>
        <v>0</v>
      </c>
      <c r="H445" s="727">
        <f t="shared" si="279"/>
        <v>0</v>
      </c>
      <c r="I445" s="727">
        <f t="shared" si="279"/>
        <v>0</v>
      </c>
      <c r="J445" s="633" t="e">
        <f t="shared" ref="J445:J446" si="280">IF(ISBLANK(H445),"",SUM(H445/I445))</f>
        <v>#DIV/0!</v>
      </c>
      <c r="K445" s="634">
        <f t="shared" ref="K445:K446" si="281">IF(ISBLANK(H445),"",SUM(H445/F445))</f>
        <v>0</v>
      </c>
      <c r="L445" s="30">
        <f>IF(ISBLANK(H445),"",VLOOKUP(K445,Tabellen!$F$6:$G$16,2))</f>
        <v>0</v>
      </c>
      <c r="M445" s="647">
        <f>MAX(M437:M444)</f>
        <v>0</v>
      </c>
      <c r="N445" s="649" t="e">
        <f t="shared" si="256"/>
        <v>#DIV/0!</v>
      </c>
      <c r="O445" s="159" t="e">
        <f>IF(ISBLANK(G445),"",VLOOKUP(J445,Tabellen!$B$5:$C$46,2))</f>
        <v>#DIV/0!</v>
      </c>
      <c r="P445" s="663"/>
      <c r="Q445" s="542"/>
      <c r="V445" s="542"/>
    </row>
    <row r="446" spans="1:22" ht="13.5" customHeight="1" x14ac:dyDescent="0.2">
      <c r="A446" s="30">
        <v>441</v>
      </c>
      <c r="B446" s="27" t="str">
        <f>'Locatie''s indeling '!$E$51</f>
        <v>Ras J.</v>
      </c>
      <c r="C446" s="30" t="s">
        <v>110</v>
      </c>
      <c r="D446" s="32" t="str">
        <f>'Locatie''s indeling '!E52</f>
        <v>Slot  Guus</v>
      </c>
      <c r="E446" s="761">
        <f>'Locatie''s indeling '!$F$51</f>
        <v>2.5</v>
      </c>
      <c r="F446" s="762">
        <f>'Locatie''s indeling '!$G$51</f>
        <v>65</v>
      </c>
      <c r="G446" s="153"/>
      <c r="H446" s="153"/>
      <c r="I446" s="153"/>
      <c r="J446" s="624" t="str">
        <f t="shared" si="280"/>
        <v/>
      </c>
      <c r="K446" s="634" t="str">
        <f t="shared" si="281"/>
        <v/>
      </c>
      <c r="L446" s="24" t="str">
        <f>IF(ISBLANK(H446),"",VLOOKUP(K446,Tabellen!$F$6:$G$16,2))</f>
        <v/>
      </c>
      <c r="M446" s="153"/>
      <c r="N446" s="623" t="str">
        <f t="shared" si="256"/>
        <v/>
      </c>
      <c r="O446" s="159" t="str">
        <f>IF(ISBLANK(G446),"",VLOOKUP(J446,Tabellen!$B$5:$C$46,2))</f>
        <v/>
      </c>
      <c r="Q446" s="542"/>
      <c r="V446" s="542"/>
    </row>
    <row r="447" spans="1:22" ht="13.5" customHeight="1" x14ac:dyDescent="0.2">
      <c r="A447" s="30">
        <v>442</v>
      </c>
      <c r="B447" s="27"/>
      <c r="C447" s="30" t="s">
        <v>110</v>
      </c>
      <c r="D447" s="32" t="str">
        <f>'Locatie''s indeling '!E53</f>
        <v>Schaik v Erik</v>
      </c>
      <c r="E447" s="761"/>
      <c r="F447" s="762"/>
      <c r="J447" s="624" t="str">
        <f t="shared" ref="J447:J454" si="282">IF(ISBLANK(H447),"",SUM(H447/I447))</f>
        <v/>
      </c>
      <c r="K447" s="634" t="str">
        <f t="shared" ref="K447:K453" si="283">IF(ISBLANK(H447),"",SUM(H447/F447))</f>
        <v/>
      </c>
      <c r="L447" s="24" t="str">
        <f>IF(ISBLANK(H447),"",VLOOKUP(K447,Tabellen!$F$6:$G$16,2))</f>
        <v/>
      </c>
      <c r="N447" s="623" t="str">
        <f t="shared" si="256"/>
        <v/>
      </c>
      <c r="O447" s="159" t="str">
        <f>IF(ISBLANK(G447),"",VLOOKUP(J447,Tabellen!$B$5:$C$46,2))</f>
        <v/>
      </c>
      <c r="Q447" s="542"/>
      <c r="V447" s="542"/>
    </row>
    <row r="448" spans="1:22" ht="13.5" customHeight="1" x14ac:dyDescent="0.2">
      <c r="A448" s="30">
        <v>443</v>
      </c>
      <c r="B448" s="27"/>
      <c r="C448" s="30" t="s">
        <v>110</v>
      </c>
      <c r="D448" s="32" t="str">
        <f>'Locatie''s indeling '!E54</f>
        <v>Wolterink Harrie</v>
      </c>
      <c r="E448" s="761"/>
      <c r="F448" s="762"/>
      <c r="J448" s="624" t="str">
        <f t="shared" si="282"/>
        <v/>
      </c>
      <c r="K448" s="634" t="str">
        <f t="shared" si="283"/>
        <v/>
      </c>
      <c r="L448" s="24" t="str">
        <f>IF(ISBLANK(H448),"",VLOOKUP(K448,Tabellen!$F$6:$G$16,2))</f>
        <v/>
      </c>
      <c r="N448" s="623" t="str">
        <f t="shared" si="256"/>
        <v/>
      </c>
      <c r="O448" s="159" t="str">
        <f>IF(ISBLANK(G448),"",VLOOKUP(J448,Tabellen!$B$5:$C$46,2))</f>
        <v/>
      </c>
      <c r="Q448" s="542"/>
      <c r="V448" s="542"/>
    </row>
    <row r="449" spans="1:29" ht="13.5" customHeight="1" x14ac:dyDescent="0.2">
      <c r="A449" s="30">
        <v>444</v>
      </c>
      <c r="B449" s="27"/>
      <c r="C449" s="30" t="s">
        <v>110</v>
      </c>
      <c r="D449" s="32" t="str">
        <f>'Locatie''s indeling '!E55</f>
        <v>Bongers Tonnie</v>
      </c>
      <c r="E449" s="761"/>
      <c r="F449" s="762"/>
      <c r="G449" s="28"/>
      <c r="H449" s="71"/>
      <c r="I449" s="71"/>
      <c r="J449" s="624" t="str">
        <f t="shared" si="282"/>
        <v/>
      </c>
      <c r="K449" s="634" t="str">
        <f t="shared" si="283"/>
        <v/>
      </c>
      <c r="L449" s="24" t="str">
        <f>IF(ISBLANK(H449),"",VLOOKUP(K449,Tabellen!$F$6:$G$16,2))</f>
        <v/>
      </c>
      <c r="M449" s="28"/>
      <c r="N449" s="623" t="str">
        <f t="shared" si="256"/>
        <v/>
      </c>
      <c r="O449" s="159" t="str">
        <f>IF(ISBLANK(G449),"",VLOOKUP(J449,Tabellen!$B$5:$C$46,2))</f>
        <v/>
      </c>
      <c r="Q449" s="542"/>
      <c r="V449" s="542"/>
    </row>
    <row r="450" spans="1:29" ht="13.5" customHeight="1" x14ac:dyDescent="0.2">
      <c r="A450" s="30">
        <v>445</v>
      </c>
      <c r="B450" s="27"/>
      <c r="C450" s="30" t="s">
        <v>110</v>
      </c>
      <c r="D450" s="32" t="str">
        <f>'Locatie''s indeling '!E56</f>
        <v>Lindert Gerrit te</v>
      </c>
      <c r="E450" s="761"/>
      <c r="F450" s="762"/>
      <c r="J450" s="624" t="str">
        <f t="shared" si="282"/>
        <v/>
      </c>
      <c r="K450" s="634" t="str">
        <f t="shared" si="283"/>
        <v/>
      </c>
      <c r="L450" s="24" t="str">
        <f>IF(ISBLANK(H450),"",VLOOKUP(K450,Tabellen!$F$6:$G$16,2))</f>
        <v/>
      </c>
      <c r="M450" s="24"/>
      <c r="N450" s="623" t="str">
        <f t="shared" si="256"/>
        <v/>
      </c>
      <c r="O450" s="159" t="str">
        <f>IF(ISBLANK(G450),"",VLOOKUP(J450,Tabellen!$B$5:$C$46,2))</f>
        <v/>
      </c>
    </row>
    <row r="451" spans="1:29" ht="13.5" customHeight="1" x14ac:dyDescent="0.2">
      <c r="A451" s="30">
        <v>446</v>
      </c>
      <c r="B451" s="37"/>
      <c r="C451" s="30" t="s">
        <v>110</v>
      </c>
      <c r="D451" s="32" t="str">
        <f>'Locatie''s indeling '!E57</f>
        <v>Fruchte Harrie te</v>
      </c>
      <c r="E451" s="761"/>
      <c r="F451" s="762"/>
      <c r="J451" s="624" t="str">
        <f t="shared" si="282"/>
        <v/>
      </c>
      <c r="K451" s="634" t="str">
        <f t="shared" si="283"/>
        <v/>
      </c>
      <c r="L451" s="24" t="str">
        <f>IF(ISBLANK(H451),"",VLOOKUP(K451,Tabellen!$F$6:$G$16,2))</f>
        <v/>
      </c>
      <c r="M451" s="24"/>
      <c r="N451" s="623" t="str">
        <f t="shared" si="256"/>
        <v/>
      </c>
      <c r="O451" s="159" t="str">
        <f>IF(ISBLANK(G451),"",VLOOKUP(J451,Tabellen!$B$5:$C$46,2))</f>
        <v/>
      </c>
    </row>
    <row r="452" spans="1:29" ht="13.5" customHeight="1" x14ac:dyDescent="0.2">
      <c r="A452" s="30">
        <v>447</v>
      </c>
      <c r="B452" s="37"/>
      <c r="C452" s="30" t="s">
        <v>110</v>
      </c>
      <c r="D452" s="32" t="str">
        <f>'Locatie''s indeling '!E50</f>
        <v>Hakken Gerrit</v>
      </c>
      <c r="E452" s="761"/>
      <c r="F452" s="762"/>
      <c r="J452" s="624" t="str">
        <f t="shared" si="282"/>
        <v/>
      </c>
      <c r="K452" s="634" t="str">
        <f t="shared" si="283"/>
        <v/>
      </c>
      <c r="L452" s="24" t="str">
        <f>IF(ISBLANK(H452),"",VLOOKUP(K452,Tabellen!$F$6:$G$16,2))</f>
        <v/>
      </c>
      <c r="M452" s="24"/>
      <c r="N452" s="623" t="str">
        <f t="shared" si="256"/>
        <v/>
      </c>
      <c r="O452" s="159" t="str">
        <f>IF(ISBLANK(G452),"",VLOOKUP(J452,Tabellen!$B$5:$C$46,2))</f>
        <v/>
      </c>
    </row>
    <row r="453" spans="1:29" ht="13.5" customHeight="1" thickBot="1" x14ac:dyDescent="0.25">
      <c r="A453" s="30">
        <v>448</v>
      </c>
      <c r="B453" s="37"/>
      <c r="C453" s="30"/>
      <c r="D453" s="32"/>
      <c r="E453" s="761"/>
      <c r="F453" s="763"/>
      <c r="G453" s="619"/>
      <c r="H453" s="619"/>
      <c r="I453" s="619"/>
      <c r="J453" s="624" t="str">
        <f t="shared" si="282"/>
        <v/>
      </c>
      <c r="K453" s="634" t="str">
        <f t="shared" si="283"/>
        <v/>
      </c>
      <c r="L453" s="24" t="str">
        <f>IF(ISBLANK(H453),"",VLOOKUP(K453,Tabellen!$F$6:$G$16,2))</f>
        <v/>
      </c>
      <c r="M453" s="622"/>
      <c r="N453" s="623" t="str">
        <f t="shared" si="256"/>
        <v/>
      </c>
      <c r="O453" s="159" t="str">
        <f>IF(ISBLANK(G453),"",VLOOKUP(J453,Tabellen!$B$5:$C$46,2))</f>
        <v/>
      </c>
    </row>
    <row r="454" spans="1:29" ht="13.5" customHeight="1" thickBot="1" x14ac:dyDescent="0.25">
      <c r="A454" s="30">
        <v>449</v>
      </c>
      <c r="B454" s="27"/>
      <c r="C454" s="30" t="s">
        <v>110</v>
      </c>
      <c r="D454" s="27" t="str">
        <f t="shared" ref="D454" si="284">D445</f>
        <v>Totaal</v>
      </c>
      <c r="E454" s="970">
        <f>'Locatie''s indeling '!$F$51</f>
        <v>2.5</v>
      </c>
      <c r="F454" s="728">
        <f t="shared" ref="F454:I454" si="285">SUM(F446:F453)</f>
        <v>65</v>
      </c>
      <c r="G454" s="728">
        <f t="shared" si="285"/>
        <v>0</v>
      </c>
      <c r="H454" s="728">
        <f t="shared" si="285"/>
        <v>0</v>
      </c>
      <c r="I454" s="728">
        <f t="shared" si="285"/>
        <v>0</v>
      </c>
      <c r="J454" s="633" t="e">
        <f t="shared" si="282"/>
        <v>#DIV/0!</v>
      </c>
      <c r="K454" s="638">
        <f>MAX(K446:K453)</f>
        <v>0</v>
      </c>
      <c r="L454" s="646">
        <f>SUM(L446:L453)</f>
        <v>0</v>
      </c>
      <c r="M454" s="647">
        <f>MAX(M446:M453)</f>
        <v>0</v>
      </c>
      <c r="N454" s="649" t="e">
        <f t="shared" ref="N454" si="286">IF(ISBLANK(H454),"",SUM(J454/E454))</f>
        <v>#DIV/0!</v>
      </c>
      <c r="O454" s="159" t="e">
        <f>IF(ISBLANK(G454),"",VLOOKUP(J454,Tabellen!$B$5:$C$46,2))</f>
        <v>#DIV/0!</v>
      </c>
      <c r="P454" s="618"/>
      <c r="Q454" s="21">
        <f>SUM(L446:L453)</f>
        <v>0</v>
      </c>
    </row>
    <row r="455" spans="1:29" ht="13.5" customHeight="1" x14ac:dyDescent="0.15">
      <c r="A455" s="30">
        <v>450</v>
      </c>
      <c r="B455" s="32" t="str">
        <f>'Locatie''s indeling '!$E$52</f>
        <v>Slot  Guus</v>
      </c>
      <c r="C455" s="30" t="s">
        <v>110</v>
      </c>
      <c r="D455" s="324" t="str">
        <f>'Locatie''s indeling '!E53</f>
        <v>Schaik v Erik</v>
      </c>
      <c r="E455" s="731">
        <f>'Locatie''s indeling '!$F$52</f>
        <v>3.68</v>
      </c>
      <c r="F455" s="735">
        <f>'Locatie''s indeling '!$G$52</f>
        <v>90</v>
      </c>
      <c r="G455" s="153"/>
      <c r="H455" s="153"/>
      <c r="I455" s="153"/>
      <c r="J455" s="624" t="str">
        <f t="shared" ref="J455:J463" si="287">IF(ISBLANK(H455),"",SUM(H455/I455))</f>
        <v/>
      </c>
      <c r="K455" s="634" t="str">
        <f t="shared" ref="K455" si="288">IF(ISBLANK(H455),"",SUM(H455/F455))</f>
        <v/>
      </c>
      <c r="L455" s="24" t="str">
        <f>IF(ISBLANK(H455),"",VLOOKUP(K455,Tabellen!$F$6:$G$16,2))</f>
        <v/>
      </c>
      <c r="M455" s="152"/>
      <c r="N455" s="623" t="str">
        <f t="shared" si="256"/>
        <v/>
      </c>
      <c r="O455" s="159" t="str">
        <f>IF(ISBLANK(G455),"",VLOOKUP(J455,Tabellen!$B$5:$C$46,2))</f>
        <v/>
      </c>
    </row>
    <row r="456" spans="1:29" ht="13.5" customHeight="1" x14ac:dyDescent="0.15">
      <c r="A456" s="30">
        <v>451</v>
      </c>
      <c r="B456" s="37"/>
      <c r="C456" s="30" t="s">
        <v>110</v>
      </c>
      <c r="D456" s="324" t="str">
        <f>'Locatie''s indeling '!E54</f>
        <v>Wolterink Harrie</v>
      </c>
      <c r="E456" s="731"/>
      <c r="F456" s="735"/>
      <c r="J456" s="624" t="str">
        <f t="shared" si="287"/>
        <v/>
      </c>
      <c r="K456" s="634" t="str">
        <f t="shared" ref="K456:K462" si="289">IF(ISBLANK(H456),"",SUM(H456/F456))</f>
        <v/>
      </c>
      <c r="L456" s="24" t="str">
        <f>IF(ISBLANK(H456),"",VLOOKUP(K456,Tabellen!$F$6:$G$16,2))</f>
        <v/>
      </c>
      <c r="M456" s="24"/>
      <c r="N456" s="623" t="str">
        <f t="shared" si="256"/>
        <v/>
      </c>
      <c r="O456" s="159" t="str">
        <f>IF(ISBLANK(G456),"",VLOOKUP(J456,Tabellen!$B$5:$C$46,2))</f>
        <v/>
      </c>
    </row>
    <row r="457" spans="1:29" ht="13.5" customHeight="1" x14ac:dyDescent="0.15">
      <c r="A457" s="30">
        <v>452</v>
      </c>
      <c r="B457" s="37"/>
      <c r="C457" s="30" t="s">
        <v>110</v>
      </c>
      <c r="D457" s="324" t="str">
        <f>'Locatie''s indeling '!E55</f>
        <v>Bongers Tonnie</v>
      </c>
      <c r="E457" s="731"/>
      <c r="F457" s="735"/>
      <c r="J457" s="624" t="str">
        <f t="shared" si="287"/>
        <v/>
      </c>
      <c r="K457" s="634" t="str">
        <f t="shared" si="289"/>
        <v/>
      </c>
      <c r="L457" s="24" t="str">
        <f>IF(ISBLANK(H457),"",VLOOKUP(K457,Tabellen!$F$6:$G$16,2))</f>
        <v/>
      </c>
      <c r="M457" s="24"/>
      <c r="N457" s="623" t="str">
        <f t="shared" si="256"/>
        <v/>
      </c>
      <c r="O457" s="159" t="str">
        <f>IF(ISBLANK(G457),"",VLOOKUP(J457,Tabellen!$B$5:$C$46,2))</f>
        <v/>
      </c>
    </row>
    <row r="458" spans="1:29" ht="13.5" customHeight="1" x14ac:dyDescent="0.15">
      <c r="A458" s="30">
        <v>453</v>
      </c>
      <c r="B458" s="37"/>
      <c r="C458" s="30" t="s">
        <v>110</v>
      </c>
      <c r="D458" s="324" t="str">
        <f>'Locatie''s indeling '!E56</f>
        <v>Lindert Gerrit te</v>
      </c>
      <c r="E458" s="731"/>
      <c r="F458" s="735"/>
      <c r="J458" s="624" t="str">
        <f t="shared" si="287"/>
        <v/>
      </c>
      <c r="K458" s="634" t="str">
        <f t="shared" si="289"/>
        <v/>
      </c>
      <c r="L458" s="24" t="str">
        <f>IF(ISBLANK(H458),"",VLOOKUP(K458,Tabellen!$F$6:$G$16,2))</f>
        <v/>
      </c>
      <c r="M458" s="24"/>
      <c r="N458" s="623" t="str">
        <f t="shared" si="256"/>
        <v/>
      </c>
      <c r="O458" s="159" t="str">
        <f>IF(ISBLANK(G458),"",VLOOKUP(J458,Tabellen!$B$5:$C$46,2))</f>
        <v/>
      </c>
    </row>
    <row r="459" spans="1:29" ht="13.5" customHeight="1" x14ac:dyDescent="0.15">
      <c r="A459" s="30">
        <v>454</v>
      </c>
      <c r="B459" s="27"/>
      <c r="C459" s="30" t="s">
        <v>110</v>
      </c>
      <c r="D459" s="324" t="str">
        <f>'Locatie''s indeling '!E57</f>
        <v>Fruchte Harrie te</v>
      </c>
      <c r="E459" s="731"/>
      <c r="F459" s="735"/>
      <c r="G459" s="28"/>
      <c r="H459" s="71"/>
      <c r="I459" s="71"/>
      <c r="J459" s="624" t="str">
        <f t="shared" si="287"/>
        <v/>
      </c>
      <c r="K459" s="634" t="str">
        <f t="shared" si="289"/>
        <v/>
      </c>
      <c r="L459" s="24" t="str">
        <f>IF(ISBLANK(H459),"",VLOOKUP(K459,Tabellen!$F$6:$G$16,2))</f>
        <v/>
      </c>
      <c r="M459" s="28"/>
      <c r="N459" s="623" t="str">
        <f t="shared" si="256"/>
        <v/>
      </c>
      <c r="O459" s="159" t="str">
        <f>IF(ISBLANK(G459),"",VLOOKUP(J459,Tabellen!$B$5:$C$46,2))</f>
        <v/>
      </c>
    </row>
    <row r="460" spans="1:29" ht="13.5" customHeight="1" x14ac:dyDescent="0.15">
      <c r="A460" s="30">
        <v>455</v>
      </c>
      <c r="B460" s="27"/>
      <c r="C460" s="30" t="s">
        <v>110</v>
      </c>
      <c r="D460" s="324" t="str">
        <f>'Locatie''s indeling '!E50</f>
        <v>Hakken Gerrit</v>
      </c>
      <c r="E460" s="731"/>
      <c r="F460" s="735"/>
      <c r="J460" s="624" t="str">
        <f t="shared" si="287"/>
        <v/>
      </c>
      <c r="K460" s="634" t="str">
        <f t="shared" si="289"/>
        <v/>
      </c>
      <c r="L460" s="24" t="str">
        <f>IF(ISBLANK(H460),"",VLOOKUP(K460,Tabellen!$F$6:$G$16,2))</f>
        <v/>
      </c>
      <c r="M460" s="24"/>
      <c r="N460" s="623" t="str">
        <f t="shared" si="256"/>
        <v/>
      </c>
      <c r="O460" s="159" t="str">
        <f>IF(ISBLANK(G460),"",VLOOKUP(J460,Tabellen!$B$5:$C$46,2))</f>
        <v/>
      </c>
    </row>
    <row r="461" spans="1:29" ht="13.5" customHeight="1" x14ac:dyDescent="0.15">
      <c r="A461" s="30">
        <v>456</v>
      </c>
      <c r="B461" s="37"/>
      <c r="C461" s="30" t="s">
        <v>110</v>
      </c>
      <c r="D461" s="324" t="str">
        <f>'Locatie''s indeling '!E51</f>
        <v>Ras J.</v>
      </c>
      <c r="E461" s="731"/>
      <c r="F461" s="735"/>
      <c r="J461" s="624" t="str">
        <f t="shared" si="287"/>
        <v/>
      </c>
      <c r="K461" s="634" t="str">
        <f t="shared" si="289"/>
        <v/>
      </c>
      <c r="L461" s="24" t="str">
        <f>IF(ISBLANK(H461),"",VLOOKUP(K461,Tabellen!$F$6:$G$16,2))</f>
        <v/>
      </c>
      <c r="M461" s="24"/>
      <c r="N461" s="623" t="str">
        <f t="shared" si="256"/>
        <v/>
      </c>
      <c r="O461" s="159" t="str">
        <f>IF(ISBLANK(G461),"",VLOOKUP(J461,Tabellen!$B$5:$C$46,2))</f>
        <v/>
      </c>
    </row>
    <row r="462" spans="1:29" ht="13.5" customHeight="1" thickBot="1" x14ac:dyDescent="0.2">
      <c r="A462" s="30">
        <v>457</v>
      </c>
      <c r="B462" s="37"/>
      <c r="C462" s="30"/>
      <c r="D462" s="32"/>
      <c r="E462" s="731"/>
      <c r="F462" s="740"/>
      <c r="G462" s="619"/>
      <c r="H462" s="619"/>
      <c r="I462" s="619"/>
      <c r="J462" s="624" t="str">
        <f t="shared" si="287"/>
        <v/>
      </c>
      <c r="K462" s="634" t="str">
        <f t="shared" si="289"/>
        <v/>
      </c>
      <c r="L462" s="24" t="str">
        <f>IF(ISBLANK(H462),"",VLOOKUP(K462,Tabellen!$F$6:$G$16,2))</f>
        <v/>
      </c>
      <c r="M462" s="622"/>
      <c r="N462" s="623" t="str">
        <f t="shared" si="256"/>
        <v/>
      </c>
      <c r="O462" s="159" t="str">
        <f>IF(ISBLANK(G462),"",VLOOKUP(J462,Tabellen!$B$5:$C$46,2))</f>
        <v/>
      </c>
    </row>
    <row r="463" spans="1:29" ht="13.5" customHeight="1" thickBot="1" x14ac:dyDescent="0.2">
      <c r="A463" s="30">
        <v>458</v>
      </c>
      <c r="B463" s="37"/>
      <c r="C463" s="30" t="s">
        <v>110</v>
      </c>
      <c r="D463" s="32" t="str">
        <f t="shared" ref="D463" si="290">D454</f>
        <v>Totaal</v>
      </c>
      <c r="E463" s="743">
        <f>'Locatie''s indeling '!$F$52</f>
        <v>3.68</v>
      </c>
      <c r="F463" s="727">
        <f>SUM(F455:F462)</f>
        <v>90</v>
      </c>
      <c r="G463" s="727">
        <f t="shared" ref="G463:I463" si="291">SUM(G455:G462)</f>
        <v>0</v>
      </c>
      <c r="H463" s="727">
        <f t="shared" si="291"/>
        <v>0</v>
      </c>
      <c r="I463" s="727">
        <f t="shared" si="291"/>
        <v>0</v>
      </c>
      <c r="J463" s="633" t="e">
        <f t="shared" si="287"/>
        <v>#DIV/0!</v>
      </c>
      <c r="K463" s="638">
        <f>MAX(K455:K462)</f>
        <v>0</v>
      </c>
      <c r="L463" s="646">
        <f>SUM(L455:L462)</f>
        <v>0</v>
      </c>
      <c r="M463" s="646">
        <f>MAX(M455:M462)</f>
        <v>0</v>
      </c>
      <c r="N463" s="649" t="e">
        <f t="shared" ref="N463:N471" si="292">IF(ISBLANK(H463),"",SUM(J463/E463))</f>
        <v>#DIV/0!</v>
      </c>
      <c r="O463" s="159" t="e">
        <f>IF(ISBLANK(G463),"",VLOOKUP(J463,Tabellen!$B$5:$C$46,2))</f>
        <v>#DIV/0!</v>
      </c>
      <c r="P463" s="662"/>
      <c r="Q463" s="132"/>
      <c r="V463" s="544"/>
      <c r="W463" s="569"/>
      <c r="X463" s="601"/>
      <c r="Y463" s="550"/>
      <c r="AA463" s="544"/>
      <c r="AB463" s="529"/>
      <c r="AC463" s="70"/>
    </row>
    <row r="464" spans="1:29" ht="13.5" customHeight="1" x14ac:dyDescent="0.15">
      <c r="A464" s="30">
        <v>459</v>
      </c>
      <c r="B464" s="27" t="str">
        <f>'Locatie''s indeling '!$E$53</f>
        <v>Schaik v Erik</v>
      </c>
      <c r="C464" s="30" t="s">
        <v>110</v>
      </c>
      <c r="D464" s="27" t="str">
        <f>'Locatie''s indeling '!E54</f>
        <v>Wolterink Harrie</v>
      </c>
      <c r="E464" s="731">
        <f>'Locatie''s indeling '!$F$53</f>
        <v>4.1900000000000004</v>
      </c>
      <c r="F464" s="741">
        <f>'Locatie''s indeling '!$G$53</f>
        <v>100</v>
      </c>
      <c r="G464" s="635"/>
      <c r="H464" s="632"/>
      <c r="I464" s="632"/>
      <c r="J464" s="624" t="str">
        <f t="shared" ref="J464" si="293">IF(ISBLANK(H464),"",SUM(H464/I464))</f>
        <v/>
      </c>
      <c r="K464" s="634" t="str">
        <f t="shared" ref="K464" si="294">IF(ISBLANK(H464),"",SUM(H464/F464))</f>
        <v/>
      </c>
      <c r="L464" s="24" t="str">
        <f>IF(ISBLANK(H464),"",VLOOKUP(K464,Tabellen!$F$6:$G$16,2))</f>
        <v/>
      </c>
      <c r="M464" s="635"/>
      <c r="N464" s="623" t="str">
        <f t="shared" si="292"/>
        <v/>
      </c>
      <c r="O464" s="159" t="str">
        <f>IF(ISBLANK(G464),"",VLOOKUP(J464,Tabellen!$B$5:$C$46,2))</f>
        <v/>
      </c>
    </row>
    <row r="465" spans="1:29" ht="13.5" customHeight="1" x14ac:dyDescent="0.15">
      <c r="A465" s="30">
        <v>460</v>
      </c>
      <c r="B465" s="27"/>
      <c r="C465" s="30" t="s">
        <v>110</v>
      </c>
      <c r="D465" s="27" t="str">
        <f>'Locatie''s indeling '!E55</f>
        <v>Bongers Tonnie</v>
      </c>
      <c r="E465" s="731"/>
      <c r="F465" s="741"/>
      <c r="J465" s="624" t="str">
        <f t="shared" ref="J465:J472" si="295">IF(ISBLANK(H465),"",SUM(H465/I465))</f>
        <v/>
      </c>
      <c r="K465" s="634" t="str">
        <f t="shared" ref="K465:K471" si="296">IF(ISBLANK(H465),"",SUM(H465/F465))</f>
        <v/>
      </c>
      <c r="L465" s="24" t="str">
        <f>IF(ISBLANK(H465),"",VLOOKUP(K465,Tabellen!$F$6:$G$16,2))</f>
        <v/>
      </c>
      <c r="M465" s="24"/>
      <c r="N465" s="623" t="str">
        <f t="shared" si="292"/>
        <v/>
      </c>
      <c r="O465" s="159" t="str">
        <f>IF(ISBLANK(G465),"",VLOOKUP(J465,Tabellen!$B$5:$C$46,2))</f>
        <v/>
      </c>
      <c r="P465" s="520"/>
      <c r="Q465" s="132"/>
      <c r="V465" s="544"/>
      <c r="W465" s="569"/>
      <c r="X465" s="601"/>
      <c r="Y465" s="550"/>
      <c r="AA465" s="544"/>
      <c r="AB465" s="529"/>
      <c r="AC465" s="70"/>
    </row>
    <row r="466" spans="1:29" ht="13.5" customHeight="1" x14ac:dyDescent="0.15">
      <c r="A466" s="30">
        <v>461</v>
      </c>
      <c r="B466" s="37"/>
      <c r="C466" s="30" t="s">
        <v>110</v>
      </c>
      <c r="D466" s="27" t="str">
        <f>'Locatie''s indeling '!E56</f>
        <v>Lindert Gerrit te</v>
      </c>
      <c r="E466" s="731"/>
      <c r="F466" s="741"/>
      <c r="J466" s="624" t="str">
        <f t="shared" si="295"/>
        <v/>
      </c>
      <c r="K466" s="634" t="str">
        <f t="shared" si="296"/>
        <v/>
      </c>
      <c r="L466" s="24" t="str">
        <f>IF(ISBLANK(H466),"",VLOOKUP(K466,Tabellen!$F$6:$G$16,2))</f>
        <v/>
      </c>
      <c r="M466" s="24"/>
      <c r="N466" s="623" t="str">
        <f t="shared" si="292"/>
        <v/>
      </c>
      <c r="O466" s="159" t="str">
        <f>IF(ISBLANK(G466),"",VLOOKUP(J466,Tabellen!$B$5:$C$46,2))</f>
        <v/>
      </c>
      <c r="P466" s="520"/>
      <c r="Q466" s="132"/>
      <c r="V466" s="544"/>
      <c r="W466" s="569"/>
      <c r="X466" s="601"/>
      <c r="Y466" s="550"/>
      <c r="AA466" s="544"/>
      <c r="AB466" s="529"/>
      <c r="AC466" s="70"/>
    </row>
    <row r="467" spans="1:29" ht="13.5" customHeight="1" x14ac:dyDescent="0.15">
      <c r="A467" s="30">
        <v>462</v>
      </c>
      <c r="B467" s="37"/>
      <c r="C467" s="30" t="s">
        <v>110</v>
      </c>
      <c r="D467" s="27" t="str">
        <f>'Locatie''s indeling '!E57</f>
        <v>Fruchte Harrie te</v>
      </c>
      <c r="E467" s="731"/>
      <c r="F467" s="741"/>
      <c r="J467" s="624" t="str">
        <f t="shared" si="295"/>
        <v/>
      </c>
      <c r="K467" s="634" t="str">
        <f t="shared" si="296"/>
        <v/>
      </c>
      <c r="L467" s="24" t="str">
        <f>IF(ISBLANK(H467),"",VLOOKUP(K467,Tabellen!$F$6:$G$16,2))</f>
        <v/>
      </c>
      <c r="M467" s="24"/>
      <c r="N467" s="623" t="str">
        <f t="shared" si="292"/>
        <v/>
      </c>
      <c r="O467" s="159" t="str">
        <f>IF(ISBLANK(G467),"",VLOOKUP(J467,Tabellen!$B$5:$C$46,2))</f>
        <v/>
      </c>
      <c r="P467" s="520"/>
      <c r="Q467" s="132"/>
      <c r="V467" s="544"/>
      <c r="W467" s="569"/>
      <c r="X467" s="601"/>
      <c r="Y467" s="550"/>
      <c r="AA467" s="544"/>
      <c r="AB467" s="529"/>
      <c r="AC467" s="70"/>
    </row>
    <row r="468" spans="1:29" ht="13.5" customHeight="1" x14ac:dyDescent="0.15">
      <c r="A468" s="30">
        <v>463</v>
      </c>
      <c r="B468" s="37"/>
      <c r="C468" s="30" t="s">
        <v>110</v>
      </c>
      <c r="D468" s="32" t="str">
        <f>'Locatie''s indeling '!E50</f>
        <v>Hakken Gerrit</v>
      </c>
      <c r="E468" s="731"/>
      <c r="F468" s="741"/>
      <c r="J468" s="624" t="str">
        <f t="shared" si="295"/>
        <v/>
      </c>
      <c r="K468" s="634" t="str">
        <f t="shared" si="296"/>
        <v/>
      </c>
      <c r="L468" s="24" t="str">
        <f>IF(ISBLANK(H468),"",VLOOKUP(K468,Tabellen!$F$6:$G$16,2))</f>
        <v/>
      </c>
      <c r="M468" s="24"/>
      <c r="N468" s="623" t="str">
        <f t="shared" si="292"/>
        <v/>
      </c>
      <c r="O468" s="159" t="str">
        <f>IF(ISBLANK(G468),"",VLOOKUP(J468,Tabellen!$B$5:$C$46,2))</f>
        <v/>
      </c>
      <c r="P468" s="520"/>
      <c r="Q468" s="132"/>
      <c r="V468" s="544"/>
      <c r="W468" s="569"/>
      <c r="X468" s="601"/>
      <c r="Y468" s="550"/>
      <c r="AA468" s="544"/>
      <c r="AB468" s="529"/>
      <c r="AC468" s="70"/>
    </row>
    <row r="469" spans="1:29" ht="13.5" customHeight="1" x14ac:dyDescent="0.15">
      <c r="A469" s="30">
        <v>464</v>
      </c>
      <c r="B469" s="27"/>
      <c r="C469" s="30" t="s">
        <v>110</v>
      </c>
      <c r="D469" s="32" t="str">
        <f>'Locatie''s indeling '!E51</f>
        <v>Ras J.</v>
      </c>
      <c r="E469" s="731"/>
      <c r="F469" s="741"/>
      <c r="G469" s="28"/>
      <c r="H469" s="71"/>
      <c r="I469" s="71"/>
      <c r="J469" s="624" t="str">
        <f t="shared" si="295"/>
        <v/>
      </c>
      <c r="K469" s="634" t="str">
        <f t="shared" si="296"/>
        <v/>
      </c>
      <c r="L469" s="24" t="str">
        <f>IF(ISBLANK(H469),"",VLOOKUP(K469,Tabellen!$F$6:$G$16,2))</f>
        <v/>
      </c>
      <c r="M469" s="28"/>
      <c r="N469" s="623" t="str">
        <f t="shared" si="292"/>
        <v/>
      </c>
      <c r="O469" s="159" t="str">
        <f>IF(ISBLANK(G469),"",VLOOKUP(J469,Tabellen!$B$5:$C$46,2))</f>
        <v/>
      </c>
    </row>
    <row r="470" spans="1:29" ht="13.5" customHeight="1" x14ac:dyDescent="0.15">
      <c r="A470" s="30">
        <v>465</v>
      </c>
      <c r="B470" s="198"/>
      <c r="C470" s="30" t="s">
        <v>110</v>
      </c>
      <c r="D470" s="32" t="str">
        <f>'Locatie''s indeling '!E52</f>
        <v>Slot  Guus</v>
      </c>
      <c r="E470" s="731"/>
      <c r="F470" s="741"/>
      <c r="J470" s="624" t="str">
        <f t="shared" si="295"/>
        <v/>
      </c>
      <c r="K470" s="634" t="str">
        <f t="shared" si="296"/>
        <v/>
      </c>
      <c r="L470" s="24" t="str">
        <f>IF(ISBLANK(H470),"",VLOOKUP(K470,Tabellen!$F$6:$G$16,2))</f>
        <v/>
      </c>
      <c r="M470" s="24"/>
      <c r="N470" s="623" t="str">
        <f t="shared" si="292"/>
        <v/>
      </c>
      <c r="O470" s="159" t="str">
        <f>IF(ISBLANK(G470),"",VLOOKUP(J470,Tabellen!$B$5:$C$46,2))</f>
        <v/>
      </c>
      <c r="P470" s="522"/>
      <c r="Q470" s="572"/>
      <c r="V470" s="604"/>
      <c r="W470" s="569"/>
      <c r="Y470" s="568"/>
      <c r="AA470" s="544"/>
      <c r="AB470" s="529"/>
      <c r="AC470" s="70"/>
    </row>
    <row r="471" spans="1:29" ht="13.5" customHeight="1" thickBot="1" x14ac:dyDescent="0.2">
      <c r="A471" s="30">
        <v>466</v>
      </c>
      <c r="B471" s="37"/>
      <c r="C471" s="30"/>
      <c r="D471" s="32"/>
      <c r="E471" s="731"/>
      <c r="F471" s="741"/>
      <c r="J471" s="624" t="str">
        <f t="shared" si="295"/>
        <v/>
      </c>
      <c r="K471" s="634" t="str">
        <f t="shared" si="296"/>
        <v/>
      </c>
      <c r="L471" s="24" t="str">
        <f>IF(ISBLANK(H471),"",VLOOKUP(K471,Tabellen!$F$6:$G$16,2))</f>
        <v/>
      </c>
      <c r="M471" s="24"/>
      <c r="N471" s="623" t="str">
        <f t="shared" si="292"/>
        <v/>
      </c>
      <c r="O471" s="159" t="str">
        <f>IF(ISBLANK(G471),"",VLOOKUP(J471,Tabellen!$B$5:$C$46,2))</f>
        <v/>
      </c>
      <c r="P471" s="520"/>
      <c r="Q471" s="572"/>
      <c r="V471" s="604"/>
      <c r="W471" s="569"/>
      <c r="Y471" s="568"/>
      <c r="AA471" s="544"/>
      <c r="AB471" s="529"/>
      <c r="AC471" s="70"/>
    </row>
    <row r="472" spans="1:29" ht="13.5" customHeight="1" thickBot="1" x14ac:dyDescent="0.2">
      <c r="A472" s="30">
        <v>467</v>
      </c>
      <c r="B472" s="37"/>
      <c r="C472" s="30" t="s">
        <v>110</v>
      </c>
      <c r="D472" s="32" t="str">
        <f t="shared" ref="D472" si="297">D463</f>
        <v>Totaal</v>
      </c>
      <c r="E472" s="743">
        <f>'Locatie''s indeling '!$F$53</f>
        <v>4.1900000000000004</v>
      </c>
      <c r="F472" s="727">
        <f>SUM(F464:F471)</f>
        <v>100</v>
      </c>
      <c r="G472" s="727">
        <f t="shared" ref="G472" si="298">SUM(G464:G471)</f>
        <v>0</v>
      </c>
      <c r="H472" s="727">
        <f t="shared" ref="H472" si="299">SUM(H464:H471)</f>
        <v>0</v>
      </c>
      <c r="I472" s="727">
        <f t="shared" ref="I472" si="300">SUM(I464:I471)</f>
        <v>0</v>
      </c>
      <c r="J472" s="633" t="e">
        <f t="shared" si="295"/>
        <v>#DIV/0!</v>
      </c>
      <c r="K472" s="638">
        <f>MAX(K464:K471)</f>
        <v>0</v>
      </c>
      <c r="L472" s="646">
        <f>SUM(L464:L471)</f>
        <v>0</v>
      </c>
      <c r="M472" s="646">
        <f>MAX(M464:M471)</f>
        <v>0</v>
      </c>
      <c r="N472" s="649" t="e">
        <f t="shared" ref="N472:N480" si="301">IF(ISBLANK(H472),"",SUM(J472/E472))</f>
        <v>#DIV/0!</v>
      </c>
      <c r="O472" s="159" t="e">
        <f>IF(ISBLANK(G472),"",VLOOKUP(J472,Tabellen!$B$5:$C$46,2))</f>
        <v>#DIV/0!</v>
      </c>
      <c r="P472" s="520"/>
      <c r="Q472" s="572"/>
      <c r="V472" s="604"/>
      <c r="W472" s="569"/>
      <c r="Y472" s="568"/>
      <c r="AA472" s="544"/>
      <c r="AB472" s="529"/>
      <c r="AC472" s="70"/>
    </row>
    <row r="473" spans="1:29" ht="13.5" customHeight="1" x14ac:dyDescent="0.15">
      <c r="A473" s="30">
        <v>468</v>
      </c>
      <c r="B473" s="27" t="str">
        <f>'Locatie''s indeling '!$E$54</f>
        <v>Wolterink Harrie</v>
      </c>
      <c r="C473" s="30" t="s">
        <v>110</v>
      </c>
      <c r="D473" s="32" t="str">
        <f>'Locatie''s indeling '!E55</f>
        <v>Bongers Tonnie</v>
      </c>
      <c r="E473" s="731">
        <f>'Locatie''s indeling '!$F$54</f>
        <v>3.42</v>
      </c>
      <c r="F473" s="736">
        <f>'Locatie''s indeling '!$G$54</f>
        <v>80</v>
      </c>
      <c r="J473" s="624" t="str">
        <f t="shared" ref="J473" si="302">IF(ISBLANK(H473),"",SUM(H473/I473))</f>
        <v/>
      </c>
      <c r="K473" s="653" t="str">
        <f t="shared" ref="K473" si="303">IF(ISBLANK(H473),"",SUM(H473/F473))</f>
        <v/>
      </c>
      <c r="L473" s="24" t="str">
        <f>IF(ISBLANK(H473),"",VLOOKUP(K473,Tabellen!$F$6:$G$16,2))</f>
        <v/>
      </c>
      <c r="M473" s="24"/>
      <c r="N473" s="623" t="str">
        <f t="shared" si="301"/>
        <v/>
      </c>
      <c r="O473" s="159" t="str">
        <f>IF(ISBLANK(G473),"",VLOOKUP(J473,Tabellen!$B$5:$C$46,2))</f>
        <v/>
      </c>
      <c r="P473" s="520"/>
      <c r="Q473" s="572"/>
      <c r="V473" s="604"/>
      <c r="W473" s="569"/>
      <c r="Y473" s="568"/>
      <c r="AA473" s="544"/>
      <c r="AB473" s="529"/>
      <c r="AC473" s="70"/>
    </row>
    <row r="474" spans="1:29" ht="13.5" customHeight="1" x14ac:dyDescent="0.15">
      <c r="A474" s="30">
        <v>469</v>
      </c>
      <c r="B474" s="27"/>
      <c r="C474" s="30" t="s">
        <v>110</v>
      </c>
      <c r="D474" s="32" t="str">
        <f>'Locatie''s indeling '!E56</f>
        <v>Lindert Gerrit te</v>
      </c>
      <c r="E474" s="731"/>
      <c r="F474" s="736"/>
      <c r="H474" s="180"/>
      <c r="I474" s="180"/>
      <c r="J474" s="624" t="str">
        <f t="shared" ref="J474:J481" si="304">IF(ISBLANK(H474),"",SUM(H474/I474))</f>
        <v/>
      </c>
      <c r="K474" s="653" t="str">
        <f t="shared" ref="K474:K480" si="305">IF(ISBLANK(H474),"",SUM(H474/F474))</f>
        <v/>
      </c>
      <c r="L474" s="24" t="str">
        <f>IF(ISBLANK(H474),"",VLOOKUP(K474,Tabellen!$F$6:$G$16,2))</f>
        <v/>
      </c>
      <c r="M474" s="28"/>
      <c r="N474" s="623" t="str">
        <f t="shared" si="301"/>
        <v/>
      </c>
      <c r="O474" s="159" t="str">
        <f>IF(ISBLANK(G474),"",VLOOKUP(J474,Tabellen!$B$5:$C$46,2))</f>
        <v/>
      </c>
      <c r="Q474" s="542"/>
      <c r="V474" s="542"/>
    </row>
    <row r="475" spans="1:29" s="156" customFormat="1" ht="13.5" customHeight="1" thickBot="1" x14ac:dyDescent="0.2">
      <c r="A475" s="30">
        <v>470</v>
      </c>
      <c r="B475" s="27"/>
      <c r="C475" s="30" t="s">
        <v>110</v>
      </c>
      <c r="D475" s="32" t="str">
        <f>'Locatie''s indeling '!E57</f>
        <v>Fruchte Harrie te</v>
      </c>
      <c r="E475" s="731"/>
      <c r="F475" s="736"/>
      <c r="G475" s="22"/>
      <c r="H475" s="22"/>
      <c r="I475" s="22"/>
      <c r="J475" s="624" t="str">
        <f t="shared" si="304"/>
        <v/>
      </c>
      <c r="K475" s="653" t="str">
        <f t="shared" si="305"/>
        <v/>
      </c>
      <c r="L475" s="24" t="str">
        <f>IF(ISBLANK(H475),"",VLOOKUP(K475,Tabellen!$F$6:$G$16,2))</f>
        <v/>
      </c>
      <c r="M475" s="24"/>
      <c r="N475" s="623" t="str">
        <f t="shared" si="301"/>
        <v/>
      </c>
      <c r="O475" s="159" t="str">
        <f>IF(ISBLANK(G475),"",VLOOKUP(J475,Tabellen!$B$5:$C$46,2))</f>
        <v/>
      </c>
      <c r="P475" s="520"/>
      <c r="Q475" s="132"/>
      <c r="R475" s="33"/>
      <c r="S475" s="21"/>
      <c r="T475" s="21"/>
      <c r="U475" s="21"/>
      <c r="V475" s="544"/>
      <c r="W475" s="569"/>
      <c r="X475" s="601"/>
      <c r="Y475" s="550"/>
      <c r="Z475" s="534"/>
      <c r="AA475" s="544"/>
      <c r="AB475" s="530"/>
      <c r="AC475" s="155"/>
    </row>
    <row r="476" spans="1:29" ht="13.5" customHeight="1" x14ac:dyDescent="0.15">
      <c r="A476" s="30">
        <v>471</v>
      </c>
      <c r="B476" s="37"/>
      <c r="C476" s="30" t="s">
        <v>110</v>
      </c>
      <c r="D476" s="32" t="str">
        <f>'Locatie''s indeling '!E50</f>
        <v>Hakken Gerrit</v>
      </c>
      <c r="E476" s="731"/>
      <c r="F476" s="736"/>
      <c r="J476" s="624" t="str">
        <f t="shared" si="304"/>
        <v/>
      </c>
      <c r="K476" s="653" t="str">
        <f t="shared" si="305"/>
        <v/>
      </c>
      <c r="L476" s="24" t="str">
        <f>IF(ISBLANK(H476),"",VLOOKUP(K476,Tabellen!$F$6:$G$16,2))</f>
        <v/>
      </c>
      <c r="M476" s="24"/>
      <c r="N476" s="623" t="str">
        <f t="shared" si="301"/>
        <v/>
      </c>
      <c r="O476" s="159" t="str">
        <f>IF(ISBLANK(G476),"",VLOOKUP(J476,Tabellen!$B$5:$C$46,2))</f>
        <v/>
      </c>
      <c r="P476" s="520"/>
      <c r="Q476" s="132"/>
      <c r="V476" s="544"/>
      <c r="W476" s="569"/>
      <c r="X476" s="601"/>
      <c r="Y476" s="550"/>
      <c r="AA476" s="544"/>
      <c r="AB476" s="531"/>
      <c r="AC476" s="154"/>
    </row>
    <row r="477" spans="1:29" ht="13.5" customHeight="1" x14ac:dyDescent="0.15">
      <c r="A477" s="30">
        <v>472</v>
      </c>
      <c r="B477" s="37"/>
      <c r="C477" s="30" t="s">
        <v>110</v>
      </c>
      <c r="D477" s="32" t="str">
        <f>'Locatie''s indeling '!E51</f>
        <v>Ras J.</v>
      </c>
      <c r="E477" s="731"/>
      <c r="F477" s="736"/>
      <c r="J477" s="624" t="str">
        <f t="shared" si="304"/>
        <v/>
      </c>
      <c r="K477" s="653" t="str">
        <f t="shared" si="305"/>
        <v/>
      </c>
      <c r="L477" s="24" t="str">
        <f>IF(ISBLANK(H477),"",VLOOKUP(K477,Tabellen!$F$6:$G$16,2))</f>
        <v/>
      </c>
      <c r="M477" s="24"/>
      <c r="N477" s="623" t="str">
        <f t="shared" si="301"/>
        <v/>
      </c>
      <c r="O477" s="159" t="str">
        <f>IF(ISBLANK(G477),"",VLOOKUP(J477,Tabellen!$B$5:$C$46,2))</f>
        <v/>
      </c>
      <c r="P477" s="520"/>
      <c r="Q477" s="132"/>
      <c r="V477" s="544"/>
      <c r="W477" s="569"/>
      <c r="X477" s="601"/>
      <c r="Y477" s="550"/>
      <c r="AA477" s="544"/>
      <c r="AB477" s="529"/>
      <c r="AC477" s="70"/>
    </row>
    <row r="478" spans="1:29" ht="13.5" customHeight="1" x14ac:dyDescent="0.15">
      <c r="A478" s="30">
        <v>473</v>
      </c>
      <c r="B478" s="37"/>
      <c r="C478" s="30" t="s">
        <v>110</v>
      </c>
      <c r="D478" s="32" t="str">
        <f>'Locatie''s indeling '!E52</f>
        <v>Slot  Guus</v>
      </c>
      <c r="E478" s="731"/>
      <c r="F478" s="736"/>
      <c r="J478" s="624" t="str">
        <f t="shared" si="304"/>
        <v/>
      </c>
      <c r="K478" s="653" t="str">
        <f t="shared" si="305"/>
        <v/>
      </c>
      <c r="L478" s="24" t="str">
        <f>IF(ISBLANK(H478),"",VLOOKUP(K478,Tabellen!$F$6:$G$16,2))</f>
        <v/>
      </c>
      <c r="M478" s="24"/>
      <c r="N478" s="623" t="str">
        <f t="shared" si="301"/>
        <v/>
      </c>
      <c r="O478" s="159" t="str">
        <f>IF(ISBLANK(G478),"",VLOOKUP(J478,Tabellen!$B$5:$C$46,2))</f>
        <v/>
      </c>
      <c r="P478" s="520"/>
      <c r="Q478" s="132"/>
      <c r="V478" s="544"/>
      <c r="W478" s="569"/>
      <c r="X478" s="601"/>
      <c r="Y478" s="550"/>
      <c r="AA478" s="544"/>
      <c r="AB478" s="529"/>
      <c r="AC478" s="70"/>
    </row>
    <row r="479" spans="1:29" ht="13.5" customHeight="1" x14ac:dyDescent="0.15">
      <c r="A479" s="30">
        <v>474</v>
      </c>
      <c r="B479" s="27"/>
      <c r="C479" s="30" t="s">
        <v>110</v>
      </c>
      <c r="D479" s="32" t="str">
        <f>'Locatie''s indeling '!E53</f>
        <v>Schaik v Erik</v>
      </c>
      <c r="E479" s="731"/>
      <c r="F479" s="736"/>
      <c r="G479" s="28"/>
      <c r="H479" s="71"/>
      <c r="I479" s="71"/>
      <c r="J479" s="624" t="str">
        <f t="shared" si="304"/>
        <v/>
      </c>
      <c r="K479" s="653" t="str">
        <f t="shared" si="305"/>
        <v/>
      </c>
      <c r="L479" s="24" t="str">
        <f>IF(ISBLANK(H479),"",VLOOKUP(K479,Tabellen!$F$6:$G$16,2))</f>
        <v/>
      </c>
      <c r="M479" s="28"/>
      <c r="N479" s="623" t="str">
        <f t="shared" si="301"/>
        <v/>
      </c>
      <c r="O479" s="159" t="str">
        <f>IF(ISBLANK(G479),"",VLOOKUP(J479,Tabellen!$B$5:$C$46,2))</f>
        <v/>
      </c>
    </row>
    <row r="480" spans="1:29" ht="13.5" customHeight="1" thickBot="1" x14ac:dyDescent="0.2">
      <c r="A480" s="30">
        <v>475</v>
      </c>
      <c r="B480" s="27"/>
      <c r="C480" s="30"/>
      <c r="D480" s="32"/>
      <c r="E480" s="731"/>
      <c r="F480" s="736"/>
      <c r="J480" s="624" t="str">
        <f t="shared" si="304"/>
        <v/>
      </c>
      <c r="K480" s="653" t="str">
        <f t="shared" si="305"/>
        <v/>
      </c>
      <c r="L480" s="24" t="str">
        <f>IF(ISBLANK(H480),"",VLOOKUP(K480,Tabellen!$F$6:$G$16,2))</f>
        <v/>
      </c>
      <c r="M480" s="24"/>
      <c r="N480" s="623" t="str">
        <f t="shared" si="301"/>
        <v/>
      </c>
      <c r="O480" s="159" t="str">
        <f>IF(ISBLANK(G480),"",VLOOKUP(J480,Tabellen!$B$5:$C$46,2))</f>
        <v/>
      </c>
      <c r="P480" s="520"/>
      <c r="Q480" s="132"/>
      <c r="V480" s="544"/>
      <c r="W480" s="569"/>
      <c r="X480" s="601"/>
      <c r="Y480" s="550"/>
      <c r="AA480" s="544"/>
      <c r="AB480" s="529"/>
      <c r="AC480" s="70"/>
    </row>
    <row r="481" spans="1:29" ht="13.5" customHeight="1" thickBot="1" x14ac:dyDescent="0.2">
      <c r="A481" s="30">
        <v>476</v>
      </c>
      <c r="B481" s="37"/>
      <c r="C481" s="30" t="s">
        <v>110</v>
      </c>
      <c r="D481" s="32" t="str">
        <f t="shared" ref="D481" si="306">D472</f>
        <v>Totaal</v>
      </c>
      <c r="E481" s="743">
        <f>'Locatie''s indeling '!$F$54</f>
        <v>3.42</v>
      </c>
      <c r="F481" s="727">
        <f>SUM(F473:F480)</f>
        <v>80</v>
      </c>
      <c r="G481" s="727">
        <f t="shared" ref="G481" si="307">SUM(G473:G480)</f>
        <v>0</v>
      </c>
      <c r="H481" s="727">
        <f t="shared" ref="H481" si="308">SUM(H473:H480)</f>
        <v>0</v>
      </c>
      <c r="I481" s="727">
        <f t="shared" ref="I481" si="309">SUM(I473:I480)</f>
        <v>0</v>
      </c>
      <c r="J481" s="633" t="e">
        <f t="shared" si="304"/>
        <v>#DIV/0!</v>
      </c>
      <c r="K481" s="638">
        <f>MAX(K473:K480)</f>
        <v>0</v>
      </c>
      <c r="L481" s="646">
        <f>SUM(L473:L480)</f>
        <v>0</v>
      </c>
      <c r="M481" s="646">
        <f>MAX(M473:M480)</f>
        <v>0</v>
      </c>
      <c r="N481" s="649" t="e">
        <f t="shared" ref="N481:N489" si="310">IF(ISBLANK(H481),"",SUM(J481/E481))</f>
        <v>#DIV/0!</v>
      </c>
      <c r="O481" s="159" t="e">
        <f>IF(ISBLANK(G481),"",VLOOKUP(J481,Tabellen!$B$5:$C$46,2))</f>
        <v>#DIV/0!</v>
      </c>
      <c r="P481" s="520"/>
      <c r="Q481" s="132"/>
      <c r="V481" s="544"/>
      <c r="W481" s="569"/>
      <c r="X481" s="601"/>
      <c r="Y481" s="550"/>
      <c r="AA481" s="544"/>
      <c r="AB481" s="529"/>
      <c r="AC481" s="70"/>
    </row>
    <row r="482" spans="1:29" ht="13.5" customHeight="1" x14ac:dyDescent="0.15">
      <c r="A482" s="30">
        <v>477</v>
      </c>
      <c r="B482" s="27" t="str">
        <f>'Locatie''s indeling '!$E$55</f>
        <v>Bongers Tonnie</v>
      </c>
      <c r="C482" s="30" t="s">
        <v>110</v>
      </c>
      <c r="D482" s="32" t="str">
        <f>'Locatie''s indeling '!E56</f>
        <v>Lindert Gerrit te</v>
      </c>
      <c r="E482" s="731">
        <f>'Locatie''s indeling '!$F$55</f>
        <v>5.54</v>
      </c>
      <c r="F482" s="736">
        <f>'Locatie''s indeling '!$G$55</f>
        <v>130</v>
      </c>
      <c r="J482" s="624" t="str">
        <f t="shared" ref="J482" si="311">IF(ISBLANK(H482),"",SUM(H482/I482))</f>
        <v/>
      </c>
      <c r="K482" s="634" t="str">
        <f t="shared" ref="K482" si="312">IF(ISBLANK(H482),"",SUM(H482/F482))</f>
        <v/>
      </c>
      <c r="L482" s="24" t="str">
        <f>IF(ISBLANK(H482),"",VLOOKUP(K482,Tabellen!$F$6:$G$16,2))</f>
        <v/>
      </c>
      <c r="M482" s="24"/>
      <c r="N482" s="623" t="str">
        <f t="shared" si="310"/>
        <v/>
      </c>
      <c r="O482" s="159" t="str">
        <f>IF(ISBLANK(G482),"",VLOOKUP(J482,Tabellen!$B$5:$C$46,2))</f>
        <v/>
      </c>
      <c r="P482" s="520"/>
      <c r="Q482" s="132"/>
      <c r="V482" s="544"/>
      <c r="W482" s="569"/>
      <c r="X482" s="601"/>
      <c r="Y482" s="550"/>
      <c r="AA482" s="544"/>
      <c r="AB482" s="529"/>
      <c r="AC482" s="70"/>
    </row>
    <row r="483" spans="1:29" ht="13.5" customHeight="1" x14ac:dyDescent="0.15">
      <c r="A483" s="30">
        <v>478</v>
      </c>
      <c r="B483" s="37"/>
      <c r="C483" s="30" t="s">
        <v>110</v>
      </c>
      <c r="D483" s="32" t="str">
        <f>'Locatie''s indeling '!E57</f>
        <v>Fruchte Harrie te</v>
      </c>
      <c r="E483" s="731"/>
      <c r="F483" s="736"/>
      <c r="J483" s="624" t="str">
        <f t="shared" ref="J483:J490" si="313">IF(ISBLANK(H483),"",SUM(H483/I483))</f>
        <v/>
      </c>
      <c r="K483" s="634" t="str">
        <f t="shared" ref="K483:K489" si="314">IF(ISBLANK(H483),"",SUM(H483/F483))</f>
        <v/>
      </c>
      <c r="L483" s="24" t="str">
        <f>IF(ISBLANK(H483),"",VLOOKUP(K483,Tabellen!$F$6:$G$16,2))</f>
        <v/>
      </c>
      <c r="M483" s="24"/>
      <c r="N483" s="623" t="str">
        <f t="shared" si="310"/>
        <v/>
      </c>
      <c r="O483" s="159" t="str">
        <f>IF(ISBLANK(G483),"",VLOOKUP(J483,Tabellen!$B$5:$C$46,2))</f>
        <v/>
      </c>
      <c r="P483" s="520"/>
      <c r="Q483" s="132"/>
      <c r="V483" s="544"/>
      <c r="W483" s="569"/>
      <c r="X483" s="601"/>
      <c r="Y483" s="550"/>
      <c r="AA483" s="544"/>
      <c r="AB483" s="529"/>
      <c r="AC483" s="70"/>
    </row>
    <row r="484" spans="1:29" ht="13.5" customHeight="1" x14ac:dyDescent="0.15">
      <c r="A484" s="30">
        <v>479</v>
      </c>
      <c r="B484" s="27"/>
      <c r="C484" s="30" t="s">
        <v>110</v>
      </c>
      <c r="D484" s="32" t="str">
        <f>'Locatie''s indeling '!E50</f>
        <v>Hakken Gerrit</v>
      </c>
      <c r="E484" s="731"/>
      <c r="F484" s="736"/>
      <c r="G484" s="28"/>
      <c r="H484" s="71"/>
      <c r="I484" s="71"/>
      <c r="J484" s="624" t="str">
        <f t="shared" si="313"/>
        <v/>
      </c>
      <c r="K484" s="634" t="str">
        <f t="shared" si="314"/>
        <v/>
      </c>
      <c r="L484" s="24" t="str">
        <f>IF(ISBLANK(H484),"",VLOOKUP(K484,Tabellen!$F$6:$G$16,2))</f>
        <v/>
      </c>
      <c r="M484" s="28"/>
      <c r="N484" s="623" t="str">
        <f t="shared" si="310"/>
        <v/>
      </c>
      <c r="O484" s="159" t="str">
        <f>IF(ISBLANK(G484),"",VLOOKUP(J484,Tabellen!$B$5:$C$46,2))</f>
        <v/>
      </c>
    </row>
    <row r="485" spans="1:29" ht="13.5" customHeight="1" x14ac:dyDescent="0.15">
      <c r="A485" s="30">
        <v>480</v>
      </c>
      <c r="B485" s="27"/>
      <c r="C485" s="30" t="s">
        <v>110</v>
      </c>
      <c r="D485" s="32" t="str">
        <f>'Locatie''s indeling '!E51</f>
        <v>Ras J.</v>
      </c>
      <c r="E485" s="731"/>
      <c r="F485" s="736"/>
      <c r="J485" s="624" t="str">
        <f t="shared" si="313"/>
        <v/>
      </c>
      <c r="K485" s="634" t="str">
        <f t="shared" si="314"/>
        <v/>
      </c>
      <c r="L485" s="24" t="str">
        <f>IF(ISBLANK(H485),"",VLOOKUP(K485,Tabellen!$F$6:$G$16,2))</f>
        <v/>
      </c>
      <c r="M485" s="37"/>
      <c r="N485" s="623" t="str">
        <f t="shared" si="310"/>
        <v/>
      </c>
      <c r="O485" s="159" t="str">
        <f>IF(ISBLANK(G485),"",VLOOKUP(J485,Tabellen!$B$5:$C$46,2))</f>
        <v/>
      </c>
      <c r="P485" s="520"/>
      <c r="Q485" s="132"/>
      <c r="V485" s="544"/>
      <c r="W485" s="569"/>
      <c r="X485" s="601"/>
      <c r="Y485" s="550"/>
      <c r="AA485" s="544"/>
      <c r="AB485" s="529"/>
      <c r="AC485" s="70"/>
    </row>
    <row r="486" spans="1:29" ht="13.5" customHeight="1" x14ac:dyDescent="0.15">
      <c r="A486" s="30">
        <v>481</v>
      </c>
      <c r="B486" s="37"/>
      <c r="C486" s="30" t="s">
        <v>110</v>
      </c>
      <c r="D486" s="32" t="str">
        <f>'Locatie''s indeling '!E52</f>
        <v>Slot  Guus</v>
      </c>
      <c r="E486" s="731"/>
      <c r="F486" s="736"/>
      <c r="J486" s="624" t="str">
        <f t="shared" si="313"/>
        <v/>
      </c>
      <c r="K486" s="634" t="str">
        <f t="shared" si="314"/>
        <v/>
      </c>
      <c r="L486" s="24" t="str">
        <f>IF(ISBLANK(H486),"",VLOOKUP(K486,Tabellen!$F$6:$G$16,2))</f>
        <v/>
      </c>
      <c r="M486" s="24"/>
      <c r="N486" s="623" t="str">
        <f t="shared" si="310"/>
        <v/>
      </c>
      <c r="O486" s="159" t="str">
        <f>IF(ISBLANK(G486),"",VLOOKUP(J486,Tabellen!$B$5:$C$46,2))</f>
        <v/>
      </c>
      <c r="P486" s="520"/>
      <c r="Q486" s="132"/>
      <c r="V486" s="544"/>
      <c r="W486" s="569"/>
      <c r="X486" s="601"/>
      <c r="Y486" s="550"/>
      <c r="AA486" s="544"/>
      <c r="AB486" s="529"/>
      <c r="AC486" s="70"/>
    </row>
    <row r="487" spans="1:29" ht="13.5" customHeight="1" x14ac:dyDescent="0.15">
      <c r="A487" s="30">
        <v>482</v>
      </c>
      <c r="B487" s="27"/>
      <c r="C487" s="30" t="s">
        <v>110</v>
      </c>
      <c r="D487" s="32" t="str">
        <f>'Locatie''s indeling '!E53</f>
        <v>Schaik v Erik</v>
      </c>
      <c r="E487" s="731"/>
      <c r="F487" s="736"/>
      <c r="J487" s="624" t="str">
        <f t="shared" si="313"/>
        <v/>
      </c>
      <c r="K487" s="634" t="str">
        <f t="shared" si="314"/>
        <v/>
      </c>
      <c r="L487" s="24" t="str">
        <f>IF(ISBLANK(H487),"",VLOOKUP(K487,Tabellen!$F$6:$G$16,2))</f>
        <v/>
      </c>
      <c r="N487" s="623" t="str">
        <f t="shared" si="310"/>
        <v/>
      </c>
      <c r="O487" s="159" t="str">
        <f>IF(ISBLANK(G487),"",VLOOKUP(J487,Tabellen!$B$5:$C$46,2))</f>
        <v/>
      </c>
      <c r="P487" s="520"/>
      <c r="Q487" s="132"/>
      <c r="R487" s="605"/>
      <c r="S487" s="132"/>
      <c r="T487" s="542"/>
      <c r="U487" s="606"/>
      <c r="V487" s="544"/>
      <c r="W487" s="569"/>
      <c r="X487" s="601"/>
      <c r="Y487" s="550"/>
      <c r="AA487" s="544"/>
      <c r="AB487" s="532"/>
      <c r="AC487" s="26"/>
    </row>
    <row r="488" spans="1:29" ht="13.5" customHeight="1" x14ac:dyDescent="0.15">
      <c r="A488" s="30">
        <v>483</v>
      </c>
      <c r="B488" s="27"/>
      <c r="C488" s="30" t="s">
        <v>110</v>
      </c>
      <c r="D488" s="32" t="str">
        <f>'Locatie''s indeling '!E54</f>
        <v>Wolterink Harrie</v>
      </c>
      <c r="E488" s="731"/>
      <c r="F488" s="736"/>
      <c r="J488" s="624" t="str">
        <f t="shared" si="313"/>
        <v/>
      </c>
      <c r="K488" s="634" t="str">
        <f t="shared" si="314"/>
        <v/>
      </c>
      <c r="L488" s="24" t="str">
        <f>IF(ISBLANK(H488),"",VLOOKUP(K488,Tabellen!$F$6:$G$16,2))</f>
        <v/>
      </c>
      <c r="N488" s="623" t="str">
        <f t="shared" si="310"/>
        <v/>
      </c>
      <c r="O488" s="159" t="str">
        <f>IF(ISBLANK(G488),"",VLOOKUP(J488,Tabellen!$B$5:$C$46,2))</f>
        <v/>
      </c>
      <c r="P488" s="520"/>
      <c r="Q488" s="132"/>
      <c r="R488" s="607"/>
      <c r="S488" s="132"/>
      <c r="T488" s="572"/>
      <c r="U488" s="132"/>
      <c r="V488" s="551"/>
      <c r="W488" s="556"/>
      <c r="X488" s="549"/>
      <c r="Y488" s="550"/>
      <c r="Z488" s="555"/>
      <c r="AA488" s="551"/>
      <c r="AB488" s="533"/>
      <c r="AC488" s="26"/>
    </row>
    <row r="489" spans="1:29" ht="13.5" customHeight="1" thickBot="1" x14ac:dyDescent="0.2">
      <c r="A489" s="30">
        <v>484</v>
      </c>
      <c r="B489" s="27"/>
      <c r="C489" s="30"/>
      <c r="D489" s="27"/>
      <c r="E489" s="731"/>
      <c r="F489" s="736"/>
      <c r="G489" s="28"/>
      <c r="H489" s="71"/>
      <c r="I489" s="71"/>
      <c r="J489" s="624" t="str">
        <f t="shared" si="313"/>
        <v/>
      </c>
      <c r="K489" s="634" t="str">
        <f t="shared" si="314"/>
        <v/>
      </c>
      <c r="L489" s="24" t="str">
        <f>IF(ISBLANK(H489),"",VLOOKUP(K489,Tabellen!$F$6:$G$16,2))</f>
        <v/>
      </c>
      <c r="M489" s="28"/>
      <c r="N489" s="623" t="str">
        <f t="shared" si="310"/>
        <v/>
      </c>
      <c r="O489" s="159" t="str">
        <f>IF(ISBLANK(G489),"",VLOOKUP(J489,Tabellen!$B$5:$C$46,2))</f>
        <v/>
      </c>
      <c r="P489" s="510"/>
    </row>
    <row r="490" spans="1:29" ht="13.5" customHeight="1" thickBot="1" x14ac:dyDescent="0.2">
      <c r="A490" s="30">
        <v>485</v>
      </c>
      <c r="B490" s="27"/>
      <c r="C490" s="30" t="s">
        <v>110</v>
      </c>
      <c r="D490" s="32" t="str">
        <f t="shared" ref="D490" si="315">D481</f>
        <v>Totaal</v>
      </c>
      <c r="E490" s="743">
        <f>'Locatie''s indeling '!$F$55</f>
        <v>5.54</v>
      </c>
      <c r="F490" s="727">
        <f>SUM(F482:F489)</f>
        <v>130</v>
      </c>
      <c r="G490" s="727">
        <f t="shared" ref="G490" si="316">SUM(G482:G489)</f>
        <v>0</v>
      </c>
      <c r="H490" s="727">
        <f t="shared" ref="H490" si="317">SUM(H482:H489)</f>
        <v>0</v>
      </c>
      <c r="I490" s="727">
        <f t="shared" ref="I490" si="318">SUM(I482:I489)</f>
        <v>0</v>
      </c>
      <c r="J490" s="633" t="e">
        <f t="shared" si="313"/>
        <v>#DIV/0!</v>
      </c>
      <c r="K490" s="638">
        <f>MAX(K482:K489)</f>
        <v>0</v>
      </c>
      <c r="L490" s="646">
        <f>SUM(L482:L489)</f>
        <v>0</v>
      </c>
      <c r="M490" s="646">
        <f>MAX(M482:M489)</f>
        <v>0</v>
      </c>
      <c r="N490" s="649" t="e">
        <f t="shared" ref="N490:N498" si="319">IF(ISBLANK(H490),"",SUM(J490/E490))</f>
        <v>#DIV/0!</v>
      </c>
      <c r="O490" s="159" t="e">
        <f>IF(ISBLANK(G490),"",VLOOKUP(J490,Tabellen!$B$5:$C$46,2))</f>
        <v>#DIV/0!</v>
      </c>
      <c r="P490" s="1130" t="s">
        <v>31</v>
      </c>
      <c r="Q490" s="132"/>
      <c r="V490" s="544"/>
      <c r="W490" s="569"/>
      <c r="X490" s="601"/>
      <c r="Y490" s="550"/>
      <c r="AA490" s="544"/>
      <c r="AB490" s="529"/>
      <c r="AC490" s="70"/>
    </row>
    <row r="491" spans="1:29" ht="13.5" customHeight="1" thickBot="1" x14ac:dyDescent="0.2">
      <c r="A491" s="30">
        <v>486</v>
      </c>
      <c r="B491" s="27" t="str">
        <f>'Locatie''s indeling '!$E$56</f>
        <v>Lindert Gerrit te</v>
      </c>
      <c r="C491" s="30" t="s">
        <v>111</v>
      </c>
      <c r="D491" s="27" t="str">
        <f>'Locatie''s indeling '!E57</f>
        <v>Fruchte Harrie te</v>
      </c>
      <c r="E491" s="731">
        <f>'Locatie''s indeling '!$F$56</f>
        <v>1.53</v>
      </c>
      <c r="F491" s="736">
        <f>'Locatie''s indeling '!$G$56</f>
        <v>45</v>
      </c>
      <c r="J491" s="624" t="str">
        <f t="shared" ref="J491:J499" si="320">IF(ISBLANK(H491),"",SUM(H491/I491))</f>
        <v/>
      </c>
      <c r="K491" s="634" t="str">
        <f t="shared" ref="K491:K498" si="321">IF(ISBLANK(H491),"",SUM(H491/F491))</f>
        <v/>
      </c>
      <c r="L491" s="24" t="str">
        <f>IF(ISBLANK(H491),"",VLOOKUP(K491,Tabellen!$F$6:$G$16,2))</f>
        <v/>
      </c>
      <c r="M491" s="24"/>
      <c r="N491" s="623" t="str">
        <f t="shared" si="319"/>
        <v/>
      </c>
      <c r="O491" s="159" t="str">
        <f>IF(ISBLANK(G491),"",VLOOKUP(J491,Tabellen!$B$5:$C$46,2))</f>
        <v/>
      </c>
      <c r="P491" s="1131"/>
      <c r="Q491" s="132"/>
      <c r="V491" s="544"/>
      <c r="W491" s="569"/>
      <c r="X491" s="601"/>
      <c r="Y491" s="550"/>
      <c r="AA491" s="544"/>
      <c r="AB491" s="529"/>
      <c r="AC491" s="70"/>
    </row>
    <row r="492" spans="1:29" ht="13.5" customHeight="1" x14ac:dyDescent="0.15">
      <c r="A492" s="30">
        <v>487</v>
      </c>
      <c r="B492" s="27"/>
      <c r="C492" s="30" t="s">
        <v>111</v>
      </c>
      <c r="D492" s="27" t="str">
        <f>'Locatie''s indeling '!E50</f>
        <v>Hakken Gerrit</v>
      </c>
      <c r="E492" s="731"/>
      <c r="F492" s="736"/>
      <c r="J492" s="624" t="str">
        <f t="shared" si="320"/>
        <v/>
      </c>
      <c r="K492" s="634" t="str">
        <f t="shared" si="321"/>
        <v/>
      </c>
      <c r="L492" s="24" t="str">
        <f>IF(ISBLANK(H492),"",VLOOKUP(K492,Tabellen!$F$6:$G$16,2))</f>
        <v/>
      </c>
      <c r="M492" s="24"/>
      <c r="N492" s="623" t="str">
        <f t="shared" si="319"/>
        <v/>
      </c>
      <c r="O492" s="159" t="str">
        <f>IF(ISBLANK(G492),"",VLOOKUP(J492,Tabellen!$B$5:$C$46,2))</f>
        <v/>
      </c>
      <c r="P492" s="688"/>
      <c r="Q492" s="132"/>
      <c r="V492" s="544"/>
      <c r="W492" s="569"/>
      <c r="X492" s="601"/>
      <c r="Y492" s="550"/>
      <c r="AA492" s="544"/>
      <c r="AB492" s="529"/>
      <c r="AC492" s="70"/>
    </row>
    <row r="493" spans="1:29" ht="13.5" customHeight="1" x14ac:dyDescent="0.15">
      <c r="A493" s="30">
        <v>488</v>
      </c>
      <c r="B493" s="27"/>
      <c r="C493" s="30" t="s">
        <v>111</v>
      </c>
      <c r="D493" s="27" t="str">
        <f>'Locatie''s indeling '!E51</f>
        <v>Ras J.</v>
      </c>
      <c r="E493" s="731"/>
      <c r="F493" s="736"/>
      <c r="G493" s="28"/>
      <c r="H493" s="71"/>
      <c r="I493" s="71"/>
      <c r="J493" s="624" t="str">
        <f t="shared" si="320"/>
        <v/>
      </c>
      <c r="K493" s="634" t="str">
        <f t="shared" si="321"/>
        <v/>
      </c>
      <c r="L493" s="24" t="str">
        <f>IF(ISBLANK(H493),"",VLOOKUP(K493,Tabellen!$F$6:$G$16,2))</f>
        <v/>
      </c>
      <c r="M493" s="28"/>
      <c r="N493" s="623" t="str">
        <f t="shared" si="319"/>
        <v/>
      </c>
      <c r="O493" s="159" t="str">
        <f>IF(ISBLANK(G493),"",VLOOKUP(J493,Tabellen!$B$5:$C$46,2))</f>
        <v/>
      </c>
      <c r="P493" s="520"/>
      <c r="Q493" s="132"/>
      <c r="V493" s="544"/>
      <c r="W493" s="569"/>
      <c r="X493" s="601"/>
      <c r="Y493" s="550"/>
      <c r="AA493" s="544"/>
      <c r="AB493" s="529"/>
      <c r="AC493" s="70"/>
    </row>
    <row r="494" spans="1:29" ht="13.5" customHeight="1" x14ac:dyDescent="0.15">
      <c r="A494" s="30">
        <v>489</v>
      </c>
      <c r="B494" s="27"/>
      <c r="C494" s="30" t="s">
        <v>111</v>
      </c>
      <c r="D494" s="27" t="str">
        <f>'Locatie''s indeling '!E52</f>
        <v>Slot  Guus</v>
      </c>
      <c r="E494" s="731"/>
      <c r="F494" s="736"/>
      <c r="J494" s="624" t="str">
        <f t="shared" si="320"/>
        <v/>
      </c>
      <c r="K494" s="634" t="str">
        <f t="shared" si="321"/>
        <v/>
      </c>
      <c r="L494" s="24" t="str">
        <f>IF(ISBLANK(H494),"",VLOOKUP(K494,Tabellen!$F$6:$G$16,2))</f>
        <v/>
      </c>
      <c r="M494" s="37"/>
      <c r="N494" s="623" t="str">
        <f t="shared" si="319"/>
        <v/>
      </c>
      <c r="O494" s="159" t="str">
        <f>IF(ISBLANK(G494),"",VLOOKUP(J494,Tabellen!$B$5:$C$46,2))</f>
        <v/>
      </c>
      <c r="P494" s="520"/>
      <c r="Q494" s="132"/>
      <c r="V494" s="544"/>
      <c r="W494" s="569"/>
      <c r="X494" s="601"/>
      <c r="Y494" s="550"/>
      <c r="AA494" s="544"/>
      <c r="AB494" s="529"/>
      <c r="AC494" s="70"/>
    </row>
    <row r="495" spans="1:29" ht="13.5" customHeight="1" x14ac:dyDescent="0.15">
      <c r="A495" s="30">
        <v>490</v>
      </c>
      <c r="B495" s="179"/>
      <c r="C495" s="30" t="s">
        <v>111</v>
      </c>
      <c r="D495" s="27" t="str">
        <f>'Locatie''s indeling '!E53</f>
        <v>Schaik v Erik</v>
      </c>
      <c r="E495" s="731"/>
      <c r="F495" s="736"/>
      <c r="J495" s="624" t="str">
        <f t="shared" si="320"/>
        <v/>
      </c>
      <c r="K495" s="634" t="str">
        <f t="shared" si="321"/>
        <v/>
      </c>
      <c r="L495" s="24" t="str">
        <f>IF(ISBLANK(H495),"",VLOOKUP(K495,Tabellen!$F$6:$G$16,2))</f>
        <v/>
      </c>
      <c r="M495" s="24"/>
      <c r="N495" s="623" t="str">
        <f t="shared" si="319"/>
        <v/>
      </c>
      <c r="O495" s="159" t="str">
        <f>IF(ISBLANK(G495),"",VLOOKUP(J495,Tabellen!$B$5:$C$46,2))</f>
        <v/>
      </c>
      <c r="P495" s="522"/>
      <c r="Q495" s="572"/>
      <c r="V495" s="604"/>
      <c r="W495" s="569"/>
      <c r="Y495" s="568"/>
      <c r="AA495" s="544"/>
      <c r="AB495" s="529"/>
      <c r="AC495" s="70"/>
    </row>
    <row r="496" spans="1:29" ht="13.5" customHeight="1" x14ac:dyDescent="0.15">
      <c r="A496" s="30">
        <v>491</v>
      </c>
      <c r="B496" s="27"/>
      <c r="C496" s="30" t="s">
        <v>111</v>
      </c>
      <c r="D496" s="27" t="str">
        <f>'Locatie''s indeling '!E54</f>
        <v>Wolterink Harrie</v>
      </c>
      <c r="E496" s="731"/>
      <c r="F496" s="736"/>
      <c r="J496" s="624" t="str">
        <f t="shared" si="320"/>
        <v/>
      </c>
      <c r="K496" s="634" t="str">
        <f t="shared" si="321"/>
        <v/>
      </c>
      <c r="L496" s="24" t="str">
        <f>IF(ISBLANK(H496),"",VLOOKUP(K496,Tabellen!$F$6:$G$16,2))</f>
        <v/>
      </c>
      <c r="N496" s="623" t="str">
        <f t="shared" si="319"/>
        <v/>
      </c>
      <c r="O496" s="159" t="str">
        <f>IF(ISBLANK(G496),"",VLOOKUP(J496,Tabellen!$B$5:$C$46,2))</f>
        <v/>
      </c>
      <c r="P496" s="520"/>
      <c r="Q496" s="572"/>
      <c r="V496" s="604"/>
      <c r="W496" s="569"/>
      <c r="Y496" s="568"/>
      <c r="AA496" s="544"/>
      <c r="AB496" s="529"/>
      <c r="AC496" s="70"/>
    </row>
    <row r="497" spans="1:29" ht="13.5" customHeight="1" x14ac:dyDescent="0.15">
      <c r="A497" s="30">
        <v>492</v>
      </c>
      <c r="B497" s="27"/>
      <c r="C497" s="30" t="s">
        <v>111</v>
      </c>
      <c r="D497" s="27" t="str">
        <f>'Locatie''s indeling '!E55</f>
        <v>Bongers Tonnie</v>
      </c>
      <c r="E497" s="731"/>
      <c r="F497" s="736"/>
      <c r="J497" s="624" t="str">
        <f t="shared" si="320"/>
        <v/>
      </c>
      <c r="K497" s="634" t="str">
        <f t="shared" si="321"/>
        <v/>
      </c>
      <c r="L497" s="24" t="str">
        <f>IF(ISBLANK(H497),"",VLOOKUP(K497,Tabellen!$F$6:$G$16,2))</f>
        <v/>
      </c>
      <c r="N497" s="623" t="str">
        <f t="shared" si="319"/>
        <v/>
      </c>
      <c r="O497" s="159" t="str">
        <f>IF(ISBLANK(G497),"",VLOOKUP(J497,Tabellen!$B$5:$C$46,2))</f>
        <v/>
      </c>
      <c r="P497" s="520"/>
      <c r="Q497" s="572"/>
      <c r="V497" s="604"/>
      <c r="W497" s="569"/>
      <c r="Y497" s="568"/>
      <c r="AA497" s="544"/>
      <c r="AB497" s="529"/>
      <c r="AC497" s="70"/>
    </row>
    <row r="498" spans="1:29" ht="13.5" customHeight="1" thickBot="1" x14ac:dyDescent="0.2">
      <c r="A498" s="30">
        <v>493</v>
      </c>
      <c r="B498" s="27"/>
      <c r="C498" s="30"/>
      <c r="D498" s="27"/>
      <c r="E498" s="731"/>
      <c r="F498" s="736"/>
      <c r="G498" s="642"/>
      <c r="H498" s="643"/>
      <c r="I498" s="643"/>
      <c r="J498" s="667" t="str">
        <f t="shared" si="320"/>
        <v/>
      </c>
      <c r="K498" s="644" t="str">
        <f t="shared" si="321"/>
        <v/>
      </c>
      <c r="L498" s="622" t="str">
        <f>IF(ISBLANK(H498),"",VLOOKUP(K498,Tabellen!$F$6:$G$16,2))</f>
        <v/>
      </c>
      <c r="M498" s="642"/>
      <c r="N498" s="623" t="str">
        <f t="shared" si="319"/>
        <v/>
      </c>
      <c r="O498" s="159" t="str">
        <f>IF(ISBLANK(G498),"",VLOOKUP(J498,Tabellen!$B$5:$C$46,2))</f>
        <v/>
      </c>
      <c r="P498" s="520"/>
      <c r="Q498" s="572"/>
      <c r="V498" s="604"/>
      <c r="W498" s="569"/>
      <c r="Y498" s="568"/>
      <c r="AA498" s="544"/>
      <c r="AB498" s="529"/>
      <c r="AC498" s="70"/>
    </row>
    <row r="499" spans="1:29" ht="13.5" customHeight="1" thickBot="1" x14ac:dyDescent="0.2">
      <c r="A499" s="30">
        <v>494</v>
      </c>
      <c r="B499" s="27"/>
      <c r="C499" s="30" t="s">
        <v>111</v>
      </c>
      <c r="D499" s="324" t="str">
        <f t="shared" ref="D499" si="322">D490</f>
        <v>Totaal</v>
      </c>
      <c r="E499" s="743">
        <f>'Locatie''s indeling '!$F$56</f>
        <v>1.53</v>
      </c>
      <c r="F499" s="723">
        <f>SUM(F491:F498)</f>
        <v>45</v>
      </c>
      <c r="G499" s="647">
        <f t="shared" ref="G499:I499" si="323">SUM(G491:G498)</f>
        <v>0</v>
      </c>
      <c r="H499" s="657">
        <f t="shared" si="323"/>
        <v>0</v>
      </c>
      <c r="I499" s="657">
        <f t="shared" si="323"/>
        <v>0</v>
      </c>
      <c r="J499" s="703" t="e">
        <f t="shared" si="320"/>
        <v>#DIV/0!</v>
      </c>
      <c r="K499" s="638">
        <f>MAX(K491:K498)</f>
        <v>0</v>
      </c>
      <c r="L499" s="646">
        <f>SUM(L491:L498)</f>
        <v>0</v>
      </c>
      <c r="M499" s="647">
        <f>MAX(M491:M498)</f>
        <v>0</v>
      </c>
      <c r="N499" s="649" t="e">
        <f t="shared" ref="N499:N507" si="324">IF(ISBLANK(H499),"",SUM(J499/E499))</f>
        <v>#DIV/0!</v>
      </c>
      <c r="O499" s="159" t="e">
        <f>IF(ISBLANK(G499),"",VLOOKUP(J499,Tabellen!$B$5:$C$46,2))</f>
        <v>#DIV/0!</v>
      </c>
      <c r="P499" s="662"/>
      <c r="Q499" s="572"/>
      <c r="V499" s="604"/>
      <c r="W499" s="569"/>
      <c r="Y499" s="568"/>
      <c r="AA499" s="544"/>
      <c r="AB499" s="529"/>
      <c r="AC499" s="70"/>
    </row>
    <row r="500" spans="1:29" ht="13.5" customHeight="1" x14ac:dyDescent="0.15">
      <c r="A500" s="30">
        <v>495</v>
      </c>
      <c r="B500" s="27" t="str">
        <f>'Locatie''s indeling '!$E$57</f>
        <v>Fruchte Harrie te</v>
      </c>
      <c r="C500" s="30" t="s">
        <v>111</v>
      </c>
      <c r="D500" s="27" t="str">
        <f>'Locatie''s indeling '!E50</f>
        <v>Hakken Gerrit</v>
      </c>
      <c r="E500" s="747">
        <f>'Locatie''s indeling '!$F$57</f>
        <v>1.52</v>
      </c>
      <c r="F500" s="735">
        <f>'Locatie''s indeling '!$G$57</f>
        <v>45</v>
      </c>
      <c r="G500" s="153"/>
      <c r="H500" s="153"/>
      <c r="I500" s="153"/>
      <c r="J500" s="624" t="str">
        <f t="shared" ref="J500:J508" si="325">IF(ISBLANK(H500),"",SUM(H500/I500))</f>
        <v/>
      </c>
      <c r="K500" s="634" t="str">
        <f t="shared" ref="K500:K507" si="326">IF(ISBLANK(H500),"",SUM(H500/F500))</f>
        <v/>
      </c>
      <c r="L500" s="152" t="str">
        <f>IF(ISBLANK(H500),"",VLOOKUP(K500,Tabellen!$F$6:$G$16,2))</f>
        <v/>
      </c>
      <c r="M500" s="152"/>
      <c r="N500" s="669" t="str">
        <f t="shared" si="324"/>
        <v/>
      </c>
      <c r="O500" s="159" t="str">
        <f>IF(ISBLANK(G500),"",VLOOKUP(J500,Tabellen!$B$5:$C$46,2))</f>
        <v/>
      </c>
      <c r="P500" s="520"/>
      <c r="Q500" s="132"/>
      <c r="V500" s="544"/>
      <c r="W500" s="569"/>
      <c r="X500" s="601"/>
      <c r="Y500" s="550"/>
      <c r="AA500" s="544"/>
      <c r="AB500" s="529"/>
      <c r="AC500" s="70"/>
    </row>
    <row r="501" spans="1:29" ht="13.5" customHeight="1" x14ac:dyDescent="0.15">
      <c r="A501" s="30">
        <v>496</v>
      </c>
      <c r="B501" s="27"/>
      <c r="C501" s="30" t="s">
        <v>111</v>
      </c>
      <c r="D501" s="27" t="str">
        <f>'Locatie''s indeling '!E51</f>
        <v>Ras J.</v>
      </c>
      <c r="E501" s="731"/>
      <c r="F501" s="736"/>
      <c r="J501" s="624" t="str">
        <f t="shared" si="325"/>
        <v/>
      </c>
      <c r="K501" s="634" t="str">
        <f t="shared" si="326"/>
        <v/>
      </c>
      <c r="L501" s="24" t="str">
        <f>IF(ISBLANK(H501),"",VLOOKUP(K501,Tabellen!$F$6:$G$16,2))</f>
        <v/>
      </c>
      <c r="M501" s="24"/>
      <c r="N501" s="623" t="str">
        <f t="shared" si="324"/>
        <v/>
      </c>
      <c r="O501" s="159" t="str">
        <f>IF(ISBLANK(G501),"",VLOOKUP(J501,Tabellen!$B$5:$C$46,2))</f>
        <v/>
      </c>
      <c r="P501" s="520"/>
      <c r="Q501" s="132"/>
      <c r="V501" s="544"/>
      <c r="W501" s="569"/>
      <c r="X501" s="601"/>
      <c r="Y501" s="550"/>
      <c r="AA501" s="544"/>
      <c r="AB501" s="529"/>
      <c r="AC501" s="70"/>
    </row>
    <row r="502" spans="1:29" ht="13.5" customHeight="1" x14ac:dyDescent="0.15">
      <c r="A502" s="30">
        <v>497</v>
      </c>
      <c r="B502" s="27"/>
      <c r="C502" s="30" t="s">
        <v>111</v>
      </c>
      <c r="D502" s="27" t="str">
        <f>'Locatie''s indeling '!E52</f>
        <v>Slot  Guus</v>
      </c>
      <c r="E502" s="731"/>
      <c r="F502" s="736"/>
      <c r="G502" s="28"/>
      <c r="H502" s="71"/>
      <c r="I502" s="71"/>
      <c r="J502" s="624" t="str">
        <f t="shared" si="325"/>
        <v/>
      </c>
      <c r="K502" s="634" t="str">
        <f t="shared" si="326"/>
        <v/>
      </c>
      <c r="L502" s="24" t="str">
        <f>IF(ISBLANK(H502),"",VLOOKUP(K502,Tabellen!$F$6:$G$16,2))</f>
        <v/>
      </c>
      <c r="M502" s="28"/>
      <c r="N502" s="623" t="str">
        <f t="shared" si="324"/>
        <v/>
      </c>
      <c r="O502" s="159" t="str">
        <f>IF(ISBLANK(G502),"",VLOOKUP(J502,Tabellen!$B$5:$C$46,2))</f>
        <v/>
      </c>
      <c r="P502" s="520"/>
      <c r="Q502" s="132"/>
      <c r="V502" s="544"/>
      <c r="W502" s="569"/>
      <c r="X502" s="601"/>
      <c r="Y502" s="550"/>
      <c r="AA502" s="544"/>
      <c r="AB502" s="529"/>
      <c r="AC502" s="70"/>
    </row>
    <row r="503" spans="1:29" ht="13.5" customHeight="1" x14ac:dyDescent="0.15">
      <c r="A503" s="30">
        <v>498</v>
      </c>
      <c r="B503" s="27"/>
      <c r="C503" s="30" t="s">
        <v>111</v>
      </c>
      <c r="D503" s="27" t="str">
        <f>'Locatie''s indeling '!E53</f>
        <v>Schaik v Erik</v>
      </c>
      <c r="E503" s="731"/>
      <c r="F503" s="736"/>
      <c r="J503" s="624" t="str">
        <f t="shared" si="325"/>
        <v/>
      </c>
      <c r="K503" s="634" t="str">
        <f t="shared" si="326"/>
        <v/>
      </c>
      <c r="L503" s="24" t="str">
        <f>IF(ISBLANK(H503),"",VLOOKUP(K503,Tabellen!$F$6:$G$16,2))</f>
        <v/>
      </c>
      <c r="M503" s="37"/>
      <c r="N503" s="623" t="str">
        <f t="shared" si="324"/>
        <v/>
      </c>
      <c r="O503" s="159" t="str">
        <f>IF(ISBLANK(G503),"",VLOOKUP(J503,Tabellen!$B$5:$C$46,2))</f>
        <v/>
      </c>
      <c r="P503" s="520"/>
      <c r="Q503" s="132"/>
      <c r="V503" s="544"/>
      <c r="W503" s="569"/>
      <c r="X503" s="601"/>
      <c r="Y503" s="550"/>
      <c r="AA503" s="544"/>
      <c r="AB503" s="529"/>
      <c r="AC503" s="70"/>
    </row>
    <row r="504" spans="1:29" ht="13.5" customHeight="1" x14ac:dyDescent="0.15">
      <c r="A504" s="30">
        <v>499</v>
      </c>
      <c r="B504" s="27"/>
      <c r="C504" s="30" t="s">
        <v>111</v>
      </c>
      <c r="D504" s="27" t="str">
        <f>'Locatie''s indeling '!E54</f>
        <v>Wolterink Harrie</v>
      </c>
      <c r="E504" s="731"/>
      <c r="F504" s="736"/>
      <c r="J504" s="624" t="str">
        <f t="shared" si="325"/>
        <v/>
      </c>
      <c r="K504" s="634" t="str">
        <f t="shared" si="326"/>
        <v/>
      </c>
      <c r="L504" s="24" t="str">
        <f>IF(ISBLANK(H504),"",VLOOKUP(K504,Tabellen!$F$6:$G$16,2))</f>
        <v/>
      </c>
      <c r="M504" s="24"/>
      <c r="N504" s="623" t="str">
        <f t="shared" si="324"/>
        <v/>
      </c>
      <c r="O504" s="159" t="str">
        <f>IF(ISBLANK(G504),"",VLOOKUP(J504,Tabellen!$B$5:$C$46,2))</f>
        <v/>
      </c>
      <c r="P504" s="520"/>
      <c r="Q504" s="132"/>
      <c r="V504" s="544"/>
      <c r="W504" s="569"/>
      <c r="X504" s="601"/>
      <c r="Y504" s="550"/>
      <c r="AA504" s="544"/>
      <c r="AB504" s="529"/>
      <c r="AC504" s="70"/>
    </row>
    <row r="505" spans="1:29" ht="13.5" customHeight="1" x14ac:dyDescent="0.15">
      <c r="A505" s="30">
        <v>500</v>
      </c>
      <c r="B505" s="27"/>
      <c r="C505" s="30" t="s">
        <v>111</v>
      </c>
      <c r="D505" s="27" t="str">
        <f>'Locatie''s indeling '!E55</f>
        <v>Bongers Tonnie</v>
      </c>
      <c r="E505" s="731"/>
      <c r="F505" s="736"/>
      <c r="J505" s="624" t="str">
        <f t="shared" si="325"/>
        <v/>
      </c>
      <c r="K505" s="634" t="str">
        <f t="shared" si="326"/>
        <v/>
      </c>
      <c r="L505" s="24" t="str">
        <f>IF(ISBLANK(H505),"",VLOOKUP(K505,Tabellen!$F$6:$G$16,2))</f>
        <v/>
      </c>
      <c r="N505" s="623" t="str">
        <f t="shared" si="324"/>
        <v/>
      </c>
      <c r="O505" s="159" t="str">
        <f>IF(ISBLANK(G505),"",VLOOKUP(J505,Tabellen!$B$5:$C$46,2))</f>
        <v/>
      </c>
      <c r="P505" s="520"/>
      <c r="Q505" s="132"/>
      <c r="V505" s="544"/>
      <c r="W505" s="569"/>
      <c r="X505" s="601"/>
      <c r="Y505" s="550"/>
      <c r="AA505" s="544"/>
      <c r="AB505" s="529"/>
      <c r="AC505" s="70"/>
    </row>
    <row r="506" spans="1:29" ht="13.5" customHeight="1" x14ac:dyDescent="0.15">
      <c r="A506" s="30">
        <v>501</v>
      </c>
      <c r="B506" s="27"/>
      <c r="C506" s="30" t="s">
        <v>111</v>
      </c>
      <c r="D506" s="27" t="str">
        <f>'Locatie''s indeling '!E56</f>
        <v>Lindert Gerrit te</v>
      </c>
      <c r="E506" s="731"/>
      <c r="F506" s="736"/>
      <c r="J506" s="624" t="str">
        <f t="shared" si="325"/>
        <v/>
      </c>
      <c r="K506" s="634" t="str">
        <f t="shared" si="326"/>
        <v/>
      </c>
      <c r="L506" s="24" t="str">
        <f>IF(ISBLANK(H506),"",VLOOKUP(K506,Tabellen!$F$6:$G$16,2))</f>
        <v/>
      </c>
      <c r="N506" s="623" t="str">
        <f t="shared" si="324"/>
        <v/>
      </c>
      <c r="O506" s="159" t="str">
        <f>IF(ISBLANK(G506),"",VLOOKUP(J506,Tabellen!$B$5:$C$46,2))</f>
        <v/>
      </c>
      <c r="P506" s="520"/>
      <c r="Q506" s="132"/>
      <c r="V506" s="544"/>
      <c r="W506" s="569"/>
      <c r="X506" s="601"/>
      <c r="Y506" s="550"/>
      <c r="AA506" s="544"/>
      <c r="AB506" s="529"/>
      <c r="AC506" s="70"/>
    </row>
    <row r="507" spans="1:29" ht="13.5" customHeight="1" thickBot="1" x14ac:dyDescent="0.2">
      <c r="A507" s="30">
        <v>502</v>
      </c>
      <c r="B507" s="27"/>
      <c r="C507" s="30"/>
      <c r="D507" s="32"/>
      <c r="E507" s="745"/>
      <c r="F507" s="737"/>
      <c r="G507" s="642"/>
      <c r="H507" s="643"/>
      <c r="I507" s="643"/>
      <c r="J507" s="667" t="str">
        <f t="shared" si="325"/>
        <v/>
      </c>
      <c r="K507" s="644" t="str">
        <f t="shared" si="326"/>
        <v/>
      </c>
      <c r="L507" s="622" t="str">
        <f>IF(ISBLANK(H507),"",VLOOKUP(K507,Tabellen!$F$6:$G$16,2))</f>
        <v/>
      </c>
      <c r="M507" s="642"/>
      <c r="N507" s="623" t="str">
        <f t="shared" si="324"/>
        <v/>
      </c>
      <c r="O507" s="159" t="str">
        <f>IF(ISBLANK(G507),"",VLOOKUP(J507,Tabellen!$B$5:$C$46,2))</f>
        <v/>
      </c>
      <c r="P507" s="520"/>
      <c r="Q507" s="132"/>
      <c r="V507" s="544"/>
      <c r="W507" s="569"/>
      <c r="X507" s="601"/>
      <c r="Y507" s="550"/>
      <c r="AA507" s="544"/>
      <c r="AB507" s="529"/>
      <c r="AC507" s="70"/>
    </row>
    <row r="508" spans="1:29" ht="13.5" customHeight="1" thickBot="1" x14ac:dyDescent="0.2">
      <c r="A508" s="30">
        <v>503</v>
      </c>
      <c r="B508" s="27"/>
      <c r="C508" s="30" t="s">
        <v>111</v>
      </c>
      <c r="D508" s="515" t="str">
        <f t="shared" ref="D508" si="327">D499</f>
        <v>Totaal</v>
      </c>
      <c r="E508" s="971">
        <f>'Locatie''s indeling '!$F$57</f>
        <v>1.52</v>
      </c>
      <c r="F508" s="723">
        <f>SUM(F500:F507)</f>
        <v>45</v>
      </c>
      <c r="G508" s="647">
        <f t="shared" ref="G508:I508" si="328">SUM(G500:G507)</f>
        <v>0</v>
      </c>
      <c r="H508" s="647">
        <f t="shared" si="328"/>
        <v>0</v>
      </c>
      <c r="I508" s="647">
        <f t="shared" si="328"/>
        <v>0</v>
      </c>
      <c r="J508" s="703" t="e">
        <f t="shared" si="325"/>
        <v>#DIV/0!</v>
      </c>
      <c r="K508" s="638">
        <f>MAX(K500:K507)</f>
        <v>0</v>
      </c>
      <c r="L508" s="646">
        <f>SUM(L500:L507)</f>
        <v>0</v>
      </c>
      <c r="M508" s="647">
        <f>MAX(M500:M507)</f>
        <v>0</v>
      </c>
      <c r="N508" s="649" t="e">
        <f t="shared" ref="N508:N516" si="329">IF(ISBLANK(H508),"",SUM(J508/E508))</f>
        <v>#DIV/0!</v>
      </c>
      <c r="O508" s="159" t="e">
        <f>IF(ISBLANK(G508),"",VLOOKUP(J508,Tabellen!$B$5:$C$46,2))</f>
        <v>#DIV/0!</v>
      </c>
      <c r="P508" s="662"/>
      <c r="Q508" s="132"/>
      <c r="V508" s="544"/>
      <c r="W508" s="569"/>
      <c r="X508" s="601"/>
      <c r="Y508" s="550"/>
      <c r="AA508" s="544"/>
      <c r="AB508" s="529"/>
      <c r="AC508" s="70"/>
    </row>
    <row r="509" spans="1:29" ht="13.5" customHeight="1" x14ac:dyDescent="0.15">
      <c r="A509" s="30">
        <v>504</v>
      </c>
      <c r="B509" s="27" t="str">
        <f>'Locatie''s indeling '!$E$58</f>
        <v>Hulzink Jan</v>
      </c>
      <c r="C509" s="30" t="s">
        <v>111</v>
      </c>
      <c r="D509" s="27" t="str">
        <f>'Locatie''s indeling '!E59</f>
        <v>Wiegerinck Stef</v>
      </c>
      <c r="E509" s="747">
        <f>'Locatie''s indeling '!$F$58</f>
        <v>1.28</v>
      </c>
      <c r="F509" s="735">
        <f>'Locatie''s indeling '!$G$58</f>
        <v>39</v>
      </c>
      <c r="G509" s="153"/>
      <c r="H509" s="153"/>
      <c r="I509" s="153"/>
      <c r="J509" s="624" t="str">
        <f t="shared" ref="J509:J517" si="330">IF(ISBLANK(H509),"",SUM(H509/I509))</f>
        <v/>
      </c>
      <c r="K509" s="634" t="str">
        <f t="shared" ref="K509:K516" si="331">IF(ISBLANK(H509),"",SUM(H509/F509))</f>
        <v/>
      </c>
      <c r="L509" s="152" t="str">
        <f>IF(ISBLANK(H509),"",VLOOKUP(K509,Tabellen!$F$6:$G$16,2))</f>
        <v/>
      </c>
      <c r="M509" s="152"/>
      <c r="N509" s="669" t="str">
        <f t="shared" si="329"/>
        <v/>
      </c>
      <c r="O509" s="159" t="str">
        <f>IF(ISBLANK(G509),"",VLOOKUP(J509,Tabellen!$B$5:$C$46,2))</f>
        <v/>
      </c>
      <c r="P509" s="520"/>
      <c r="Q509" s="132"/>
      <c r="V509" s="544"/>
      <c r="W509" s="569"/>
      <c r="X509" s="601"/>
      <c r="Y509" s="550"/>
      <c r="AA509" s="544"/>
      <c r="AB509" s="529"/>
      <c r="AC509" s="70"/>
    </row>
    <row r="510" spans="1:29" ht="13.5" customHeight="1" x14ac:dyDescent="0.15">
      <c r="A510" s="30">
        <v>505</v>
      </c>
      <c r="B510" s="27"/>
      <c r="C510" s="30" t="s">
        <v>111</v>
      </c>
      <c r="D510" s="27" t="str">
        <f>'Locatie''s indeling '!E60</f>
        <v>Heutinck Marga</v>
      </c>
      <c r="E510" s="747"/>
      <c r="F510" s="735"/>
      <c r="J510" s="624" t="str">
        <f t="shared" si="330"/>
        <v/>
      </c>
      <c r="K510" s="634" t="str">
        <f t="shared" si="331"/>
        <v/>
      </c>
      <c r="L510" s="24" t="str">
        <f>IF(ISBLANK(H510),"",VLOOKUP(K510,Tabellen!$F$6:$G$16,2))</f>
        <v/>
      </c>
      <c r="M510" s="24"/>
      <c r="N510" s="623" t="str">
        <f t="shared" si="329"/>
        <v/>
      </c>
      <c r="O510" s="159" t="str">
        <f>IF(ISBLANK(G510),"",VLOOKUP(J510,Tabellen!$B$5:$C$46,2))</f>
        <v/>
      </c>
      <c r="P510" s="520"/>
      <c r="Q510" s="132"/>
      <c r="V510" s="544"/>
      <c r="W510" s="569"/>
      <c r="X510" s="601"/>
      <c r="Y510" s="550"/>
      <c r="AA510" s="544"/>
      <c r="AB510" s="529"/>
      <c r="AC510" s="70"/>
    </row>
    <row r="511" spans="1:29" ht="13.5" customHeight="1" x14ac:dyDescent="0.15">
      <c r="A511" s="30">
        <v>506</v>
      </c>
      <c r="B511" s="27"/>
      <c r="C511" s="30" t="s">
        <v>111</v>
      </c>
      <c r="D511" s="27" t="str">
        <f>'Locatie''s indeling '!E61</f>
        <v>Mennink Henk</v>
      </c>
      <c r="E511" s="747"/>
      <c r="F511" s="735"/>
      <c r="G511" s="28"/>
      <c r="H511" s="71"/>
      <c r="I511" s="71"/>
      <c r="J511" s="624" t="str">
        <f t="shared" si="330"/>
        <v/>
      </c>
      <c r="K511" s="634" t="str">
        <f t="shared" si="331"/>
        <v/>
      </c>
      <c r="L511" s="24" t="str">
        <f>IF(ISBLANK(H511),"",VLOOKUP(K511,Tabellen!$F$6:$G$16,2))</f>
        <v/>
      </c>
      <c r="M511" s="28"/>
      <c r="N511" s="623" t="str">
        <f t="shared" si="329"/>
        <v/>
      </c>
      <c r="O511" s="159" t="str">
        <f>IF(ISBLANK(G511),"",VLOOKUP(J511,Tabellen!$B$5:$C$46,2))</f>
        <v/>
      </c>
      <c r="P511" s="520"/>
      <c r="Q511" s="132"/>
      <c r="V511" s="544"/>
      <c r="W511" s="569"/>
      <c r="X511" s="601"/>
      <c r="Y511" s="550"/>
      <c r="AA511" s="544"/>
      <c r="AB511" s="529"/>
      <c r="AC511" s="70"/>
    </row>
    <row r="512" spans="1:29" ht="13.5" customHeight="1" x14ac:dyDescent="0.15">
      <c r="A512" s="30">
        <v>507</v>
      </c>
      <c r="B512" s="27"/>
      <c r="C512" s="30" t="s">
        <v>111</v>
      </c>
      <c r="D512" s="27" t="str">
        <f>'Locatie''s indeling '!E62</f>
        <v>Wensing Johan</v>
      </c>
      <c r="E512" s="747"/>
      <c r="F512" s="735"/>
      <c r="J512" s="624" t="str">
        <f t="shared" si="330"/>
        <v/>
      </c>
      <c r="K512" s="634" t="str">
        <f t="shared" si="331"/>
        <v/>
      </c>
      <c r="L512" s="24" t="str">
        <f>IF(ISBLANK(H512),"",VLOOKUP(K512,Tabellen!$F$6:$G$16,2))</f>
        <v/>
      </c>
      <c r="M512" s="37"/>
      <c r="N512" s="623" t="str">
        <f t="shared" si="329"/>
        <v/>
      </c>
      <c r="O512" s="159" t="str">
        <f>IF(ISBLANK(G512),"",VLOOKUP(J512,Tabellen!$B$5:$C$46,2))</f>
        <v/>
      </c>
      <c r="P512" s="520"/>
      <c r="Q512" s="132"/>
      <c r="V512" s="544"/>
      <c r="W512" s="569"/>
      <c r="X512" s="601"/>
      <c r="Y512" s="550"/>
      <c r="AA512" s="544"/>
      <c r="AB512" s="529"/>
      <c r="AC512" s="70"/>
    </row>
    <row r="513" spans="1:29" ht="13.5" customHeight="1" x14ac:dyDescent="0.15">
      <c r="A513" s="30">
        <v>508</v>
      </c>
      <c r="B513" s="27"/>
      <c r="C513" s="30" t="s">
        <v>111</v>
      </c>
      <c r="D513" s="27" t="str">
        <f>'Locatie''s indeling '!E63</f>
        <v>Woertman Erika</v>
      </c>
      <c r="E513" s="747"/>
      <c r="F513" s="735"/>
      <c r="J513" s="624" t="str">
        <f t="shared" si="330"/>
        <v/>
      </c>
      <c r="K513" s="634" t="str">
        <f t="shared" si="331"/>
        <v/>
      </c>
      <c r="L513" s="24" t="str">
        <f>IF(ISBLANK(H513),"",VLOOKUP(K513,Tabellen!$F$6:$G$16,2))</f>
        <v/>
      </c>
      <c r="M513" s="24"/>
      <c r="N513" s="623" t="str">
        <f t="shared" si="329"/>
        <v/>
      </c>
      <c r="O513" s="159" t="str">
        <f>IF(ISBLANK(G513),"",VLOOKUP(J513,Tabellen!$B$5:$C$46,2))</f>
        <v/>
      </c>
      <c r="P513" s="520"/>
      <c r="Q513" s="132"/>
      <c r="V513" s="544"/>
      <c r="W513" s="569"/>
      <c r="X513" s="601"/>
      <c r="Y513" s="550"/>
      <c r="AA513" s="544"/>
      <c r="AB513" s="529"/>
      <c r="AC513" s="70"/>
    </row>
    <row r="514" spans="1:29" ht="13.5" customHeight="1" x14ac:dyDescent="0.15">
      <c r="A514" s="30">
        <v>509</v>
      </c>
      <c r="B514" s="27"/>
      <c r="C514" s="30" t="s">
        <v>111</v>
      </c>
      <c r="D514" s="27" t="str">
        <f>'Locatie''s indeling '!E64</f>
        <v>Cattier Theo</v>
      </c>
      <c r="E514" s="747"/>
      <c r="F514" s="735"/>
      <c r="J514" s="624" t="str">
        <f t="shared" si="330"/>
        <v/>
      </c>
      <c r="K514" s="634" t="str">
        <f t="shared" si="331"/>
        <v/>
      </c>
      <c r="L514" s="24" t="str">
        <f>IF(ISBLANK(H514),"",VLOOKUP(K514,Tabellen!$F$6:$G$16,2))</f>
        <v/>
      </c>
      <c r="N514" s="623" t="str">
        <f t="shared" si="329"/>
        <v/>
      </c>
      <c r="O514" s="159" t="str">
        <f>IF(ISBLANK(G514),"",VLOOKUP(J514,Tabellen!$B$5:$C$46,2))</f>
        <v/>
      </c>
      <c r="P514" s="520"/>
      <c r="Q514" s="132"/>
      <c r="V514" s="544"/>
      <c r="W514" s="569"/>
      <c r="X514" s="601"/>
      <c r="Y514" s="550"/>
      <c r="AA514" s="544"/>
      <c r="AB514" s="529"/>
      <c r="AC514" s="70"/>
    </row>
    <row r="515" spans="1:29" ht="13.5" customHeight="1" x14ac:dyDescent="0.15">
      <c r="A515" s="30">
        <v>510</v>
      </c>
      <c r="B515" s="27"/>
      <c r="C515" s="30" t="s">
        <v>111</v>
      </c>
      <c r="D515" s="27" t="str">
        <f>'Locatie''s indeling '!E65</f>
        <v>Reukers Jan</v>
      </c>
      <c r="E515" s="747"/>
      <c r="F515" s="735"/>
      <c r="J515" s="624" t="str">
        <f t="shared" si="330"/>
        <v/>
      </c>
      <c r="K515" s="634" t="str">
        <f t="shared" si="331"/>
        <v/>
      </c>
      <c r="L515" s="24" t="str">
        <f>IF(ISBLANK(H515),"",VLOOKUP(K515,Tabellen!$F$6:$G$16,2))</f>
        <v/>
      </c>
      <c r="N515" s="623" t="str">
        <f t="shared" si="329"/>
        <v/>
      </c>
      <c r="O515" s="159" t="str">
        <f>IF(ISBLANK(G515),"",VLOOKUP(J515,Tabellen!$B$5:$C$46,2))</f>
        <v/>
      </c>
      <c r="P515" s="520"/>
      <c r="Q515" s="132"/>
      <c r="V515" s="544"/>
      <c r="W515" s="569"/>
      <c r="X515" s="601"/>
      <c r="Y515" s="550"/>
      <c r="AA515" s="544"/>
      <c r="AB515" s="529"/>
      <c r="AC515" s="70"/>
    </row>
    <row r="516" spans="1:29" ht="13.5" customHeight="1" thickBot="1" x14ac:dyDescent="0.2">
      <c r="A516" s="30">
        <v>511</v>
      </c>
      <c r="B516" s="27"/>
      <c r="C516" s="30"/>
      <c r="D516" s="32"/>
      <c r="E516" s="750"/>
      <c r="F516" s="740"/>
      <c r="G516" s="642"/>
      <c r="H516" s="643"/>
      <c r="I516" s="643"/>
      <c r="J516" s="667" t="str">
        <f t="shared" si="330"/>
        <v/>
      </c>
      <c r="K516" s="644" t="str">
        <f t="shared" si="331"/>
        <v/>
      </c>
      <c r="L516" s="622" t="str">
        <f>IF(ISBLANK(H516),"",VLOOKUP(K516,Tabellen!$F$6:$G$16,2))</f>
        <v/>
      </c>
      <c r="M516" s="642"/>
      <c r="N516" s="623" t="str">
        <f t="shared" si="329"/>
        <v/>
      </c>
      <c r="O516" s="159" t="str">
        <f>IF(ISBLANK(G516),"",VLOOKUP(J516,Tabellen!$B$5:$C$46,2))</f>
        <v/>
      </c>
      <c r="P516" s="520"/>
      <c r="Q516" s="132"/>
      <c r="V516" s="544"/>
      <c r="W516" s="569"/>
      <c r="X516" s="601"/>
      <c r="Y516" s="550"/>
      <c r="AA516" s="544"/>
      <c r="AB516" s="529"/>
      <c r="AC516" s="70"/>
    </row>
    <row r="517" spans="1:29" ht="13.5" customHeight="1" thickBot="1" x14ac:dyDescent="0.2">
      <c r="A517" s="30">
        <v>512</v>
      </c>
      <c r="B517" s="27"/>
      <c r="C517" s="30" t="s">
        <v>111</v>
      </c>
      <c r="D517" s="515" t="str">
        <f t="shared" ref="D517" si="332">D508</f>
        <v>Totaal</v>
      </c>
      <c r="E517" s="746">
        <f>'Locatie''s indeling '!$F$58</f>
        <v>1.28</v>
      </c>
      <c r="F517" s="723">
        <f>SUM(F509:F516)</f>
        <v>39</v>
      </c>
      <c r="G517" s="647">
        <f t="shared" ref="G517:I517" si="333">SUM(G509:G516)</f>
        <v>0</v>
      </c>
      <c r="H517" s="647">
        <f t="shared" si="333"/>
        <v>0</v>
      </c>
      <c r="I517" s="647">
        <f t="shared" si="333"/>
        <v>0</v>
      </c>
      <c r="J517" s="703" t="e">
        <f t="shared" si="330"/>
        <v>#DIV/0!</v>
      </c>
      <c r="K517" s="638">
        <f>MAX(K509:K516)</f>
        <v>0</v>
      </c>
      <c r="L517" s="646">
        <f>SUM(L509:L516)</f>
        <v>0</v>
      </c>
      <c r="M517" s="647">
        <f>MAX(M509:M516)</f>
        <v>0</v>
      </c>
      <c r="N517" s="649" t="e">
        <f t="shared" ref="N517:N525" si="334">IF(ISBLANK(H517),"",SUM(J517/E517))</f>
        <v>#DIV/0!</v>
      </c>
      <c r="O517" s="159" t="e">
        <f>IF(ISBLANK(G517),"",VLOOKUP(J517,Tabellen!$B$5:$C$46,2))</f>
        <v>#DIV/0!</v>
      </c>
      <c r="P517" s="662"/>
      <c r="Q517" s="132"/>
      <c r="V517" s="544"/>
      <c r="W517" s="569"/>
      <c r="X517" s="601"/>
      <c r="Y517" s="550"/>
      <c r="AA517" s="544"/>
      <c r="AB517" s="529"/>
      <c r="AC517" s="70"/>
    </row>
    <row r="518" spans="1:29" ht="13.5" customHeight="1" x14ac:dyDescent="0.15">
      <c r="A518" s="30">
        <v>513</v>
      </c>
      <c r="B518" s="27" t="str">
        <f>'Locatie''s indeling '!$E$59</f>
        <v>Wiegerinck Stef</v>
      </c>
      <c r="C518" s="30" t="s">
        <v>111</v>
      </c>
      <c r="D518" s="32" t="str">
        <f>'Locatie''s indeling '!E60</f>
        <v>Heutinck Marga</v>
      </c>
      <c r="E518" s="747">
        <f>'Locatie''s indeling '!$F$59</f>
        <v>1.1499999999999999</v>
      </c>
      <c r="F518" s="735">
        <f>'Locatie''s indeling '!$G$59</f>
        <v>37</v>
      </c>
      <c r="G518" s="153"/>
      <c r="H518" s="153"/>
      <c r="I518" s="153"/>
      <c r="J518" s="624" t="str">
        <f t="shared" ref="J518:J526" si="335">IF(ISBLANK(H518),"",SUM(H518/I518))</f>
        <v/>
      </c>
      <c r="K518" s="634" t="str">
        <f t="shared" ref="K518:K525" si="336">IF(ISBLANK(H518),"",SUM(H518/F518))</f>
        <v/>
      </c>
      <c r="L518" s="152" t="str">
        <f>IF(ISBLANK(H518),"",VLOOKUP(K518,Tabellen!$F$6:$G$16,2))</f>
        <v/>
      </c>
      <c r="M518" s="152"/>
      <c r="N518" s="669" t="str">
        <f t="shared" si="334"/>
        <v/>
      </c>
      <c r="O518" s="159" t="str">
        <f>IF(ISBLANK(G518),"",VLOOKUP(J518,Tabellen!$B$5:$C$46,2))</f>
        <v/>
      </c>
      <c r="P518" s="520"/>
      <c r="Q518" s="132"/>
      <c r="V518" s="544"/>
      <c r="W518" s="569"/>
      <c r="X518" s="601"/>
      <c r="Y518" s="550"/>
      <c r="AA518" s="544"/>
      <c r="AB518" s="529"/>
      <c r="AC518" s="70"/>
    </row>
    <row r="519" spans="1:29" ht="13.5" customHeight="1" x14ac:dyDescent="0.15">
      <c r="A519" s="30">
        <v>514</v>
      </c>
      <c r="B519" s="27"/>
      <c r="C519" s="30" t="s">
        <v>111</v>
      </c>
      <c r="D519" s="32" t="str">
        <f>'Locatie''s indeling '!E61</f>
        <v>Mennink Henk</v>
      </c>
      <c r="E519" s="747"/>
      <c r="F519" s="735"/>
      <c r="J519" s="624" t="str">
        <f t="shared" si="335"/>
        <v/>
      </c>
      <c r="K519" s="634" t="str">
        <f t="shared" si="336"/>
        <v/>
      </c>
      <c r="L519" s="24" t="str">
        <f>IF(ISBLANK(H519),"",VLOOKUP(K519,Tabellen!$F$6:$G$16,2))</f>
        <v/>
      </c>
      <c r="M519" s="24"/>
      <c r="N519" s="623" t="str">
        <f t="shared" si="334"/>
        <v/>
      </c>
      <c r="O519" s="159" t="str">
        <f>IF(ISBLANK(G519),"",VLOOKUP(J519,Tabellen!$B$5:$C$46,2))</f>
        <v/>
      </c>
      <c r="P519" s="520"/>
      <c r="Q519" s="132"/>
      <c r="V519" s="544"/>
      <c r="W519" s="569"/>
      <c r="X519" s="601"/>
      <c r="Y519" s="550"/>
      <c r="AA519" s="544"/>
      <c r="AB519" s="529"/>
      <c r="AC519" s="70"/>
    </row>
    <row r="520" spans="1:29" ht="13.5" customHeight="1" x14ac:dyDescent="0.15">
      <c r="A520" s="30">
        <v>515</v>
      </c>
      <c r="B520" s="179"/>
      <c r="C520" s="30" t="s">
        <v>111</v>
      </c>
      <c r="D520" s="32" t="str">
        <f>'Locatie''s indeling '!E62</f>
        <v>Wensing Johan</v>
      </c>
      <c r="E520" s="747"/>
      <c r="F520" s="735"/>
      <c r="G520" s="28"/>
      <c r="H520" s="71"/>
      <c r="I520" s="71"/>
      <c r="J520" s="624" t="str">
        <f t="shared" si="335"/>
        <v/>
      </c>
      <c r="K520" s="634" t="str">
        <f t="shared" si="336"/>
        <v/>
      </c>
      <c r="L520" s="24" t="str">
        <f>IF(ISBLANK(H520),"",VLOOKUP(K520,Tabellen!$F$6:$G$16,2))</f>
        <v/>
      </c>
      <c r="M520" s="28"/>
      <c r="N520" s="623" t="str">
        <f t="shared" si="334"/>
        <v/>
      </c>
      <c r="O520" s="159" t="str">
        <f>IF(ISBLANK(G520),"",VLOOKUP(J520,Tabellen!$B$5:$C$46,2))</f>
        <v/>
      </c>
      <c r="P520" s="522"/>
      <c r="Q520" s="572"/>
      <c r="V520" s="608"/>
      <c r="W520" s="569"/>
      <c r="Y520" s="571"/>
      <c r="AA520" s="544"/>
      <c r="AB520" s="529"/>
      <c r="AC520" s="70"/>
    </row>
    <row r="521" spans="1:29" ht="13.5" customHeight="1" x14ac:dyDescent="0.15">
      <c r="A521" s="30">
        <v>516</v>
      </c>
      <c r="B521" s="27"/>
      <c r="C521" s="30" t="s">
        <v>111</v>
      </c>
      <c r="D521" s="32" t="str">
        <f>'Locatie''s indeling '!E63</f>
        <v>Woertman Erika</v>
      </c>
      <c r="E521" s="747"/>
      <c r="F521" s="735"/>
      <c r="J521" s="624" t="str">
        <f t="shared" si="335"/>
        <v/>
      </c>
      <c r="K521" s="634" t="str">
        <f t="shared" si="336"/>
        <v/>
      </c>
      <c r="L521" s="24" t="str">
        <f>IF(ISBLANK(H521),"",VLOOKUP(K521,Tabellen!$F$6:$G$16,2))</f>
        <v/>
      </c>
      <c r="M521" s="37"/>
      <c r="N521" s="623" t="str">
        <f t="shared" si="334"/>
        <v/>
      </c>
      <c r="O521" s="159" t="str">
        <f>IF(ISBLANK(G521),"",VLOOKUP(J521,Tabellen!$B$5:$C$46,2))</f>
        <v/>
      </c>
      <c r="P521" s="520"/>
      <c r="Q521" s="572"/>
      <c r="V521" s="608"/>
      <c r="W521" s="569"/>
      <c r="Y521" s="571"/>
      <c r="AA521" s="544"/>
      <c r="AB521" s="529"/>
      <c r="AC521" s="70"/>
    </row>
    <row r="522" spans="1:29" ht="13.5" customHeight="1" x14ac:dyDescent="0.15">
      <c r="A522" s="30">
        <v>517</v>
      </c>
      <c r="B522" s="27"/>
      <c r="C522" s="30" t="s">
        <v>111</v>
      </c>
      <c r="D522" s="32" t="str">
        <f>'Locatie''s indeling '!E64</f>
        <v>Cattier Theo</v>
      </c>
      <c r="E522" s="747"/>
      <c r="F522" s="735"/>
      <c r="J522" s="624" t="str">
        <f t="shared" si="335"/>
        <v/>
      </c>
      <c r="K522" s="634" t="str">
        <f t="shared" si="336"/>
        <v/>
      </c>
      <c r="L522" s="24" t="str">
        <f>IF(ISBLANK(H522),"",VLOOKUP(K522,Tabellen!$F$6:$G$16,2))</f>
        <v/>
      </c>
      <c r="M522" s="24"/>
      <c r="N522" s="623" t="str">
        <f t="shared" si="334"/>
        <v/>
      </c>
      <c r="O522" s="159" t="str">
        <f>IF(ISBLANK(G522),"",VLOOKUP(J522,Tabellen!$B$5:$C$46,2))</f>
        <v/>
      </c>
      <c r="P522" s="520"/>
      <c r="Q522" s="572"/>
      <c r="V522" s="608"/>
      <c r="W522" s="569"/>
      <c r="Y522" s="571"/>
      <c r="AA522" s="544"/>
      <c r="AB522" s="529"/>
      <c r="AC522" s="70"/>
    </row>
    <row r="523" spans="1:29" ht="13.5" customHeight="1" x14ac:dyDescent="0.15">
      <c r="A523" s="30">
        <v>518</v>
      </c>
      <c r="B523" s="27"/>
      <c r="C523" s="30" t="s">
        <v>111</v>
      </c>
      <c r="D523" s="32" t="str">
        <f>'Locatie''s indeling '!E65</f>
        <v>Reukers Jan</v>
      </c>
      <c r="E523" s="747"/>
      <c r="F523" s="735"/>
      <c r="J523" s="624" t="str">
        <f t="shared" si="335"/>
        <v/>
      </c>
      <c r="K523" s="634" t="str">
        <f t="shared" si="336"/>
        <v/>
      </c>
      <c r="L523" s="24" t="str">
        <f>IF(ISBLANK(H523),"",VLOOKUP(K523,Tabellen!$F$6:$G$16,2))</f>
        <v/>
      </c>
      <c r="N523" s="623" t="str">
        <f t="shared" si="334"/>
        <v/>
      </c>
      <c r="O523" s="159" t="str">
        <f>IF(ISBLANK(G523),"",VLOOKUP(J523,Tabellen!$B$5:$C$46,2))</f>
        <v/>
      </c>
      <c r="P523" s="520"/>
      <c r="Q523" s="572"/>
      <c r="V523" s="608"/>
      <c r="W523" s="569"/>
      <c r="Y523" s="571"/>
      <c r="AA523" s="544"/>
      <c r="AB523" s="529"/>
      <c r="AC523" s="70"/>
    </row>
    <row r="524" spans="1:29" ht="13.5" customHeight="1" x14ac:dyDescent="0.15">
      <c r="A524" s="30">
        <v>519</v>
      </c>
      <c r="B524" s="27"/>
      <c r="C524" s="30" t="s">
        <v>111</v>
      </c>
      <c r="D524" s="324" t="str">
        <f>'Locatie''s indeling '!E57</f>
        <v>Fruchte Harrie te</v>
      </c>
      <c r="E524" s="747"/>
      <c r="F524" s="735"/>
      <c r="J524" s="624" t="str">
        <f t="shared" si="335"/>
        <v/>
      </c>
      <c r="K524" s="634" t="str">
        <f t="shared" si="336"/>
        <v/>
      </c>
      <c r="L524" s="24" t="str">
        <f>IF(ISBLANK(H524),"",VLOOKUP(K524,Tabellen!$F$6:$G$16,2))</f>
        <v/>
      </c>
      <c r="N524" s="623" t="str">
        <f t="shared" si="334"/>
        <v/>
      </c>
      <c r="O524" s="159" t="str">
        <f>IF(ISBLANK(G524),"",VLOOKUP(J524,Tabellen!$B$5:$C$46,2))</f>
        <v/>
      </c>
      <c r="P524" s="520"/>
      <c r="Q524" s="572"/>
      <c r="V524" s="608"/>
      <c r="W524" s="569"/>
      <c r="Y524" s="571"/>
      <c r="AA524" s="544"/>
      <c r="AB524" s="529"/>
      <c r="AC524" s="70"/>
    </row>
    <row r="525" spans="1:29" ht="13.5" customHeight="1" thickBot="1" x14ac:dyDescent="0.2">
      <c r="A525" s="30">
        <v>520</v>
      </c>
      <c r="B525" s="27"/>
      <c r="C525" s="30"/>
      <c r="D525" s="32"/>
      <c r="E525" s="750"/>
      <c r="F525" s="740"/>
      <c r="G525" s="642"/>
      <c r="H525" s="643"/>
      <c r="I525" s="643"/>
      <c r="J525" s="667" t="str">
        <f t="shared" si="335"/>
        <v/>
      </c>
      <c r="K525" s="644" t="str">
        <f t="shared" si="336"/>
        <v/>
      </c>
      <c r="L525" s="622" t="str">
        <f>IF(ISBLANK(H525),"",VLOOKUP(K525,Tabellen!$F$6:$G$16,2))</f>
        <v/>
      </c>
      <c r="M525" s="642"/>
      <c r="N525" s="623" t="str">
        <f t="shared" si="334"/>
        <v/>
      </c>
      <c r="O525" s="159" t="str">
        <f>IF(ISBLANK(G525),"",VLOOKUP(J525,Tabellen!$B$5:$C$46,2))</f>
        <v/>
      </c>
      <c r="P525" s="520"/>
      <c r="Q525" s="132"/>
      <c r="V525" s="544"/>
      <c r="W525" s="569"/>
      <c r="X525" s="601"/>
      <c r="Y525" s="550"/>
      <c r="AA525" s="544"/>
      <c r="AB525" s="529"/>
      <c r="AC525" s="70"/>
    </row>
    <row r="526" spans="1:29" ht="13.5" customHeight="1" thickBot="1" x14ac:dyDescent="0.2">
      <c r="A526" s="30">
        <v>521</v>
      </c>
      <c r="B526" s="27"/>
      <c r="C526" s="30" t="s">
        <v>111</v>
      </c>
      <c r="D526" s="515" t="str">
        <f t="shared" ref="D526" si="337">D517</f>
        <v>Totaal</v>
      </c>
      <c r="E526" s="746">
        <f>'Locatie''s indeling '!$F$59</f>
        <v>1.1499999999999999</v>
      </c>
      <c r="F526" s="723">
        <f>SUM(F518:F525)</f>
        <v>37</v>
      </c>
      <c r="G526" s="647">
        <f t="shared" ref="G526:I526" si="338">SUM(G518:G525)</f>
        <v>0</v>
      </c>
      <c r="H526" s="647">
        <f t="shared" si="338"/>
        <v>0</v>
      </c>
      <c r="I526" s="647">
        <f t="shared" si="338"/>
        <v>0</v>
      </c>
      <c r="J526" s="703" t="e">
        <f t="shared" si="335"/>
        <v>#DIV/0!</v>
      </c>
      <c r="K526" s="638">
        <f>MAX(K518:K525)</f>
        <v>0</v>
      </c>
      <c r="L526" s="646">
        <f>SUM(L518:L525)</f>
        <v>0</v>
      </c>
      <c r="M526" s="647">
        <f>MAX(M518:M525)</f>
        <v>0</v>
      </c>
      <c r="N526" s="649" t="e">
        <f t="shared" ref="N526:N534" si="339">IF(ISBLANK(H526),"",SUM(J526/E526))</f>
        <v>#DIV/0!</v>
      </c>
      <c r="O526" s="159" t="e">
        <f>IF(ISBLANK(G526),"",VLOOKUP(J526,Tabellen!$B$5:$C$46,2))</f>
        <v>#DIV/0!</v>
      </c>
      <c r="P526" s="618"/>
    </row>
    <row r="527" spans="1:29" ht="13.5" customHeight="1" x14ac:dyDescent="0.15">
      <c r="A527" s="30">
        <v>522</v>
      </c>
      <c r="B527" s="27" t="str">
        <f>'Locatie''s indeling '!$E$60</f>
        <v>Heutinck Marga</v>
      </c>
      <c r="C527" s="30" t="s">
        <v>111</v>
      </c>
      <c r="D527" s="32" t="str">
        <f>'Locatie''s indeling '!E61</f>
        <v>Mennink Henk</v>
      </c>
      <c r="E527" s="747">
        <f>'Locatie''s indeling '!$F$60</f>
        <v>1.115</v>
      </c>
      <c r="F527" s="735">
        <f>'Locatie''s indeling '!$G$60</f>
        <v>37</v>
      </c>
      <c r="G527" s="153"/>
      <c r="H527" s="153"/>
      <c r="I527" s="153"/>
      <c r="J527" s="624" t="str">
        <f t="shared" ref="J527:J535" si="340">IF(ISBLANK(H527),"",SUM(H527/I527))</f>
        <v/>
      </c>
      <c r="K527" s="634" t="str">
        <f t="shared" ref="K527:K534" si="341">IF(ISBLANK(H527),"",SUM(H527/F527))</f>
        <v/>
      </c>
      <c r="L527" s="152" t="str">
        <f>IF(ISBLANK(H527),"",VLOOKUP(K527,Tabellen!$F$6:$G$16,2))</f>
        <v/>
      </c>
      <c r="M527" s="152"/>
      <c r="N527" s="669" t="str">
        <f t="shared" si="339"/>
        <v/>
      </c>
      <c r="O527" s="159" t="str">
        <f>IF(ISBLANK(G527),"",VLOOKUP(J527,Tabellen!$B$5:$C$46,2))</f>
        <v/>
      </c>
    </row>
    <row r="528" spans="1:29" ht="13.5" customHeight="1" x14ac:dyDescent="0.15">
      <c r="A528" s="30">
        <v>523</v>
      </c>
      <c r="B528" s="27"/>
      <c r="C528" s="30" t="s">
        <v>111</v>
      </c>
      <c r="D528" s="32" t="str">
        <f>'Locatie''s indeling '!E62</f>
        <v>Wensing Johan</v>
      </c>
      <c r="E528" s="747"/>
      <c r="F528" s="735"/>
      <c r="J528" s="624" t="str">
        <f t="shared" si="340"/>
        <v/>
      </c>
      <c r="K528" s="634" t="str">
        <f t="shared" si="341"/>
        <v/>
      </c>
      <c r="L528" s="24" t="str">
        <f>IF(ISBLANK(H528),"",VLOOKUP(K528,Tabellen!$F$6:$G$16,2))</f>
        <v/>
      </c>
      <c r="M528" s="24"/>
      <c r="N528" s="623" t="str">
        <f t="shared" si="339"/>
        <v/>
      </c>
      <c r="O528" s="159" t="str">
        <f>IF(ISBLANK(G528),"",VLOOKUP(J528,Tabellen!$B$5:$C$46,2))</f>
        <v/>
      </c>
    </row>
    <row r="529" spans="1:16" ht="13.5" customHeight="1" x14ac:dyDescent="0.15">
      <c r="A529" s="30">
        <v>524</v>
      </c>
      <c r="B529" s="27"/>
      <c r="C529" s="30" t="s">
        <v>111</v>
      </c>
      <c r="D529" s="32" t="str">
        <f>'Locatie''s indeling '!E63</f>
        <v>Woertman Erika</v>
      </c>
      <c r="E529" s="747"/>
      <c r="F529" s="735"/>
      <c r="G529" s="28"/>
      <c r="H529" s="71"/>
      <c r="I529" s="71"/>
      <c r="J529" s="624" t="str">
        <f t="shared" si="340"/>
        <v/>
      </c>
      <c r="K529" s="634" t="str">
        <f t="shared" si="341"/>
        <v/>
      </c>
      <c r="L529" s="24" t="str">
        <f>IF(ISBLANK(H529),"",VLOOKUP(K529,Tabellen!$F$6:$G$16,2))</f>
        <v/>
      </c>
      <c r="M529" s="28"/>
      <c r="N529" s="623" t="str">
        <f t="shared" si="339"/>
        <v/>
      </c>
      <c r="O529" s="159" t="str">
        <f>IF(ISBLANK(G529),"",VLOOKUP(J529,Tabellen!$B$5:$C$46,2))</f>
        <v/>
      </c>
    </row>
    <row r="530" spans="1:16" ht="13.5" customHeight="1" x14ac:dyDescent="0.15">
      <c r="A530" s="30">
        <v>525</v>
      </c>
      <c r="B530" s="27"/>
      <c r="C530" s="30" t="s">
        <v>111</v>
      </c>
      <c r="D530" s="32" t="str">
        <f>'Locatie''s indeling '!E64</f>
        <v>Cattier Theo</v>
      </c>
      <c r="E530" s="747"/>
      <c r="F530" s="735"/>
      <c r="J530" s="624" t="str">
        <f t="shared" si="340"/>
        <v/>
      </c>
      <c r="K530" s="634" t="str">
        <f t="shared" si="341"/>
        <v/>
      </c>
      <c r="L530" s="24" t="str">
        <f>IF(ISBLANK(H530),"",VLOOKUP(K530,Tabellen!$F$6:$G$16,2))</f>
        <v/>
      </c>
      <c r="M530" s="37"/>
      <c r="N530" s="623" t="str">
        <f t="shared" si="339"/>
        <v/>
      </c>
      <c r="O530" s="159" t="str">
        <f>IF(ISBLANK(G530),"",VLOOKUP(J530,Tabellen!$B$5:$C$46,2))</f>
        <v/>
      </c>
    </row>
    <row r="531" spans="1:16" ht="13.5" customHeight="1" x14ac:dyDescent="0.15">
      <c r="A531" s="30">
        <v>526</v>
      </c>
      <c r="B531" s="27"/>
      <c r="C531" s="30" t="s">
        <v>111</v>
      </c>
      <c r="D531" s="32" t="str">
        <f>'Locatie''s indeling '!E65</f>
        <v>Reukers Jan</v>
      </c>
      <c r="E531" s="747"/>
      <c r="F531" s="735"/>
      <c r="J531" s="624" t="str">
        <f t="shared" si="340"/>
        <v/>
      </c>
      <c r="K531" s="634" t="str">
        <f t="shared" si="341"/>
        <v/>
      </c>
      <c r="L531" s="24" t="str">
        <f>IF(ISBLANK(H531),"",VLOOKUP(K531,Tabellen!$F$6:$G$16,2))</f>
        <v/>
      </c>
      <c r="M531" s="24"/>
      <c r="N531" s="623" t="str">
        <f t="shared" si="339"/>
        <v/>
      </c>
      <c r="O531" s="159" t="str">
        <f>IF(ISBLANK(G531),"",VLOOKUP(J531,Tabellen!$B$5:$C$46,2))</f>
        <v/>
      </c>
    </row>
    <row r="532" spans="1:16" ht="13.5" customHeight="1" x14ac:dyDescent="0.15">
      <c r="A532" s="30">
        <v>527</v>
      </c>
      <c r="B532" s="27"/>
      <c r="C532" s="30" t="s">
        <v>111</v>
      </c>
      <c r="D532" s="32" t="str">
        <f>'Locatie''s indeling '!E57</f>
        <v>Fruchte Harrie te</v>
      </c>
      <c r="E532" s="747"/>
      <c r="F532" s="735"/>
      <c r="J532" s="624" t="str">
        <f t="shared" si="340"/>
        <v/>
      </c>
      <c r="K532" s="634" t="str">
        <f t="shared" si="341"/>
        <v/>
      </c>
      <c r="L532" s="24" t="str">
        <f>IF(ISBLANK(H532),"",VLOOKUP(K532,Tabellen!$F$6:$G$16,2))</f>
        <v/>
      </c>
      <c r="N532" s="623" t="str">
        <f t="shared" si="339"/>
        <v/>
      </c>
      <c r="O532" s="159" t="str">
        <f>IF(ISBLANK(G532),"",VLOOKUP(J532,Tabellen!$B$5:$C$46,2))</f>
        <v/>
      </c>
    </row>
    <row r="533" spans="1:16" ht="13.5" customHeight="1" x14ac:dyDescent="0.15">
      <c r="A533" s="30">
        <v>528</v>
      </c>
      <c r="B533" s="27"/>
      <c r="C533" s="30" t="s">
        <v>111</v>
      </c>
      <c r="D533" s="32" t="str">
        <f>'Locatie''s indeling '!E58</f>
        <v>Hulzink Jan</v>
      </c>
      <c r="E533" s="747"/>
      <c r="F533" s="735"/>
      <c r="J533" s="624" t="str">
        <f t="shared" si="340"/>
        <v/>
      </c>
      <c r="K533" s="634" t="str">
        <f t="shared" si="341"/>
        <v/>
      </c>
      <c r="L533" s="24" t="str">
        <f>IF(ISBLANK(H533),"",VLOOKUP(K533,Tabellen!$F$6:$G$16,2))</f>
        <v/>
      </c>
      <c r="N533" s="623" t="str">
        <f t="shared" si="339"/>
        <v/>
      </c>
      <c r="O533" s="159" t="str">
        <f>IF(ISBLANK(G533),"",VLOOKUP(J533,Tabellen!$B$5:$C$46,2))</f>
        <v/>
      </c>
    </row>
    <row r="534" spans="1:16" ht="13.5" customHeight="1" thickBot="1" x14ac:dyDescent="0.2">
      <c r="A534" s="30">
        <v>529</v>
      </c>
      <c r="B534" s="27"/>
      <c r="C534" s="30"/>
      <c r="D534" s="27"/>
      <c r="E534" s="750"/>
      <c r="F534" s="740"/>
      <c r="G534" s="642"/>
      <c r="H534" s="643"/>
      <c r="I534" s="643"/>
      <c r="J534" s="667" t="str">
        <f t="shared" si="340"/>
        <v/>
      </c>
      <c r="K534" s="644" t="str">
        <f t="shared" si="341"/>
        <v/>
      </c>
      <c r="L534" s="622" t="str">
        <f>IF(ISBLANK(H534),"",VLOOKUP(K534,Tabellen!$F$6:$G$16,2))</f>
        <v/>
      </c>
      <c r="M534" s="642"/>
      <c r="N534" s="623" t="str">
        <f t="shared" si="339"/>
        <v/>
      </c>
      <c r="O534" s="159" t="str">
        <f>IF(ISBLANK(G534),"",VLOOKUP(J534,Tabellen!$B$5:$C$46,2))</f>
        <v/>
      </c>
    </row>
    <row r="535" spans="1:16" ht="13.5" customHeight="1" thickBot="1" x14ac:dyDescent="0.2">
      <c r="A535" s="30">
        <v>530</v>
      </c>
      <c r="B535" s="27"/>
      <c r="C535" s="30" t="s">
        <v>111</v>
      </c>
      <c r="D535" s="520" t="str">
        <f t="shared" ref="D535" si="342">D526</f>
        <v>Totaal</v>
      </c>
      <c r="E535" s="746">
        <f>'Locatie''s indeling '!$F$60</f>
        <v>1.115</v>
      </c>
      <c r="F535" s="723">
        <f>SUM(F527:F534)</f>
        <v>37</v>
      </c>
      <c r="G535" s="723">
        <f t="shared" ref="G535:I535" si="343">SUM(G527:G534)</f>
        <v>0</v>
      </c>
      <c r="H535" s="647">
        <f t="shared" si="343"/>
        <v>0</v>
      </c>
      <c r="I535" s="647">
        <f t="shared" si="343"/>
        <v>0</v>
      </c>
      <c r="J535" s="703" t="e">
        <f t="shared" si="340"/>
        <v>#DIV/0!</v>
      </c>
      <c r="K535" s="638">
        <f>MAX(K527:K534)</f>
        <v>0</v>
      </c>
      <c r="L535" s="646">
        <f>SUM(L527:L534)</f>
        <v>0</v>
      </c>
      <c r="M535" s="647">
        <f>MAX(M527:M534)</f>
        <v>0</v>
      </c>
      <c r="N535" s="649" t="e">
        <f t="shared" ref="N535:N543" si="344">IF(ISBLANK(H535),"",SUM(J535/E535))</f>
        <v>#DIV/0!</v>
      </c>
      <c r="O535" s="159" t="e">
        <f>IF(ISBLANK(G535),"",VLOOKUP(J535,Tabellen!$B$5:$C$46,2))</f>
        <v>#DIV/0!</v>
      </c>
      <c r="P535" s="618"/>
    </row>
    <row r="536" spans="1:16" ht="13.5" customHeight="1" x14ac:dyDescent="0.15">
      <c r="A536" s="30">
        <v>531</v>
      </c>
      <c r="B536" s="27" t="str">
        <f>'Locatie''s indeling '!$E$61</f>
        <v>Mennink Henk</v>
      </c>
      <c r="C536" s="30" t="s">
        <v>111</v>
      </c>
      <c r="D536" s="27" t="str">
        <f>'Locatie''s indeling '!E62</f>
        <v>Wensing Johan</v>
      </c>
      <c r="E536" s="747">
        <f>'Locatie''s indeling '!$F$61</f>
        <v>0.4</v>
      </c>
      <c r="F536" s="735">
        <f>'Locatie''s indeling '!$G$61</f>
        <v>23</v>
      </c>
      <c r="G536" s="153"/>
      <c r="H536" s="153"/>
      <c r="I536" s="153"/>
      <c r="J536" s="624" t="str">
        <f t="shared" ref="J536:J544" si="345">IF(ISBLANK(H536),"",SUM(H536/I536))</f>
        <v/>
      </c>
      <c r="K536" s="634" t="str">
        <f t="shared" ref="K536:K543" si="346">IF(ISBLANK(H536),"",SUM(H536/F536))</f>
        <v/>
      </c>
      <c r="L536" s="152" t="str">
        <f>IF(ISBLANK(H536),"",VLOOKUP(K536,Tabellen!$F$6:$G$16,2))</f>
        <v/>
      </c>
      <c r="M536" s="152"/>
      <c r="N536" s="669" t="str">
        <f t="shared" si="344"/>
        <v/>
      </c>
      <c r="O536" s="159" t="str">
        <f>IF(ISBLANK(G536),"",VLOOKUP(J536,Tabellen!$B$5:$C$46,2))</f>
        <v/>
      </c>
    </row>
    <row r="537" spans="1:16" ht="13.5" customHeight="1" x14ac:dyDescent="0.15">
      <c r="A537" s="30">
        <v>532</v>
      </c>
      <c r="B537" s="27"/>
      <c r="C537" s="30" t="s">
        <v>111</v>
      </c>
      <c r="D537" s="27" t="str">
        <f>'Locatie''s indeling '!E63</f>
        <v>Woertman Erika</v>
      </c>
      <c r="E537" s="747"/>
      <c r="F537" s="735"/>
      <c r="J537" s="624" t="str">
        <f t="shared" si="345"/>
        <v/>
      </c>
      <c r="K537" s="634" t="str">
        <f t="shared" si="346"/>
        <v/>
      </c>
      <c r="L537" s="24" t="str">
        <f>IF(ISBLANK(H537),"",VLOOKUP(K537,Tabellen!$F$6:$G$16,2))</f>
        <v/>
      </c>
      <c r="M537" s="24"/>
      <c r="N537" s="623" t="str">
        <f t="shared" si="344"/>
        <v/>
      </c>
      <c r="O537" s="159" t="str">
        <f>IF(ISBLANK(G537),"",VLOOKUP(J537,Tabellen!$B$5:$C$46,2))</f>
        <v/>
      </c>
    </row>
    <row r="538" spans="1:16" ht="13.5" customHeight="1" x14ac:dyDescent="0.15">
      <c r="A538" s="30">
        <v>533</v>
      </c>
      <c r="B538" s="27"/>
      <c r="C538" s="30" t="s">
        <v>111</v>
      </c>
      <c r="D538" s="27" t="str">
        <f>'Locatie''s indeling '!E64</f>
        <v>Cattier Theo</v>
      </c>
      <c r="E538" s="747"/>
      <c r="F538" s="735"/>
      <c r="G538" s="28"/>
      <c r="H538" s="71"/>
      <c r="I538" s="71"/>
      <c r="J538" s="624" t="str">
        <f t="shared" si="345"/>
        <v/>
      </c>
      <c r="K538" s="634" t="str">
        <f t="shared" si="346"/>
        <v/>
      </c>
      <c r="L538" s="24" t="str">
        <f>IF(ISBLANK(H538),"",VLOOKUP(K538,Tabellen!$F$6:$G$16,2))</f>
        <v/>
      </c>
      <c r="M538" s="28"/>
      <c r="N538" s="623" t="str">
        <f t="shared" si="344"/>
        <v/>
      </c>
      <c r="O538" s="159" t="str">
        <f>IF(ISBLANK(G538),"",VLOOKUP(J538,Tabellen!$B$5:$C$46,2))</f>
        <v/>
      </c>
    </row>
    <row r="539" spans="1:16" ht="13.5" customHeight="1" x14ac:dyDescent="0.15">
      <c r="A539" s="30">
        <v>534</v>
      </c>
      <c r="B539" s="27"/>
      <c r="C539" s="30" t="s">
        <v>111</v>
      </c>
      <c r="D539" s="27" t="str">
        <f>'Locatie''s indeling '!E65</f>
        <v>Reukers Jan</v>
      </c>
      <c r="E539" s="747"/>
      <c r="F539" s="735"/>
      <c r="J539" s="624" t="str">
        <f t="shared" si="345"/>
        <v/>
      </c>
      <c r="K539" s="634" t="str">
        <f t="shared" si="346"/>
        <v/>
      </c>
      <c r="L539" s="24" t="str">
        <f>IF(ISBLANK(H539),"",VLOOKUP(K539,Tabellen!$F$6:$G$16,2))</f>
        <v/>
      </c>
      <c r="M539" s="37"/>
      <c r="N539" s="623" t="str">
        <f t="shared" si="344"/>
        <v/>
      </c>
      <c r="O539" s="159" t="str">
        <f>IF(ISBLANK(G539),"",VLOOKUP(J539,Tabellen!$B$5:$C$46,2))</f>
        <v/>
      </c>
    </row>
    <row r="540" spans="1:16" ht="13.5" customHeight="1" x14ac:dyDescent="0.15">
      <c r="A540" s="30">
        <v>535</v>
      </c>
      <c r="B540" s="27"/>
      <c r="C540" s="30" t="s">
        <v>111</v>
      </c>
      <c r="D540" s="32" t="str">
        <f>'Locatie''s indeling '!E57</f>
        <v>Fruchte Harrie te</v>
      </c>
      <c r="E540" s="747"/>
      <c r="F540" s="735"/>
      <c r="J540" s="624" t="str">
        <f t="shared" si="345"/>
        <v/>
      </c>
      <c r="K540" s="634" t="str">
        <f t="shared" si="346"/>
        <v/>
      </c>
      <c r="L540" s="24" t="str">
        <f>IF(ISBLANK(H540),"",VLOOKUP(K540,Tabellen!$F$6:$G$16,2))</f>
        <v/>
      </c>
      <c r="M540" s="24"/>
      <c r="N540" s="623" t="str">
        <f t="shared" si="344"/>
        <v/>
      </c>
      <c r="O540" s="159" t="str">
        <f>IF(ISBLANK(G540),"",VLOOKUP(J540,Tabellen!$B$5:$C$46,2))</f>
        <v/>
      </c>
    </row>
    <row r="541" spans="1:16" ht="13.5" customHeight="1" x14ac:dyDescent="0.15">
      <c r="A541" s="30">
        <v>536</v>
      </c>
      <c r="B541" s="27"/>
      <c r="C541" s="30" t="s">
        <v>111</v>
      </c>
      <c r="D541" s="32" t="str">
        <f>'Locatie''s indeling '!E58</f>
        <v>Hulzink Jan</v>
      </c>
      <c r="E541" s="747"/>
      <c r="F541" s="735"/>
      <c r="J541" s="624" t="str">
        <f t="shared" si="345"/>
        <v/>
      </c>
      <c r="K541" s="634" t="str">
        <f t="shared" si="346"/>
        <v/>
      </c>
      <c r="L541" s="24" t="str">
        <f>IF(ISBLANK(H541),"",VLOOKUP(K541,Tabellen!$F$6:$G$16,2))</f>
        <v/>
      </c>
      <c r="N541" s="623" t="str">
        <f t="shared" si="344"/>
        <v/>
      </c>
      <c r="O541" s="159" t="str">
        <f>IF(ISBLANK(G541),"",VLOOKUP(J541,Tabellen!$B$5:$C$46,2))</f>
        <v/>
      </c>
    </row>
    <row r="542" spans="1:16" ht="13.5" customHeight="1" x14ac:dyDescent="0.15">
      <c r="A542" s="30">
        <v>537</v>
      </c>
      <c r="B542" s="27"/>
      <c r="C542" s="30" t="s">
        <v>111</v>
      </c>
      <c r="D542" s="32" t="str">
        <f>'Locatie''s indeling '!E59</f>
        <v>Wiegerinck Stef</v>
      </c>
      <c r="E542" s="747"/>
      <c r="F542" s="735"/>
      <c r="J542" s="624" t="str">
        <f t="shared" si="345"/>
        <v/>
      </c>
      <c r="K542" s="634" t="str">
        <f t="shared" si="346"/>
        <v/>
      </c>
      <c r="L542" s="24" t="str">
        <f>IF(ISBLANK(H542),"",VLOOKUP(K542,Tabellen!$F$6:$G$16,2))</f>
        <v/>
      </c>
      <c r="N542" s="623" t="str">
        <f t="shared" si="344"/>
        <v/>
      </c>
      <c r="O542" s="159" t="str">
        <f>IF(ISBLANK(G542),"",VLOOKUP(J542,Tabellen!$B$5:$C$46,2))</f>
        <v/>
      </c>
    </row>
    <row r="543" spans="1:16" ht="13.5" customHeight="1" thickBot="1" x14ac:dyDescent="0.2">
      <c r="A543" s="30">
        <v>538</v>
      </c>
      <c r="B543" s="27"/>
      <c r="C543" s="30"/>
      <c r="D543" s="613"/>
      <c r="E543" s="731"/>
      <c r="F543" s="740"/>
      <c r="G543" s="642"/>
      <c r="H543" s="643"/>
      <c r="I543" s="643"/>
      <c r="J543" s="667" t="str">
        <f t="shared" si="345"/>
        <v/>
      </c>
      <c r="K543" s="644" t="str">
        <f t="shared" si="346"/>
        <v/>
      </c>
      <c r="L543" s="622" t="str">
        <f>IF(ISBLANK(H543),"",VLOOKUP(K543,Tabellen!$F$6:$G$16,2))</f>
        <v/>
      </c>
      <c r="M543" s="642"/>
      <c r="N543" s="623" t="str">
        <f t="shared" si="344"/>
        <v/>
      </c>
      <c r="O543" s="159" t="str">
        <f>IF(ISBLANK(G543),"",VLOOKUP(J543,Tabellen!$B$5:$C$46,2))</f>
        <v/>
      </c>
    </row>
    <row r="544" spans="1:16" ht="13.5" customHeight="1" thickBot="1" x14ac:dyDescent="0.2">
      <c r="A544" s="30">
        <v>539</v>
      </c>
      <c r="B544" s="630"/>
      <c r="C544" s="671" t="s">
        <v>111</v>
      </c>
      <c r="D544" s="672" t="str">
        <f t="shared" ref="D544" si="347">D535</f>
        <v>Totaal</v>
      </c>
      <c r="E544" s="743">
        <f>'Locatie''s indeling '!$F$61</f>
        <v>0.4</v>
      </c>
      <c r="F544" s="764">
        <f>SUM(F536:F543)</f>
        <v>23</v>
      </c>
      <c r="G544" s="647">
        <f t="shared" ref="G544:I544" si="348">SUM(G536:G543)</f>
        <v>0</v>
      </c>
      <c r="H544" s="657">
        <f t="shared" si="348"/>
        <v>0</v>
      </c>
      <c r="I544" s="657">
        <f t="shared" si="348"/>
        <v>0</v>
      </c>
      <c r="J544" s="703" t="e">
        <f t="shared" si="345"/>
        <v>#DIV/0!</v>
      </c>
      <c r="K544" s="638">
        <f>MAX(K536:K543)</f>
        <v>0</v>
      </c>
      <c r="L544" s="646">
        <f>SUM(L536:L543)</f>
        <v>0</v>
      </c>
      <c r="M544" s="647">
        <f>MAX(M536:M543)</f>
        <v>0</v>
      </c>
      <c r="N544" s="649" t="e">
        <f t="shared" ref="N544:N552" si="349">IF(ISBLANK(H544),"",SUM(J544/E544))</f>
        <v>#DIV/0!</v>
      </c>
      <c r="O544" s="159" t="e">
        <f>IF(ISBLANK(G544),"",VLOOKUP(J544,Tabellen!$B$5:$C$46,2))</f>
        <v>#DIV/0!</v>
      </c>
      <c r="P544" s="618"/>
    </row>
    <row r="545" spans="1:16" ht="12" customHeight="1" x14ac:dyDescent="0.15">
      <c r="A545" s="30">
        <v>540</v>
      </c>
      <c r="B545" s="27" t="str">
        <f>'Locatie''s indeling '!$E$62</f>
        <v>Wensing Johan</v>
      </c>
      <c r="C545" s="30" t="s">
        <v>111</v>
      </c>
      <c r="D545" s="32" t="str">
        <f>'Locatie''s indeling '!E63</f>
        <v>Woertman Erika</v>
      </c>
      <c r="E545" s="747">
        <f>'Locatie''s indeling '!$F$62</f>
        <v>0.95</v>
      </c>
      <c r="F545" s="153">
        <f>'Locatie''s indeling '!$G$62</f>
        <v>33</v>
      </c>
      <c r="G545" s="153"/>
      <c r="H545" s="153"/>
      <c r="I545" s="153"/>
      <c r="J545" s="624" t="str">
        <f t="shared" ref="J545:J553" si="350">IF(ISBLANK(H545),"",SUM(H545/I545))</f>
        <v/>
      </c>
      <c r="K545" s="634" t="str">
        <f t="shared" ref="K545:K552" si="351">IF(ISBLANK(H545),"",SUM(H545/F545))</f>
        <v/>
      </c>
      <c r="L545" s="152" t="str">
        <f>IF(ISBLANK(H545),"",VLOOKUP(K545,Tabellen!$F$6:$G$16,2))</f>
        <v/>
      </c>
      <c r="M545" s="152"/>
      <c r="N545" s="669" t="str">
        <f t="shared" si="349"/>
        <v/>
      </c>
      <c r="O545" s="159" t="str">
        <f>IF(ISBLANK(G545),"",VLOOKUP(J545,Tabellen!$B$5:$C$46,2))</f>
        <v/>
      </c>
    </row>
    <row r="546" spans="1:16" ht="12" customHeight="1" x14ac:dyDescent="0.15">
      <c r="A546" s="30">
        <v>541</v>
      </c>
      <c r="B546" s="27"/>
      <c r="C546" s="30" t="s">
        <v>111</v>
      </c>
      <c r="D546" s="32" t="str">
        <f>'Locatie''s indeling '!E64</f>
        <v>Cattier Theo</v>
      </c>
      <c r="E546" s="747"/>
      <c r="F546" s="153"/>
      <c r="J546" s="624" t="str">
        <f t="shared" si="350"/>
        <v/>
      </c>
      <c r="K546" s="634" t="str">
        <f t="shared" si="351"/>
        <v/>
      </c>
      <c r="L546" s="24" t="str">
        <f>IF(ISBLANK(H546),"",VLOOKUP(K546,Tabellen!$F$6:$G$16,2))</f>
        <v/>
      </c>
      <c r="M546" s="24"/>
      <c r="N546" s="623" t="str">
        <f t="shared" si="349"/>
        <v/>
      </c>
      <c r="O546" s="159" t="str">
        <f>IF(ISBLANK(G546),"",VLOOKUP(J546,Tabellen!$B$5:$C$46,2))</f>
        <v/>
      </c>
    </row>
    <row r="547" spans="1:16" ht="12" customHeight="1" x14ac:dyDescent="0.15">
      <c r="A547" s="30">
        <v>542</v>
      </c>
      <c r="B547" s="27"/>
      <c r="C547" s="30" t="s">
        <v>111</v>
      </c>
      <c r="D547" s="32" t="str">
        <f>'Locatie''s indeling '!E65</f>
        <v>Reukers Jan</v>
      </c>
      <c r="E547" s="747"/>
      <c r="F547" s="153"/>
      <c r="G547" s="28"/>
      <c r="H547" s="71"/>
      <c r="I547" s="71"/>
      <c r="J547" s="624" t="str">
        <f t="shared" si="350"/>
        <v/>
      </c>
      <c r="K547" s="634" t="str">
        <f t="shared" si="351"/>
        <v/>
      </c>
      <c r="L547" s="24" t="str">
        <f>IF(ISBLANK(H547),"",VLOOKUP(K547,Tabellen!$F$6:$G$16,2))</f>
        <v/>
      </c>
      <c r="M547" s="28"/>
      <c r="N547" s="623" t="str">
        <f t="shared" si="349"/>
        <v/>
      </c>
      <c r="O547" s="159" t="str">
        <f>IF(ISBLANK(G547),"",VLOOKUP(J547,Tabellen!$B$5:$C$46,2))</f>
        <v/>
      </c>
    </row>
    <row r="548" spans="1:16" ht="12" customHeight="1" x14ac:dyDescent="0.15">
      <c r="A548" s="30">
        <v>543</v>
      </c>
      <c r="B548" s="27"/>
      <c r="C548" s="30" t="s">
        <v>111</v>
      </c>
      <c r="D548" s="32" t="str">
        <f>'Locatie''s indeling '!E57</f>
        <v>Fruchte Harrie te</v>
      </c>
      <c r="E548" s="747"/>
      <c r="F548" s="153"/>
      <c r="J548" s="624" t="str">
        <f t="shared" si="350"/>
        <v/>
      </c>
      <c r="K548" s="634" t="str">
        <f t="shared" si="351"/>
        <v/>
      </c>
      <c r="L548" s="24" t="str">
        <f>IF(ISBLANK(H548),"",VLOOKUP(K548,Tabellen!$F$6:$G$16,2))</f>
        <v/>
      </c>
      <c r="M548" s="37"/>
      <c r="N548" s="623" t="str">
        <f t="shared" si="349"/>
        <v/>
      </c>
      <c r="O548" s="159" t="str">
        <f>IF(ISBLANK(G548),"",VLOOKUP(J548,Tabellen!$B$5:$C$46,2))</f>
        <v/>
      </c>
    </row>
    <row r="549" spans="1:16" ht="12" customHeight="1" x14ac:dyDescent="0.15">
      <c r="A549" s="30">
        <v>544</v>
      </c>
      <c r="B549" s="27"/>
      <c r="C549" s="30" t="s">
        <v>111</v>
      </c>
      <c r="D549" s="32" t="str">
        <f>'Locatie''s indeling '!E58</f>
        <v>Hulzink Jan</v>
      </c>
      <c r="E549" s="747"/>
      <c r="F549" s="153"/>
      <c r="J549" s="624" t="str">
        <f t="shared" si="350"/>
        <v/>
      </c>
      <c r="K549" s="634" t="str">
        <f t="shared" si="351"/>
        <v/>
      </c>
      <c r="L549" s="24" t="str">
        <f>IF(ISBLANK(H549),"",VLOOKUP(K549,Tabellen!$F$6:$G$16,2))</f>
        <v/>
      </c>
      <c r="M549" s="24"/>
      <c r="N549" s="623" t="str">
        <f t="shared" si="349"/>
        <v/>
      </c>
      <c r="O549" s="159" t="str">
        <f>IF(ISBLANK(G549),"",VLOOKUP(J549,Tabellen!$B$5:$C$46,2))</f>
        <v/>
      </c>
    </row>
    <row r="550" spans="1:16" ht="12" customHeight="1" x14ac:dyDescent="0.15">
      <c r="A550" s="30">
        <v>545</v>
      </c>
      <c r="B550" s="27"/>
      <c r="C550" s="30" t="s">
        <v>111</v>
      </c>
      <c r="D550" s="32" t="str">
        <f>'Locatie''s indeling '!E59</f>
        <v>Wiegerinck Stef</v>
      </c>
      <c r="E550" s="747"/>
      <c r="F550" s="153"/>
      <c r="J550" s="624" t="str">
        <f t="shared" si="350"/>
        <v/>
      </c>
      <c r="K550" s="634" t="str">
        <f t="shared" si="351"/>
        <v/>
      </c>
      <c r="L550" s="24" t="str">
        <f>IF(ISBLANK(H550),"",VLOOKUP(K550,Tabellen!$F$6:$G$16,2))</f>
        <v/>
      </c>
      <c r="N550" s="623" t="str">
        <f t="shared" si="349"/>
        <v/>
      </c>
      <c r="O550" s="159" t="str">
        <f>IF(ISBLANK(G550),"",VLOOKUP(J550,Tabellen!$B$5:$C$46,2))</f>
        <v/>
      </c>
    </row>
    <row r="551" spans="1:16" ht="12" customHeight="1" x14ac:dyDescent="0.15">
      <c r="A551" s="30">
        <v>546</v>
      </c>
      <c r="B551" s="27"/>
      <c r="C551" s="30" t="s">
        <v>111</v>
      </c>
      <c r="D551" s="32" t="str">
        <f>'Locatie''s indeling '!E60</f>
        <v>Heutinck Marga</v>
      </c>
      <c r="E551" s="747"/>
      <c r="F551" s="153"/>
      <c r="J551" s="624" t="str">
        <f t="shared" si="350"/>
        <v/>
      </c>
      <c r="K551" s="634" t="str">
        <f t="shared" si="351"/>
        <v/>
      </c>
      <c r="L551" s="24" t="str">
        <f>IF(ISBLANK(H551),"",VLOOKUP(K551,Tabellen!$F$6:$G$16,2))</f>
        <v/>
      </c>
      <c r="N551" s="623" t="str">
        <f t="shared" si="349"/>
        <v/>
      </c>
      <c r="O551" s="159" t="str">
        <f>IF(ISBLANK(G551),"",VLOOKUP(J551,Tabellen!$B$5:$C$46,2))</f>
        <v/>
      </c>
      <c r="P551" s="509"/>
    </row>
    <row r="552" spans="1:16" ht="12" customHeight="1" thickBot="1" x14ac:dyDescent="0.2">
      <c r="A552" s="30">
        <v>547</v>
      </c>
      <c r="B552" s="27"/>
      <c r="C552" s="30"/>
      <c r="D552" s="27"/>
      <c r="E552" s="750"/>
      <c r="F552" s="706"/>
      <c r="G552" s="642"/>
      <c r="H552" s="643"/>
      <c r="I552" s="643"/>
      <c r="J552" s="667" t="str">
        <f t="shared" si="350"/>
        <v/>
      </c>
      <c r="K552" s="644" t="str">
        <f t="shared" si="351"/>
        <v/>
      </c>
      <c r="L552" s="622" t="str">
        <f>IF(ISBLANK(H552),"",VLOOKUP(K552,Tabellen!$F$6:$G$16,2))</f>
        <v/>
      </c>
      <c r="M552" s="642"/>
      <c r="N552" s="623" t="str">
        <f t="shared" si="349"/>
        <v/>
      </c>
      <c r="O552" s="159" t="str">
        <f>IF(ISBLANK(G552),"",VLOOKUP(J552,Tabellen!$B$5:$C$46,2))</f>
        <v/>
      </c>
    </row>
    <row r="553" spans="1:16" ht="12" customHeight="1" thickBot="1" x14ac:dyDescent="0.2">
      <c r="A553" s="30">
        <v>548</v>
      </c>
      <c r="B553" s="27"/>
      <c r="C553" s="30" t="s">
        <v>111</v>
      </c>
      <c r="D553" s="520" t="str">
        <f t="shared" ref="D553" si="352">D544</f>
        <v>Totaal</v>
      </c>
      <c r="E553" s="746">
        <f>'Locatie''s indeling '!$F$62</f>
        <v>0.95</v>
      </c>
      <c r="F553" s="723">
        <f>SUM(F545:F552)</f>
        <v>33</v>
      </c>
      <c r="G553" s="723">
        <f t="shared" ref="G553:I553" si="353">SUM(G545:G552)</f>
        <v>0</v>
      </c>
      <c r="H553" s="647">
        <f t="shared" si="353"/>
        <v>0</v>
      </c>
      <c r="I553" s="647">
        <f t="shared" si="353"/>
        <v>0</v>
      </c>
      <c r="J553" s="703" t="e">
        <f t="shared" si="350"/>
        <v>#DIV/0!</v>
      </c>
      <c r="K553" s="638">
        <f>MAX(K545:K552)</f>
        <v>0</v>
      </c>
      <c r="L553" s="646">
        <f>SUM(L545:L552)</f>
        <v>0</v>
      </c>
      <c r="M553" s="647">
        <f>MAX(M545:M552)</f>
        <v>0</v>
      </c>
      <c r="N553" s="649" t="e">
        <f t="shared" ref="N553:N561" si="354">IF(ISBLANK(H553),"",SUM(J553/E553))</f>
        <v>#DIV/0!</v>
      </c>
      <c r="O553" s="159" t="e">
        <f>IF(ISBLANK(G553),"",VLOOKUP(J553,Tabellen!$B$5:$C$46,2))</f>
        <v>#DIV/0!</v>
      </c>
      <c r="P553" s="618"/>
    </row>
    <row r="554" spans="1:16" ht="12" customHeight="1" x14ac:dyDescent="0.15">
      <c r="A554" s="30">
        <v>549</v>
      </c>
      <c r="B554" s="27" t="str">
        <f>'Locatie''s indeling '!$E$63</f>
        <v>Woertman Erika</v>
      </c>
      <c r="C554" s="30" t="s">
        <v>111</v>
      </c>
      <c r="D554" s="27" t="str">
        <f>'Locatie''s indeling '!E64</f>
        <v>Cattier Theo</v>
      </c>
      <c r="E554" s="747">
        <f>'Locatie''s indeling '!$F$63</f>
        <v>0.44400000000000001</v>
      </c>
      <c r="F554" s="735">
        <f>'Locatie''s indeling '!$G$63</f>
        <v>23</v>
      </c>
      <c r="G554" s="153"/>
      <c r="H554" s="153"/>
      <c r="I554" s="153"/>
      <c r="J554" s="624" t="str">
        <f t="shared" ref="J554:J562" si="355">IF(ISBLANK(H554),"",SUM(H554/I554))</f>
        <v/>
      </c>
      <c r="K554" s="634" t="str">
        <f t="shared" ref="K554:K561" si="356">IF(ISBLANK(H554),"",SUM(H554/F554))</f>
        <v/>
      </c>
      <c r="L554" s="152" t="str">
        <f>IF(ISBLANK(H554),"",VLOOKUP(K554,Tabellen!$F$6:$G$16,2))</f>
        <v/>
      </c>
      <c r="M554" s="152"/>
      <c r="N554" s="669" t="str">
        <f t="shared" si="354"/>
        <v/>
      </c>
      <c r="O554" s="159" t="str">
        <f>IF(ISBLANK(G554),"",VLOOKUP(J554,Tabellen!$B$5:$C$46,2))</f>
        <v/>
      </c>
    </row>
    <row r="555" spans="1:16" ht="12" customHeight="1" x14ac:dyDescent="0.15">
      <c r="A555" s="30">
        <v>550</v>
      </c>
      <c r="B555" s="27"/>
      <c r="C555" s="30" t="s">
        <v>111</v>
      </c>
      <c r="D555" s="27" t="str">
        <f>'Locatie''s indeling '!E65</f>
        <v>Reukers Jan</v>
      </c>
      <c r="E555" s="747"/>
      <c r="F555" s="735"/>
      <c r="J555" s="624" t="str">
        <f t="shared" si="355"/>
        <v/>
      </c>
      <c r="K555" s="634" t="str">
        <f t="shared" si="356"/>
        <v/>
      </c>
      <c r="L555" s="24" t="str">
        <f>IF(ISBLANK(H555),"",VLOOKUP(K555,Tabellen!$F$6:$G$16,2))</f>
        <v/>
      </c>
      <c r="M555" s="24"/>
      <c r="N555" s="623" t="str">
        <f t="shared" si="354"/>
        <v/>
      </c>
      <c r="O555" s="159" t="str">
        <f>IF(ISBLANK(G555),"",VLOOKUP(J555,Tabellen!$B$5:$C$46,2))</f>
        <v/>
      </c>
    </row>
    <row r="556" spans="1:16" ht="12" customHeight="1" x14ac:dyDescent="0.15">
      <c r="A556" s="30">
        <v>551</v>
      </c>
      <c r="B556" s="27"/>
      <c r="C556" s="30" t="s">
        <v>111</v>
      </c>
      <c r="D556" s="27" t="str">
        <f>'Locatie''s indeling '!E57</f>
        <v>Fruchte Harrie te</v>
      </c>
      <c r="E556" s="747"/>
      <c r="F556" s="735"/>
      <c r="G556" s="28"/>
      <c r="H556" s="71"/>
      <c r="I556" s="71"/>
      <c r="J556" s="624" t="str">
        <f t="shared" si="355"/>
        <v/>
      </c>
      <c r="K556" s="634" t="str">
        <f t="shared" si="356"/>
        <v/>
      </c>
      <c r="L556" s="24" t="str">
        <f>IF(ISBLANK(H556),"",VLOOKUP(K556,Tabellen!$F$6:$G$16,2))</f>
        <v/>
      </c>
      <c r="M556" s="28"/>
      <c r="N556" s="623" t="str">
        <f t="shared" si="354"/>
        <v/>
      </c>
      <c r="O556" s="159" t="str">
        <f>IF(ISBLANK(G556),"",VLOOKUP(J556,Tabellen!$B$5:$C$46,2))</f>
        <v/>
      </c>
    </row>
    <row r="557" spans="1:16" ht="12" customHeight="1" x14ac:dyDescent="0.15">
      <c r="A557" s="30">
        <v>552</v>
      </c>
      <c r="B557" s="27"/>
      <c r="C557" s="30" t="s">
        <v>111</v>
      </c>
      <c r="D557" s="27" t="str">
        <f>'Locatie''s indeling '!E58</f>
        <v>Hulzink Jan</v>
      </c>
      <c r="E557" s="747"/>
      <c r="F557" s="735"/>
      <c r="J557" s="624" t="str">
        <f t="shared" si="355"/>
        <v/>
      </c>
      <c r="K557" s="634" t="str">
        <f t="shared" si="356"/>
        <v/>
      </c>
      <c r="L557" s="24" t="str">
        <f>IF(ISBLANK(H557),"",VLOOKUP(K557,Tabellen!$F$6:$G$16,2))</f>
        <v/>
      </c>
      <c r="M557" s="37"/>
      <c r="N557" s="623" t="str">
        <f t="shared" si="354"/>
        <v/>
      </c>
      <c r="O557" s="159" t="str">
        <f>IF(ISBLANK(G557),"",VLOOKUP(J557,Tabellen!$B$5:$C$46,2))</f>
        <v/>
      </c>
    </row>
    <row r="558" spans="1:16" ht="12" customHeight="1" x14ac:dyDescent="0.15">
      <c r="A558" s="30">
        <v>553</v>
      </c>
      <c r="B558" s="27"/>
      <c r="C558" s="30" t="s">
        <v>111</v>
      </c>
      <c r="D558" s="27" t="str">
        <f>'Locatie''s indeling '!E59</f>
        <v>Wiegerinck Stef</v>
      </c>
      <c r="E558" s="747"/>
      <c r="F558" s="735"/>
      <c r="J558" s="624" t="str">
        <f t="shared" si="355"/>
        <v/>
      </c>
      <c r="K558" s="634" t="str">
        <f t="shared" si="356"/>
        <v/>
      </c>
      <c r="L558" s="24" t="str">
        <f>IF(ISBLANK(H558),"",VLOOKUP(K558,Tabellen!$F$6:$G$16,2))</f>
        <v/>
      </c>
      <c r="M558" s="24"/>
      <c r="N558" s="623" t="str">
        <f t="shared" si="354"/>
        <v/>
      </c>
      <c r="O558" s="159" t="str">
        <f>IF(ISBLANK(G558),"",VLOOKUP(J558,Tabellen!$B$5:$C$46,2))</f>
        <v/>
      </c>
    </row>
    <row r="559" spans="1:16" ht="12" customHeight="1" x14ac:dyDescent="0.15">
      <c r="A559" s="30">
        <v>554</v>
      </c>
      <c r="B559" s="27"/>
      <c r="C559" s="30" t="s">
        <v>111</v>
      </c>
      <c r="D559" s="27" t="str">
        <f>'Locatie''s indeling '!E60</f>
        <v>Heutinck Marga</v>
      </c>
      <c r="E559" s="747"/>
      <c r="F559" s="735"/>
      <c r="J559" s="624" t="str">
        <f t="shared" si="355"/>
        <v/>
      </c>
      <c r="K559" s="634" t="str">
        <f t="shared" si="356"/>
        <v/>
      </c>
      <c r="L559" s="24" t="str">
        <f>IF(ISBLANK(H559),"",VLOOKUP(K559,Tabellen!$F$6:$G$16,2))</f>
        <v/>
      </c>
      <c r="N559" s="623" t="str">
        <f t="shared" si="354"/>
        <v/>
      </c>
      <c r="O559" s="159" t="str">
        <f>IF(ISBLANK(G559),"",VLOOKUP(J559,Tabellen!$B$5:$C$46,2))</f>
        <v/>
      </c>
    </row>
    <row r="560" spans="1:16" ht="12" customHeight="1" x14ac:dyDescent="0.15">
      <c r="A560" s="30">
        <v>555</v>
      </c>
      <c r="B560" s="27"/>
      <c r="C560" s="30" t="s">
        <v>111</v>
      </c>
      <c r="D560" s="27" t="str">
        <f>'Locatie''s indeling '!E61</f>
        <v>Mennink Henk</v>
      </c>
      <c r="E560" s="747"/>
      <c r="F560" s="735"/>
      <c r="J560" s="624" t="str">
        <f t="shared" si="355"/>
        <v/>
      </c>
      <c r="K560" s="634" t="str">
        <f t="shared" si="356"/>
        <v/>
      </c>
      <c r="L560" s="24" t="str">
        <f>IF(ISBLANK(H560),"",VLOOKUP(K560,Tabellen!$F$6:$G$16,2))</f>
        <v/>
      </c>
      <c r="N560" s="623" t="str">
        <f t="shared" si="354"/>
        <v/>
      </c>
      <c r="O560" s="159" t="str">
        <f>IF(ISBLANK(G560),"",VLOOKUP(J560,Tabellen!$B$5:$C$46,2))</f>
        <v/>
      </c>
    </row>
    <row r="561" spans="1:16" ht="12" customHeight="1" thickBot="1" x14ac:dyDescent="0.2">
      <c r="A561" s="30">
        <v>556</v>
      </c>
      <c r="B561" s="27"/>
      <c r="C561" s="30"/>
      <c r="D561" s="613"/>
      <c r="E561" s="750"/>
      <c r="F561" s="740"/>
      <c r="G561" s="642"/>
      <c r="H561" s="643"/>
      <c r="I561" s="643"/>
      <c r="J561" s="667" t="str">
        <f t="shared" si="355"/>
        <v/>
      </c>
      <c r="K561" s="644" t="str">
        <f t="shared" si="356"/>
        <v/>
      </c>
      <c r="L561" s="622" t="str">
        <f>IF(ISBLANK(H561),"",VLOOKUP(K561,Tabellen!$F$6:$G$16,2))</f>
        <v/>
      </c>
      <c r="M561" s="642"/>
      <c r="N561" s="623" t="str">
        <f t="shared" si="354"/>
        <v/>
      </c>
      <c r="O561" s="159" t="str">
        <f>IF(ISBLANK(G561),"",VLOOKUP(J561,Tabellen!$B$5:$C$46,2))</f>
        <v/>
      </c>
    </row>
    <row r="562" spans="1:16" ht="12" customHeight="1" thickBot="1" x14ac:dyDescent="0.2">
      <c r="A562" s="30">
        <v>557</v>
      </c>
      <c r="B562" s="673"/>
      <c r="C562" s="504" t="s">
        <v>111</v>
      </c>
      <c r="D562" s="670" t="s">
        <v>11</v>
      </c>
      <c r="E562" s="765">
        <f>'Locatie''s indeling '!$F$63</f>
        <v>0.44400000000000001</v>
      </c>
      <c r="F562" s="647">
        <f>SUM(F554:F561)</f>
        <v>23</v>
      </c>
      <c r="G562" s="647">
        <f t="shared" ref="G562:I562" si="357">SUM(G554:G561)</f>
        <v>0</v>
      </c>
      <c r="H562" s="647">
        <f t="shared" si="357"/>
        <v>0</v>
      </c>
      <c r="I562" s="647">
        <f t="shared" si="357"/>
        <v>0</v>
      </c>
      <c r="J562" s="667" t="e">
        <f t="shared" si="355"/>
        <v>#DIV/0!</v>
      </c>
      <c r="K562" s="629">
        <f>MAX(K554:K561)</f>
        <v>0</v>
      </c>
      <c r="L562" s="646">
        <f>SUM(L554:L561)</f>
        <v>0</v>
      </c>
      <c r="M562" s="647">
        <f>MAX(M554:M561)</f>
        <v>0</v>
      </c>
      <c r="N562" s="674" t="e">
        <f t="shared" ref="N562:N570" si="358">IF(ISBLANK(H562),"",SUM(J562/E562))</f>
        <v>#DIV/0!</v>
      </c>
      <c r="O562" s="159" t="e">
        <f>IF(ISBLANK(G562),"",VLOOKUP(J562,Tabellen!$B$5:$C$46,2))</f>
        <v>#DIV/0!</v>
      </c>
      <c r="P562" s="618"/>
    </row>
    <row r="563" spans="1:16" ht="12" customHeight="1" x14ac:dyDescent="0.15">
      <c r="A563" s="30">
        <v>558</v>
      </c>
      <c r="B563" s="27" t="str">
        <f>'Locatie''s indeling '!$E$64</f>
        <v>Cattier Theo</v>
      </c>
      <c r="C563" s="30" t="s">
        <v>111</v>
      </c>
      <c r="D563" s="645" t="str">
        <f>'Locatie''s indeling '!E65</f>
        <v>Reukers Jan</v>
      </c>
      <c r="E563" s="766">
        <f>'Locatie''s indeling '!$F$64</f>
        <v>1.45</v>
      </c>
      <c r="F563" s="153">
        <f>'Locatie''s indeling '!$G$64</f>
        <v>43</v>
      </c>
      <c r="G563" s="153"/>
      <c r="H563" s="153"/>
      <c r="I563" s="153"/>
      <c r="J563" s="624" t="str">
        <f t="shared" ref="J563:J571" si="359">IF(ISBLANK(H563),"",SUM(H563/I563))</f>
        <v/>
      </c>
      <c r="K563" s="634" t="str">
        <f t="shared" ref="K563:K570" si="360">IF(ISBLANK(H563),"",SUM(H563/F563))</f>
        <v/>
      </c>
      <c r="L563" s="152" t="str">
        <f>IF(ISBLANK(H563),"",VLOOKUP(K563,Tabellen!$F$6:$G$16,2))</f>
        <v/>
      </c>
      <c r="M563" s="152"/>
      <c r="N563" s="669" t="str">
        <f t="shared" si="358"/>
        <v/>
      </c>
      <c r="O563" s="159" t="str">
        <f>IF(ISBLANK(G563),"",VLOOKUP(J563,Tabellen!$B$5:$C$46,2))</f>
        <v/>
      </c>
    </row>
    <row r="564" spans="1:16" ht="12" customHeight="1" x14ac:dyDescent="0.15">
      <c r="A564" s="30">
        <v>559</v>
      </c>
      <c r="B564" s="27"/>
      <c r="C564" s="30" t="s">
        <v>111</v>
      </c>
      <c r="D564" s="32" t="str">
        <f>'Locatie''s indeling '!E57</f>
        <v>Fruchte Harrie te</v>
      </c>
      <c r="E564" s="766"/>
      <c r="F564" s="153"/>
      <c r="J564" s="624" t="str">
        <f t="shared" si="359"/>
        <v/>
      </c>
      <c r="K564" s="634" t="str">
        <f t="shared" si="360"/>
        <v/>
      </c>
      <c r="L564" s="24" t="str">
        <f>IF(ISBLANK(H564),"",VLOOKUP(K564,Tabellen!$F$6:$G$16,2))</f>
        <v/>
      </c>
      <c r="M564" s="24"/>
      <c r="N564" s="623" t="str">
        <f t="shared" si="358"/>
        <v/>
      </c>
      <c r="O564" s="159" t="str">
        <f>IF(ISBLANK(G564),"",VLOOKUP(J564,Tabellen!$B$5:$C$46,2))</f>
        <v/>
      </c>
    </row>
    <row r="565" spans="1:16" ht="12" customHeight="1" x14ac:dyDescent="0.15">
      <c r="A565" s="30">
        <v>560</v>
      </c>
      <c r="B565" s="27"/>
      <c r="C565" s="30" t="s">
        <v>111</v>
      </c>
      <c r="D565" s="32" t="str">
        <f>'Locatie''s indeling '!E58</f>
        <v>Hulzink Jan</v>
      </c>
      <c r="E565" s="766"/>
      <c r="F565" s="153"/>
      <c r="G565" s="28"/>
      <c r="H565" s="71"/>
      <c r="I565" s="71"/>
      <c r="J565" s="624" t="str">
        <f t="shared" si="359"/>
        <v/>
      </c>
      <c r="K565" s="634" t="str">
        <f t="shared" si="360"/>
        <v/>
      </c>
      <c r="L565" s="24" t="str">
        <f>IF(ISBLANK(H565),"",VLOOKUP(K565,Tabellen!$F$6:$G$16,2))</f>
        <v/>
      </c>
      <c r="M565" s="28"/>
      <c r="N565" s="623" t="str">
        <f t="shared" si="358"/>
        <v/>
      </c>
      <c r="O565" s="159" t="str">
        <f>IF(ISBLANK(G565),"",VLOOKUP(J565,Tabellen!$B$5:$C$46,2))</f>
        <v/>
      </c>
    </row>
    <row r="566" spans="1:16" ht="12" customHeight="1" x14ac:dyDescent="0.15">
      <c r="A566" s="30">
        <v>561</v>
      </c>
      <c r="B566" s="27"/>
      <c r="C566" s="30" t="s">
        <v>111</v>
      </c>
      <c r="D566" s="32" t="str">
        <f>'Locatie''s indeling '!E59</f>
        <v>Wiegerinck Stef</v>
      </c>
      <c r="E566" s="766"/>
      <c r="F566" s="153"/>
      <c r="J566" s="624" t="str">
        <f t="shared" si="359"/>
        <v/>
      </c>
      <c r="K566" s="634" t="str">
        <f t="shared" si="360"/>
        <v/>
      </c>
      <c r="L566" s="24" t="str">
        <f>IF(ISBLANK(H566),"",VLOOKUP(K566,Tabellen!$F$6:$G$16,2))</f>
        <v/>
      </c>
      <c r="M566" s="37"/>
      <c r="N566" s="623" t="str">
        <f t="shared" si="358"/>
        <v/>
      </c>
      <c r="O566" s="159" t="str">
        <f>IF(ISBLANK(G566),"",VLOOKUP(J566,Tabellen!$B$5:$C$46,2))</f>
        <v/>
      </c>
    </row>
    <row r="567" spans="1:16" ht="12" customHeight="1" x14ac:dyDescent="0.15">
      <c r="A567" s="30">
        <v>562</v>
      </c>
      <c r="B567" s="27"/>
      <c r="C567" s="30" t="s">
        <v>111</v>
      </c>
      <c r="D567" s="32" t="str">
        <f>'Locatie''s indeling '!E60</f>
        <v>Heutinck Marga</v>
      </c>
      <c r="E567" s="766"/>
      <c r="F567" s="153"/>
      <c r="J567" s="624" t="str">
        <f t="shared" si="359"/>
        <v/>
      </c>
      <c r="K567" s="634" t="str">
        <f t="shared" si="360"/>
        <v/>
      </c>
      <c r="L567" s="24" t="str">
        <f>IF(ISBLANK(H567),"",VLOOKUP(K567,Tabellen!$F$6:$G$16,2))</f>
        <v/>
      </c>
      <c r="M567" s="24"/>
      <c r="N567" s="623" t="str">
        <f t="shared" si="358"/>
        <v/>
      </c>
      <c r="O567" s="159" t="str">
        <f>IF(ISBLANK(G567),"",VLOOKUP(J567,Tabellen!$B$5:$C$46,2))</f>
        <v/>
      </c>
    </row>
    <row r="568" spans="1:16" ht="12" customHeight="1" x14ac:dyDescent="0.15">
      <c r="A568" s="30">
        <v>563</v>
      </c>
      <c r="B568" s="27"/>
      <c r="C568" s="30" t="s">
        <v>111</v>
      </c>
      <c r="D568" s="32" t="str">
        <f>'Locatie''s indeling '!E61</f>
        <v>Mennink Henk</v>
      </c>
      <c r="E568" s="766"/>
      <c r="F568" s="153"/>
      <c r="J568" s="624" t="str">
        <f t="shared" si="359"/>
        <v/>
      </c>
      <c r="K568" s="634" t="str">
        <f t="shared" si="360"/>
        <v/>
      </c>
      <c r="L568" s="24" t="str">
        <f>IF(ISBLANK(H568),"",VLOOKUP(K568,Tabellen!$F$6:$G$16,2))</f>
        <v/>
      </c>
      <c r="N568" s="623" t="str">
        <f t="shared" si="358"/>
        <v/>
      </c>
      <c r="O568" s="159" t="str">
        <f>IF(ISBLANK(G568),"",VLOOKUP(J568,Tabellen!$B$5:$C$46,2))</f>
        <v/>
      </c>
    </row>
    <row r="569" spans="1:16" ht="12" customHeight="1" thickBot="1" x14ac:dyDescent="0.2">
      <c r="A569" s="30">
        <v>564</v>
      </c>
      <c r="B569" s="27"/>
      <c r="C569" s="30" t="s">
        <v>111</v>
      </c>
      <c r="D569" s="32" t="str">
        <f>'Locatie''s indeling '!E62</f>
        <v>Wensing Johan</v>
      </c>
      <c r="E569" s="766"/>
      <c r="F569" s="153"/>
      <c r="J569" s="624" t="str">
        <f t="shared" si="359"/>
        <v/>
      </c>
      <c r="K569" s="634" t="str">
        <f t="shared" si="360"/>
        <v/>
      </c>
      <c r="L569" s="24" t="str">
        <f>IF(ISBLANK(H569),"",VLOOKUP(K569,Tabellen!$F$6:$G$16,2))</f>
        <v/>
      </c>
      <c r="N569" s="623" t="str">
        <f t="shared" si="358"/>
        <v/>
      </c>
      <c r="O569" s="159" t="str">
        <f>IF(ISBLANK(G569),"",VLOOKUP(J569,Tabellen!$B$5:$C$46,2))</f>
        <v/>
      </c>
      <c r="P569" s="510"/>
    </row>
    <row r="570" spans="1:16" ht="12" customHeight="1" thickBot="1" x14ac:dyDescent="0.2">
      <c r="A570" s="30">
        <v>565</v>
      </c>
      <c r="B570" s="27"/>
      <c r="C570" s="30"/>
      <c r="D570" s="613"/>
      <c r="E570" s="767">
        <f>'Locatie''s indeling '!$F$60</f>
        <v>1.115</v>
      </c>
      <c r="F570" s="706">
        <f>'Locatie''s indeling '!$G$60</f>
        <v>37</v>
      </c>
      <c r="G570" s="642"/>
      <c r="H570" s="643"/>
      <c r="I570" s="643"/>
      <c r="J570" s="667" t="str">
        <f t="shared" si="359"/>
        <v/>
      </c>
      <c r="K570" s="644" t="str">
        <f t="shared" si="360"/>
        <v/>
      </c>
      <c r="L570" s="622" t="str">
        <f>IF(ISBLANK(H570),"",VLOOKUP(K570,Tabellen!$F$6:$G$16,2))</f>
        <v/>
      </c>
      <c r="M570" s="642"/>
      <c r="N570" s="623" t="str">
        <f t="shared" si="358"/>
        <v/>
      </c>
      <c r="O570" s="159" t="str">
        <f>IF(ISBLANK(G570),"",VLOOKUP(J570,Tabellen!$B$5:$C$46,2))</f>
        <v/>
      </c>
      <c r="P570" s="1130" t="s">
        <v>31</v>
      </c>
    </row>
    <row r="571" spans="1:16" ht="12" customHeight="1" thickBot="1" x14ac:dyDescent="0.2">
      <c r="A571" s="30">
        <v>566</v>
      </c>
      <c r="B571" s="27"/>
      <c r="C571" s="504"/>
      <c r="D571" s="670" t="s">
        <v>11</v>
      </c>
      <c r="E571" s="768">
        <f>'Locatie''s indeling '!$F$64</f>
        <v>1.45</v>
      </c>
      <c r="F571" s="647">
        <f>SUM(F563:F570)</f>
        <v>80</v>
      </c>
      <c r="G571" s="647">
        <f t="shared" ref="G571:I571" si="361">SUM(G563:G570)</f>
        <v>0</v>
      </c>
      <c r="H571" s="647">
        <f t="shared" si="361"/>
        <v>0</v>
      </c>
      <c r="I571" s="647">
        <f t="shared" si="361"/>
        <v>0</v>
      </c>
      <c r="J571" s="703" t="e">
        <f t="shared" si="359"/>
        <v>#DIV/0!</v>
      </c>
      <c r="K571" s="629">
        <f>MAX(K563:K570)</f>
        <v>0</v>
      </c>
      <c r="L571" s="646">
        <f>SUM(L563:L570)</f>
        <v>0</v>
      </c>
      <c r="M571" s="647">
        <f>MAX(M563:M570)</f>
        <v>0</v>
      </c>
      <c r="N571" s="674" t="e">
        <f t="shared" ref="N571:N579" si="362">IF(ISBLANK(H571),"",SUM(J571/E571))</f>
        <v>#DIV/0!</v>
      </c>
      <c r="O571" s="159" t="e">
        <f>IF(ISBLANK(G571),"",VLOOKUP(J571,Tabellen!$B$5:$C$46,2))</f>
        <v>#DIV/0!</v>
      </c>
      <c r="P571" s="1131"/>
    </row>
    <row r="572" spans="1:16" ht="12" customHeight="1" x14ac:dyDescent="0.15">
      <c r="A572" s="30">
        <v>567</v>
      </c>
      <c r="B572" s="27" t="str">
        <f>'Locatie''s indeling '!$E$65</f>
        <v>Reukers Jan</v>
      </c>
      <c r="C572" s="30" t="s">
        <v>130</v>
      </c>
      <c r="D572" s="645" t="str">
        <f>'Locatie''s indeling '!E57</f>
        <v>Fruchte Harrie te</v>
      </c>
      <c r="E572" s="766">
        <f>'Locatie''s indeling '!$F$65</f>
        <v>0.89</v>
      </c>
      <c r="F572" s="153">
        <f>'Locatie''s indeling '!$G$65</f>
        <v>31</v>
      </c>
      <c r="G572" s="153"/>
      <c r="H572" s="153"/>
      <c r="I572" s="153"/>
      <c r="J572" s="624" t="str">
        <f t="shared" ref="J572:J580" si="363">IF(ISBLANK(H572),"",SUM(H572/I572))</f>
        <v/>
      </c>
      <c r="K572" s="634" t="str">
        <f t="shared" ref="K572:K579" si="364">IF(ISBLANK(H572),"",SUM(H572/F572))</f>
        <v/>
      </c>
      <c r="L572" s="152" t="str">
        <f>IF(ISBLANK(H572),"",VLOOKUP(K572,Tabellen!$F$6:$G$16,2))</f>
        <v/>
      </c>
      <c r="M572" s="152"/>
      <c r="N572" s="669" t="str">
        <f t="shared" si="362"/>
        <v/>
      </c>
      <c r="O572" s="159" t="str">
        <f>IF(ISBLANK(G572),"",VLOOKUP(J572,Tabellen!$B$5:$C$46,2))</f>
        <v/>
      </c>
      <c r="P572" s="521"/>
    </row>
    <row r="573" spans="1:16" ht="12" customHeight="1" x14ac:dyDescent="0.15">
      <c r="A573" s="30">
        <v>568</v>
      </c>
      <c r="B573" s="27"/>
      <c r="C573" s="30" t="s">
        <v>130</v>
      </c>
      <c r="D573" s="645" t="str">
        <f>'Locatie''s indeling '!E58</f>
        <v>Hulzink Jan</v>
      </c>
      <c r="E573" s="766"/>
      <c r="F573" s="153"/>
      <c r="J573" s="624" t="str">
        <f t="shared" si="363"/>
        <v/>
      </c>
      <c r="K573" s="634" t="str">
        <f t="shared" si="364"/>
        <v/>
      </c>
      <c r="L573" s="24" t="str">
        <f>IF(ISBLANK(H573),"",VLOOKUP(K573,Tabellen!$F$6:$G$16,2))</f>
        <v/>
      </c>
      <c r="M573" s="24"/>
      <c r="N573" s="623" t="str">
        <f t="shared" si="362"/>
        <v/>
      </c>
      <c r="O573" s="159" t="str">
        <f>IF(ISBLANK(G573),"",VLOOKUP(J573,Tabellen!$B$5:$C$46,2))</f>
        <v/>
      </c>
    </row>
    <row r="574" spans="1:16" ht="12" customHeight="1" x14ac:dyDescent="0.15">
      <c r="A574" s="30">
        <v>569</v>
      </c>
      <c r="B574" s="27"/>
      <c r="C574" s="30" t="s">
        <v>130</v>
      </c>
      <c r="D574" s="645" t="str">
        <f>'Locatie''s indeling '!E59</f>
        <v>Wiegerinck Stef</v>
      </c>
      <c r="E574" s="766"/>
      <c r="F574" s="153"/>
      <c r="G574" s="28"/>
      <c r="H574" s="71"/>
      <c r="I574" s="71"/>
      <c r="J574" s="624" t="str">
        <f t="shared" si="363"/>
        <v/>
      </c>
      <c r="K574" s="634" t="str">
        <f t="shared" si="364"/>
        <v/>
      </c>
      <c r="L574" s="24" t="str">
        <f>IF(ISBLANK(H574),"",VLOOKUP(K574,Tabellen!$F$6:$G$16,2))</f>
        <v/>
      </c>
      <c r="M574" s="28"/>
      <c r="N574" s="623" t="str">
        <f t="shared" si="362"/>
        <v/>
      </c>
      <c r="O574" s="159" t="str">
        <f>IF(ISBLANK(G574),"",VLOOKUP(J574,Tabellen!$B$5:$C$46,2))</f>
        <v/>
      </c>
    </row>
    <row r="575" spans="1:16" ht="12" customHeight="1" x14ac:dyDescent="0.15">
      <c r="A575" s="30">
        <v>570</v>
      </c>
      <c r="B575" s="27"/>
      <c r="C575" s="30" t="s">
        <v>130</v>
      </c>
      <c r="D575" s="645" t="str">
        <f>'Locatie''s indeling '!E60</f>
        <v>Heutinck Marga</v>
      </c>
      <c r="E575" s="766"/>
      <c r="F575" s="153"/>
      <c r="J575" s="624" t="str">
        <f t="shared" si="363"/>
        <v/>
      </c>
      <c r="K575" s="634" t="str">
        <f t="shared" si="364"/>
        <v/>
      </c>
      <c r="L575" s="24" t="str">
        <f>IF(ISBLANK(H575),"",VLOOKUP(K575,Tabellen!$F$6:$G$16,2))</f>
        <v/>
      </c>
      <c r="M575" s="37"/>
      <c r="N575" s="623" t="str">
        <f t="shared" si="362"/>
        <v/>
      </c>
      <c r="O575" s="159" t="str">
        <f>IF(ISBLANK(G575),"",VLOOKUP(J575,Tabellen!$B$5:$C$46,2))</f>
        <v/>
      </c>
    </row>
    <row r="576" spans="1:16" ht="12" customHeight="1" x14ac:dyDescent="0.15">
      <c r="A576" s="30">
        <v>571</v>
      </c>
      <c r="B576" s="27"/>
      <c r="C576" s="30" t="s">
        <v>130</v>
      </c>
      <c r="D576" s="645" t="str">
        <f>'Locatie''s indeling '!E61</f>
        <v>Mennink Henk</v>
      </c>
      <c r="E576" s="766"/>
      <c r="F576" s="153"/>
      <c r="J576" s="624" t="str">
        <f t="shared" si="363"/>
        <v/>
      </c>
      <c r="K576" s="634" t="str">
        <f t="shared" si="364"/>
        <v/>
      </c>
      <c r="L576" s="24" t="str">
        <f>IF(ISBLANK(H576),"",VLOOKUP(K576,Tabellen!$F$6:$G$16,2))</f>
        <v/>
      </c>
      <c r="M576" s="24"/>
      <c r="N576" s="623" t="str">
        <f t="shared" si="362"/>
        <v/>
      </c>
      <c r="O576" s="159" t="str">
        <f>IF(ISBLANK(G576),"",VLOOKUP(J576,Tabellen!$B$5:$C$46,2))</f>
        <v/>
      </c>
    </row>
    <row r="577" spans="1:16" ht="12" customHeight="1" x14ac:dyDescent="0.15">
      <c r="A577" s="30">
        <v>572</v>
      </c>
      <c r="B577" s="101"/>
      <c r="C577" s="30" t="s">
        <v>130</v>
      </c>
      <c r="D577" s="645" t="str">
        <f>'Locatie''s indeling '!E62</f>
        <v>Wensing Johan</v>
      </c>
      <c r="E577" s="766"/>
      <c r="F577" s="153"/>
      <c r="J577" s="624" t="str">
        <f t="shared" si="363"/>
        <v/>
      </c>
      <c r="K577" s="634" t="str">
        <f t="shared" si="364"/>
        <v/>
      </c>
      <c r="L577" s="24" t="str">
        <f>IF(ISBLANK(H577),"",VLOOKUP(K577,Tabellen!$F$6:$G$16,2))</f>
        <v/>
      </c>
      <c r="N577" s="623" t="str">
        <f t="shared" si="362"/>
        <v/>
      </c>
      <c r="O577" s="159" t="str">
        <f>IF(ISBLANK(G577),"",VLOOKUP(J577,Tabellen!$B$5:$C$46,2))</f>
        <v/>
      </c>
    </row>
    <row r="578" spans="1:16" ht="12" customHeight="1" x14ac:dyDescent="0.15">
      <c r="A578" s="30">
        <v>573</v>
      </c>
      <c r="B578" s="27"/>
      <c r="C578" s="30" t="s">
        <v>130</v>
      </c>
      <c r="D578" s="645" t="str">
        <f>'Locatie''s indeling '!E63</f>
        <v>Woertman Erika</v>
      </c>
      <c r="E578" s="766"/>
      <c r="F578" s="153"/>
      <c r="J578" s="624" t="str">
        <f t="shared" si="363"/>
        <v/>
      </c>
      <c r="K578" s="634" t="str">
        <f t="shared" si="364"/>
        <v/>
      </c>
      <c r="L578" s="24" t="str">
        <f>IF(ISBLANK(H578),"",VLOOKUP(K578,Tabellen!$F$6:$G$16,2))</f>
        <v/>
      </c>
      <c r="N578" s="623" t="str">
        <f t="shared" si="362"/>
        <v/>
      </c>
      <c r="O578" s="159" t="str">
        <f>IF(ISBLANK(G578),"",VLOOKUP(J578,Tabellen!$B$5:$C$46,2))</f>
        <v/>
      </c>
    </row>
    <row r="579" spans="1:16" ht="12" customHeight="1" thickBot="1" x14ac:dyDescent="0.2">
      <c r="A579" s="30">
        <v>574</v>
      </c>
      <c r="B579" s="27"/>
      <c r="C579" s="30"/>
      <c r="D579" s="630"/>
      <c r="E579" s="767"/>
      <c r="F579" s="706"/>
      <c r="G579" s="642"/>
      <c r="H579" s="643"/>
      <c r="I579" s="643"/>
      <c r="J579" s="667" t="str">
        <f t="shared" si="363"/>
        <v/>
      </c>
      <c r="K579" s="644" t="str">
        <f t="shared" si="364"/>
        <v/>
      </c>
      <c r="L579" s="622" t="str">
        <f>IF(ISBLANK(H579),"",VLOOKUP(K579,Tabellen!$F$6:$G$16,2))</f>
        <v/>
      </c>
      <c r="M579" s="642"/>
      <c r="N579" s="623" t="str">
        <f t="shared" si="362"/>
        <v/>
      </c>
      <c r="O579" s="159" t="str">
        <f>IF(ISBLANK(G579),"",VLOOKUP(J579,Tabellen!$B$5:$C$46,2))</f>
        <v/>
      </c>
    </row>
    <row r="580" spans="1:16" ht="12" customHeight="1" thickBot="1" x14ac:dyDescent="0.2">
      <c r="A580" s="30">
        <v>575</v>
      </c>
      <c r="B580" s="27"/>
      <c r="C580" s="504" t="s">
        <v>130</v>
      </c>
      <c r="D580" s="637" t="s">
        <v>11</v>
      </c>
      <c r="E580" s="768">
        <f>'Locatie''s indeling '!$F$65</f>
        <v>0.89</v>
      </c>
      <c r="F580" s="723">
        <f>SUM(F572:F579)</f>
        <v>31</v>
      </c>
      <c r="G580" s="723">
        <f t="shared" ref="G580:I580" si="365">SUM(G572:G579)</f>
        <v>0</v>
      </c>
      <c r="H580" s="647">
        <f t="shared" si="365"/>
        <v>0</v>
      </c>
      <c r="I580" s="647">
        <f t="shared" si="365"/>
        <v>0</v>
      </c>
      <c r="J580" s="703" t="e">
        <f t="shared" si="363"/>
        <v>#DIV/0!</v>
      </c>
      <c r="K580" s="629">
        <f>MAX(K572:K579)</f>
        <v>0</v>
      </c>
      <c r="L580" s="646">
        <f>SUM(L572:L579)</f>
        <v>0</v>
      </c>
      <c r="M580" s="647">
        <f>MAX(M572:M579)</f>
        <v>0</v>
      </c>
      <c r="N580" s="649" t="e">
        <f t="shared" ref="N580:N588" si="366">IF(ISBLANK(H580),"",SUM(J580/E580))</f>
        <v>#DIV/0!</v>
      </c>
      <c r="O580" s="159" t="e">
        <f>IF(ISBLANK(G580),"",VLOOKUP(J580,Tabellen!$B$5:$C$46,2))</f>
        <v>#DIV/0!</v>
      </c>
      <c r="P580" s="618"/>
    </row>
    <row r="581" spans="1:16" ht="12" customHeight="1" x14ac:dyDescent="0.15">
      <c r="A581" s="30">
        <v>576</v>
      </c>
      <c r="B581" s="27" t="str">
        <f>'Locatie''s indeling '!$E$66</f>
        <v>Heutinck Anke</v>
      </c>
      <c r="C581" s="30" t="s">
        <v>130</v>
      </c>
      <c r="D581" s="27" t="str">
        <f>'Locatie''s indeling '!E67</f>
        <v>Maatman Arie</v>
      </c>
      <c r="E581" s="747">
        <f>'Locatie''s indeling '!$F$66</f>
        <v>2.13</v>
      </c>
      <c r="F581" s="734">
        <f>'Locatie''s indeling '!$G$66</f>
        <v>55</v>
      </c>
      <c r="G581" s="153"/>
      <c r="H581" s="153"/>
      <c r="I581" s="153"/>
      <c r="J581" s="624" t="str">
        <f t="shared" ref="J581:J589" si="367">IF(ISBLANK(H581),"",SUM(H581/I581))</f>
        <v/>
      </c>
      <c r="K581" s="634" t="str">
        <f t="shared" ref="K581:K588" si="368">IF(ISBLANK(H581),"",SUM(H581/F581))</f>
        <v/>
      </c>
      <c r="L581" s="152" t="str">
        <f>IF(ISBLANK(H581),"",VLOOKUP(K581,Tabellen!$F$6:$G$16,2))</f>
        <v/>
      </c>
      <c r="M581" s="152"/>
      <c r="N581" s="669" t="str">
        <f t="shared" si="366"/>
        <v/>
      </c>
      <c r="O581" s="159" t="str">
        <f>IF(ISBLANK(G581),"",VLOOKUP(J581,Tabellen!$B$5:$C$46,2))</f>
        <v/>
      </c>
    </row>
    <row r="582" spans="1:16" ht="12" customHeight="1" x14ac:dyDescent="0.15">
      <c r="A582" s="30">
        <v>577</v>
      </c>
      <c r="B582" s="101"/>
      <c r="C582" s="30" t="s">
        <v>130</v>
      </c>
      <c r="D582" s="27" t="str">
        <f>'Locatie''s indeling '!E68</f>
        <v>Eekelder Willy</v>
      </c>
      <c r="E582" s="747"/>
      <c r="F582" s="734"/>
      <c r="J582" s="624" t="str">
        <f t="shared" si="367"/>
        <v/>
      </c>
      <c r="K582" s="634" t="str">
        <f t="shared" si="368"/>
        <v/>
      </c>
      <c r="L582" s="24" t="str">
        <f>IF(ISBLANK(H582),"",VLOOKUP(K582,Tabellen!$F$6:$G$16,2))</f>
        <v/>
      </c>
      <c r="M582" s="24"/>
      <c r="N582" s="623" t="str">
        <f t="shared" si="366"/>
        <v/>
      </c>
      <c r="O582" s="159" t="str">
        <f>IF(ISBLANK(G582),"",VLOOKUP(J582,Tabellen!$B$5:$C$46,2))</f>
        <v/>
      </c>
    </row>
    <row r="583" spans="1:16" ht="12" customHeight="1" x14ac:dyDescent="0.15">
      <c r="A583" s="30">
        <v>578</v>
      </c>
      <c r="B583" s="27"/>
      <c r="C583" s="30" t="s">
        <v>130</v>
      </c>
      <c r="D583" s="27" t="str">
        <f>'Locatie''s indeling '!E69</f>
        <v>Boeijink Henk</v>
      </c>
      <c r="E583" s="747"/>
      <c r="F583" s="734"/>
      <c r="G583" s="28"/>
      <c r="H583" s="71"/>
      <c r="I583" s="71"/>
      <c r="J583" s="624" t="str">
        <f t="shared" si="367"/>
        <v/>
      </c>
      <c r="K583" s="634" t="str">
        <f t="shared" si="368"/>
        <v/>
      </c>
      <c r="L583" s="24" t="str">
        <f>IF(ISBLANK(H583),"",VLOOKUP(K583,Tabellen!$F$6:$G$16,2))</f>
        <v/>
      </c>
      <c r="M583" s="28"/>
      <c r="N583" s="623" t="str">
        <f t="shared" si="366"/>
        <v/>
      </c>
      <c r="O583" s="159" t="str">
        <f>IF(ISBLANK(G583),"",VLOOKUP(J583,Tabellen!$B$5:$C$46,2))</f>
        <v/>
      </c>
    </row>
    <row r="584" spans="1:16" ht="12" customHeight="1" x14ac:dyDescent="0.15">
      <c r="A584" s="30">
        <v>579</v>
      </c>
      <c r="B584" s="37"/>
      <c r="C584" s="30" t="s">
        <v>130</v>
      </c>
      <c r="D584" s="27" t="str">
        <f>'Locatie''s indeling '!E70</f>
        <v>Bulthuis Jan</v>
      </c>
      <c r="E584" s="747"/>
      <c r="F584" s="734"/>
      <c r="J584" s="624" t="str">
        <f t="shared" si="367"/>
        <v/>
      </c>
      <c r="K584" s="634" t="str">
        <f t="shared" si="368"/>
        <v/>
      </c>
      <c r="L584" s="24" t="str">
        <f>IF(ISBLANK(H584),"",VLOOKUP(K584,Tabellen!$F$6:$G$16,2))</f>
        <v/>
      </c>
      <c r="M584" s="37"/>
      <c r="N584" s="623" t="str">
        <f t="shared" si="366"/>
        <v/>
      </c>
      <c r="O584" s="159" t="str">
        <f>IF(ISBLANK(G584),"",VLOOKUP(J584,Tabellen!$B$5:$C$46,2))</f>
        <v/>
      </c>
    </row>
    <row r="585" spans="1:16" ht="12" customHeight="1" x14ac:dyDescent="0.15">
      <c r="A585" s="30">
        <v>580</v>
      </c>
      <c r="B585" s="37"/>
      <c r="C585" s="30" t="s">
        <v>130</v>
      </c>
      <c r="D585" s="27" t="str">
        <f>'Locatie''s indeling '!E71</f>
        <v>Hork Herbert</v>
      </c>
      <c r="E585" s="747"/>
      <c r="F585" s="734"/>
      <c r="J585" s="624" t="str">
        <f t="shared" si="367"/>
        <v/>
      </c>
      <c r="K585" s="634" t="str">
        <f t="shared" si="368"/>
        <v/>
      </c>
      <c r="L585" s="24" t="str">
        <f>IF(ISBLANK(H585),"",VLOOKUP(K585,Tabellen!$F$6:$G$16,2))</f>
        <v/>
      </c>
      <c r="M585" s="24"/>
      <c r="N585" s="623" t="str">
        <f t="shared" si="366"/>
        <v/>
      </c>
      <c r="O585" s="159" t="str">
        <f>IF(ISBLANK(G585),"",VLOOKUP(J585,Tabellen!$B$5:$C$46,2))</f>
        <v/>
      </c>
    </row>
    <row r="586" spans="1:16" ht="12" customHeight="1" x14ac:dyDescent="0.15">
      <c r="A586" s="30">
        <v>581</v>
      </c>
      <c r="B586" s="27"/>
      <c r="C586" s="30" t="s">
        <v>130</v>
      </c>
      <c r="D586" s="27" t="str">
        <f>'Locatie''s indeling '!E72</f>
        <v>Schuurman vincent</v>
      </c>
      <c r="E586" s="747"/>
      <c r="F586" s="734"/>
      <c r="J586" s="624" t="str">
        <f t="shared" si="367"/>
        <v/>
      </c>
      <c r="K586" s="634" t="str">
        <f t="shared" si="368"/>
        <v/>
      </c>
      <c r="L586" s="24" t="str">
        <f>IF(ISBLANK(H586),"",VLOOKUP(K586,Tabellen!$F$6:$G$16,2))</f>
        <v/>
      </c>
      <c r="N586" s="623" t="str">
        <f t="shared" si="366"/>
        <v/>
      </c>
      <c r="O586" s="159" t="str">
        <f>IF(ISBLANK(G586),"",VLOOKUP(J586,Tabellen!$B$5:$C$46,2))</f>
        <v/>
      </c>
    </row>
    <row r="587" spans="1:16" ht="12" customHeight="1" x14ac:dyDescent="0.15">
      <c r="A587" s="30">
        <v>582</v>
      </c>
      <c r="B587" s="27"/>
      <c r="C587" s="30" t="s">
        <v>130</v>
      </c>
      <c r="D587" s="27" t="str">
        <f>'Locatie''s indeling '!E73</f>
        <v>Zwier Anton (bs)</v>
      </c>
      <c r="E587" s="747"/>
      <c r="F587" s="734"/>
      <c r="J587" s="624" t="str">
        <f t="shared" si="367"/>
        <v/>
      </c>
      <c r="K587" s="634" t="str">
        <f t="shared" si="368"/>
        <v/>
      </c>
      <c r="L587" s="24" t="str">
        <f>IF(ISBLANK(H587),"",VLOOKUP(K587,Tabellen!$F$6:$G$16,2))</f>
        <v/>
      </c>
      <c r="N587" s="623" t="str">
        <f t="shared" si="366"/>
        <v/>
      </c>
      <c r="O587" s="159" t="str">
        <f>IF(ISBLANK(G587),"",VLOOKUP(J587,Tabellen!$B$5:$C$46,2))</f>
        <v/>
      </c>
    </row>
    <row r="588" spans="1:16" ht="12" customHeight="1" thickBot="1" x14ac:dyDescent="0.2">
      <c r="A588" s="30">
        <v>583</v>
      </c>
      <c r="B588" s="27"/>
      <c r="C588" s="30"/>
      <c r="D588" s="630"/>
      <c r="E588" s="750"/>
      <c r="F588" s="769"/>
      <c r="G588" s="642"/>
      <c r="H588" s="643"/>
      <c r="I588" s="643"/>
      <c r="J588" s="667" t="str">
        <f t="shared" si="367"/>
        <v/>
      </c>
      <c r="K588" s="644" t="str">
        <f t="shared" si="368"/>
        <v/>
      </c>
      <c r="L588" s="622" t="str">
        <f>IF(ISBLANK(H588),"",VLOOKUP(K588,Tabellen!$F$6:$G$16,2))</f>
        <v/>
      </c>
      <c r="M588" s="642"/>
      <c r="N588" s="623" t="str">
        <f t="shared" si="366"/>
        <v/>
      </c>
      <c r="O588" s="159" t="str">
        <f>IF(ISBLANK(G588),"",VLOOKUP(J588,Tabellen!$B$5:$C$46,2))</f>
        <v/>
      </c>
    </row>
    <row r="589" spans="1:16" ht="12" customHeight="1" thickBot="1" x14ac:dyDescent="0.2">
      <c r="A589" s="30">
        <v>584</v>
      </c>
      <c r="B589" s="27"/>
      <c r="C589" s="504" t="s">
        <v>130</v>
      </c>
      <c r="D589" s="637" t="s">
        <v>11</v>
      </c>
      <c r="E589" s="760">
        <f>'Locatie''s indeling '!$F$66</f>
        <v>2.13</v>
      </c>
      <c r="F589" s="657">
        <f>SUM(F581:F588)</f>
        <v>55</v>
      </c>
      <c r="G589" s="723">
        <f t="shared" ref="G589:I589" si="369">SUM(G581:G588)</f>
        <v>0</v>
      </c>
      <c r="H589" s="647">
        <f t="shared" si="369"/>
        <v>0</v>
      </c>
      <c r="I589" s="647">
        <f t="shared" si="369"/>
        <v>0</v>
      </c>
      <c r="J589" s="703" t="e">
        <f t="shared" si="367"/>
        <v>#DIV/0!</v>
      </c>
      <c r="K589" s="629">
        <f>MAX(K581:K588)</f>
        <v>0</v>
      </c>
      <c r="L589" s="646">
        <f>SUM(L581:L588)</f>
        <v>0</v>
      </c>
      <c r="M589" s="647">
        <f>MAX(M581:M588)</f>
        <v>0</v>
      </c>
      <c r="N589" s="649" t="e">
        <f t="shared" ref="N589:N597" si="370">IF(ISBLANK(H589),"",SUM(J589/E589))</f>
        <v>#DIV/0!</v>
      </c>
      <c r="O589" s="159" t="e">
        <f>IF(ISBLANK(G589),"",VLOOKUP(J589,Tabellen!$B$5:$C$46,2))</f>
        <v>#DIV/0!</v>
      </c>
      <c r="P589" s="618"/>
    </row>
    <row r="590" spans="1:16" ht="12" customHeight="1" x14ac:dyDescent="0.15">
      <c r="A590" s="30">
        <v>585</v>
      </c>
      <c r="B590" s="27" t="str">
        <f>'Locatie''s indeling '!$E$67</f>
        <v>Maatman Arie</v>
      </c>
      <c r="C590" s="30" t="s">
        <v>130</v>
      </c>
      <c r="D590" s="135" t="str">
        <f>'Locatie''s indeling '!E68</f>
        <v>Eekelder Willy</v>
      </c>
      <c r="E590" s="760">
        <f>'Locatie''s indeling '!$F$67</f>
        <v>1.75</v>
      </c>
      <c r="F590" s="734">
        <f>'Locatie''s indeling '!$G$67</f>
        <v>49</v>
      </c>
      <c r="G590" s="153"/>
      <c r="H590" s="153"/>
      <c r="I590" s="153"/>
      <c r="J590" s="624" t="str">
        <f t="shared" ref="J590:J599" si="371">IF(ISBLANK(H590),"",SUM(H590/I590))</f>
        <v/>
      </c>
      <c r="K590" s="634" t="str">
        <f t="shared" ref="K590:K597" si="372">IF(ISBLANK(H590),"",SUM(H590/F590))</f>
        <v/>
      </c>
      <c r="L590" s="152" t="str">
        <f>IF(ISBLANK(H590),"",VLOOKUP(K590,Tabellen!$F$6:$G$16,2))</f>
        <v/>
      </c>
      <c r="M590" s="152"/>
      <c r="N590" s="669" t="str">
        <f t="shared" si="370"/>
        <v/>
      </c>
      <c r="O590" s="159" t="str">
        <f>IF(ISBLANK(G590),"",VLOOKUP(J590,Tabellen!$B$5:$C$46,2))</f>
        <v/>
      </c>
    </row>
    <row r="591" spans="1:16" ht="12" customHeight="1" x14ac:dyDescent="0.15">
      <c r="A591" s="30">
        <v>586</v>
      </c>
      <c r="B591" s="27"/>
      <c r="C591" s="30" t="s">
        <v>130</v>
      </c>
      <c r="D591" s="135" t="str">
        <f>'Locatie''s indeling '!E69</f>
        <v>Boeijink Henk</v>
      </c>
      <c r="E591" s="747"/>
      <c r="F591" s="735"/>
      <c r="J591" s="624" t="str">
        <f t="shared" si="371"/>
        <v/>
      </c>
      <c r="K591" s="634" t="str">
        <f t="shared" si="372"/>
        <v/>
      </c>
      <c r="L591" s="24" t="str">
        <f>IF(ISBLANK(H591),"",VLOOKUP(K591,Tabellen!$F$6:$G$16,2))</f>
        <v/>
      </c>
      <c r="M591" s="24"/>
      <c r="N591" s="623" t="str">
        <f t="shared" si="370"/>
        <v/>
      </c>
      <c r="O591" s="159" t="str">
        <f>IF(ISBLANK(G591),"",VLOOKUP(J591,Tabellen!$B$5:$C$46,2))</f>
        <v/>
      </c>
    </row>
    <row r="592" spans="1:16" ht="12" customHeight="1" x14ac:dyDescent="0.15">
      <c r="A592" s="30">
        <v>587</v>
      </c>
      <c r="B592" s="27"/>
      <c r="C592" s="30" t="s">
        <v>130</v>
      </c>
      <c r="D592" s="135" t="str">
        <f>'Locatie''s indeling '!E70</f>
        <v>Bulthuis Jan</v>
      </c>
      <c r="E592" s="747"/>
      <c r="F592" s="735"/>
      <c r="G592" s="28"/>
      <c r="H592" s="71"/>
      <c r="I592" s="71"/>
      <c r="J592" s="624" t="str">
        <f t="shared" si="371"/>
        <v/>
      </c>
      <c r="K592" s="634" t="str">
        <f t="shared" si="372"/>
        <v/>
      </c>
      <c r="L592" s="24" t="str">
        <f>IF(ISBLANK(H592),"",VLOOKUP(K592,Tabellen!$F$6:$G$16,2))</f>
        <v/>
      </c>
      <c r="M592" s="28"/>
      <c r="N592" s="623" t="str">
        <f t="shared" si="370"/>
        <v/>
      </c>
      <c r="O592" s="159" t="str">
        <f>IF(ISBLANK(G592),"",VLOOKUP(J592,Tabellen!$B$5:$C$46,2))</f>
        <v/>
      </c>
    </row>
    <row r="593" spans="1:16" ht="12" customHeight="1" x14ac:dyDescent="0.15">
      <c r="A593" s="30">
        <v>588</v>
      </c>
      <c r="B593" s="27"/>
      <c r="C593" s="30" t="s">
        <v>130</v>
      </c>
      <c r="D593" s="135" t="str">
        <f>'Locatie''s indeling '!E71</f>
        <v>Hork Herbert</v>
      </c>
      <c r="E593" s="747"/>
      <c r="F593" s="735"/>
      <c r="J593" s="624" t="str">
        <f t="shared" si="371"/>
        <v/>
      </c>
      <c r="K593" s="634" t="str">
        <f t="shared" si="372"/>
        <v/>
      </c>
      <c r="L593" s="24" t="str">
        <f>IF(ISBLANK(H593),"",VLOOKUP(K593,Tabellen!$F$6:$G$16,2))</f>
        <v/>
      </c>
      <c r="M593" s="37"/>
      <c r="N593" s="623" t="str">
        <f t="shared" si="370"/>
        <v/>
      </c>
      <c r="O593" s="159" t="str">
        <f>IF(ISBLANK(G593),"",VLOOKUP(J593,Tabellen!$B$5:$C$46,2))</f>
        <v/>
      </c>
    </row>
    <row r="594" spans="1:16" ht="12" customHeight="1" x14ac:dyDescent="0.15">
      <c r="A594" s="30">
        <v>589</v>
      </c>
      <c r="B594" s="27"/>
      <c r="C594" s="30" t="s">
        <v>130</v>
      </c>
      <c r="D594" s="135" t="str">
        <f>'Locatie''s indeling '!E72</f>
        <v>Schuurman vincent</v>
      </c>
      <c r="E594" s="747"/>
      <c r="F594" s="735"/>
      <c r="J594" s="624" t="str">
        <f t="shared" si="371"/>
        <v/>
      </c>
      <c r="K594" s="634" t="str">
        <f t="shared" si="372"/>
        <v/>
      </c>
      <c r="L594" s="24" t="str">
        <f>IF(ISBLANK(H594),"",VLOOKUP(K594,Tabellen!$F$6:$G$16,2))</f>
        <v/>
      </c>
      <c r="M594" s="24"/>
      <c r="N594" s="623" t="str">
        <f t="shared" si="370"/>
        <v/>
      </c>
      <c r="O594" s="159" t="str">
        <f>IF(ISBLANK(G594),"",VLOOKUP(J594,Tabellen!$B$5:$C$46,2))</f>
        <v/>
      </c>
    </row>
    <row r="595" spans="1:16" ht="12" customHeight="1" x14ac:dyDescent="0.15">
      <c r="A595" s="30">
        <v>590</v>
      </c>
      <c r="B595" s="27"/>
      <c r="C595" s="30" t="s">
        <v>130</v>
      </c>
      <c r="D595" s="135" t="str">
        <f>'Locatie''s indeling '!E73</f>
        <v>Zwier Anton (bs)</v>
      </c>
      <c r="E595" s="747"/>
      <c r="F595" s="735"/>
      <c r="J595" s="624" t="str">
        <f t="shared" si="371"/>
        <v/>
      </c>
      <c r="K595" s="634" t="str">
        <f t="shared" si="372"/>
        <v/>
      </c>
      <c r="L595" s="24" t="str">
        <f>IF(ISBLANK(H595),"",VLOOKUP(K595,Tabellen!$F$6:$G$16,2))</f>
        <v/>
      </c>
      <c r="N595" s="623" t="str">
        <f t="shared" si="370"/>
        <v/>
      </c>
      <c r="O595" s="159" t="str">
        <f>IF(ISBLANK(G595),"",VLOOKUP(J595,Tabellen!$B$5:$C$46,2))</f>
        <v/>
      </c>
    </row>
    <row r="596" spans="1:16" ht="12" customHeight="1" x14ac:dyDescent="0.15">
      <c r="A596" s="30">
        <v>591</v>
      </c>
      <c r="B596" s="27"/>
      <c r="C596" s="30" t="s">
        <v>130</v>
      </c>
      <c r="D596" s="32" t="str">
        <f>'Locatie''s indeling '!E66</f>
        <v>Heutinck Anke</v>
      </c>
      <c r="E596" s="747"/>
      <c r="F596" s="735"/>
      <c r="J596" s="624" t="str">
        <f t="shared" si="371"/>
        <v/>
      </c>
      <c r="K596" s="634" t="str">
        <f t="shared" si="372"/>
        <v/>
      </c>
      <c r="L596" s="24" t="str">
        <f>IF(ISBLANK(H596),"",VLOOKUP(K596,Tabellen!$F$6:$G$16,2))</f>
        <v/>
      </c>
      <c r="N596" s="623" t="str">
        <f t="shared" si="370"/>
        <v/>
      </c>
      <c r="O596" s="159" t="str">
        <f>IF(ISBLANK(G596),"",VLOOKUP(J596,Tabellen!$B$5:$C$46,2))</f>
        <v/>
      </c>
    </row>
    <row r="597" spans="1:16" ht="12" customHeight="1" thickBot="1" x14ac:dyDescent="0.2">
      <c r="A597" s="30">
        <v>592</v>
      </c>
      <c r="B597" s="27"/>
      <c r="C597" s="30"/>
      <c r="D597" s="32"/>
      <c r="E597" s="747"/>
      <c r="F597" s="735"/>
      <c r="G597" s="642"/>
      <c r="H597" s="643"/>
      <c r="I597" s="643"/>
      <c r="J597" s="624" t="str">
        <f t="shared" si="371"/>
        <v/>
      </c>
      <c r="K597" s="644" t="str">
        <f t="shared" si="372"/>
        <v/>
      </c>
      <c r="L597" s="622" t="str">
        <f>IF(ISBLANK(H597),"",VLOOKUP(K597,Tabellen!$F$6:$G$16,2))</f>
        <v/>
      </c>
      <c r="M597" s="642"/>
      <c r="N597" s="623" t="str">
        <f t="shared" si="370"/>
        <v/>
      </c>
      <c r="O597" s="159" t="str">
        <f>IF(ISBLANK(G597),"",VLOOKUP(J597,Tabellen!$B$5:$C$46,2))</f>
        <v/>
      </c>
    </row>
    <row r="598" spans="1:16" ht="12" customHeight="1" thickBot="1" x14ac:dyDescent="0.2">
      <c r="A598" s="30">
        <v>594</v>
      </c>
      <c r="B598" s="630"/>
      <c r="C598" s="671" t="s">
        <v>130</v>
      </c>
      <c r="D598" s="672" t="s">
        <v>11</v>
      </c>
      <c r="E598" s="760">
        <f>'Locatie''s indeling '!$F$67</f>
        <v>1.75</v>
      </c>
      <c r="F598" s="657">
        <f>SUM(F590:F597)</f>
        <v>49</v>
      </c>
      <c r="G598" s="647">
        <f>SUM(G590:G597)</f>
        <v>0</v>
      </c>
      <c r="H598" s="647">
        <f t="shared" ref="H598:I598" si="373">SUM(H590:H597)</f>
        <v>0</v>
      </c>
      <c r="I598" s="647">
        <f t="shared" si="373"/>
        <v>0</v>
      </c>
      <c r="J598" s="633" t="e">
        <f t="shared" si="371"/>
        <v>#DIV/0!</v>
      </c>
      <c r="K598" s="629">
        <f>MAX(K590:K597)</f>
        <v>0</v>
      </c>
      <c r="L598" s="646">
        <f>SUM(L590:L597)</f>
        <v>0</v>
      </c>
      <c r="M598" s="647">
        <f>MAX(M590:M597)</f>
        <v>0</v>
      </c>
      <c r="N598" s="674" t="e">
        <f t="shared" ref="N598:N606" si="374">IF(ISBLANK(H598),"",SUM(J598/E598))</f>
        <v>#DIV/0!</v>
      </c>
      <c r="O598" s="159" t="e">
        <f>IF(ISBLANK(G598),"",VLOOKUP(J598,Tabellen!$B$5:$C$46,2))</f>
        <v>#DIV/0!</v>
      </c>
      <c r="P598" s="618"/>
    </row>
    <row r="599" spans="1:16" ht="12" customHeight="1" x14ac:dyDescent="0.15">
      <c r="A599" s="30">
        <v>595</v>
      </c>
      <c r="B599" s="27" t="str">
        <f>'Locatie''s indeling '!$E$68</f>
        <v>Eekelder Willy</v>
      </c>
      <c r="C599" s="30" t="s">
        <v>130</v>
      </c>
      <c r="D599" s="32" t="str">
        <f>'Locatie''s indeling '!E69</f>
        <v>Boeijink Henk</v>
      </c>
      <c r="E599" s="766">
        <f>'Locatie''s indeling '!$F$68</f>
        <v>1.64</v>
      </c>
      <c r="F599" s="153">
        <f>'Locatie''s indeling '!$G$68</f>
        <v>47</v>
      </c>
      <c r="G599" s="153"/>
      <c r="H599" s="153"/>
      <c r="I599" s="153"/>
      <c r="J599" s="667" t="str">
        <f t="shared" si="371"/>
        <v/>
      </c>
      <c r="K599" s="634" t="str">
        <f t="shared" ref="K599:K606" si="375">IF(ISBLANK(H599),"",SUM(H599/F599))</f>
        <v/>
      </c>
      <c r="L599" s="152" t="str">
        <f>IF(ISBLANK(H599),"",VLOOKUP(K599,Tabellen!$F$6:$G$16,2))</f>
        <v/>
      </c>
      <c r="M599" s="152"/>
      <c r="N599" s="669" t="str">
        <f t="shared" si="374"/>
        <v/>
      </c>
      <c r="O599" s="159" t="str">
        <f>IF(ISBLANK(G599),"",VLOOKUP(J599,Tabellen!$B$5:$C$46,2))</f>
        <v/>
      </c>
    </row>
    <row r="600" spans="1:16" ht="12" customHeight="1" x14ac:dyDescent="0.15">
      <c r="A600" s="30">
        <v>596</v>
      </c>
      <c r="B600" s="27"/>
      <c r="C600" s="30" t="s">
        <v>130</v>
      </c>
      <c r="D600" s="32" t="str">
        <f>'Locatie''s indeling '!E70</f>
        <v>Bulthuis Jan</v>
      </c>
      <c r="E600" s="766"/>
      <c r="F600" s="153"/>
      <c r="J600" s="624" t="str">
        <f t="shared" ref="J600:J607" si="376">IF(ISBLANK(H600),"",SUM(H600/I600))</f>
        <v/>
      </c>
      <c r="K600" s="634" t="str">
        <f t="shared" si="375"/>
        <v/>
      </c>
      <c r="L600" s="24" t="str">
        <f>IF(ISBLANK(H600),"",VLOOKUP(K600,Tabellen!$F$6:$G$16,2))</f>
        <v/>
      </c>
      <c r="M600" s="24"/>
      <c r="N600" s="623" t="str">
        <f t="shared" si="374"/>
        <v/>
      </c>
      <c r="O600" s="159" t="str">
        <f>IF(ISBLANK(G600),"",VLOOKUP(J600,Tabellen!$B$5:$C$46,2))</f>
        <v/>
      </c>
    </row>
    <row r="601" spans="1:16" ht="12" customHeight="1" x14ac:dyDescent="0.15">
      <c r="A601" s="30">
        <v>597</v>
      </c>
      <c r="B601" s="27"/>
      <c r="C601" s="30" t="s">
        <v>130</v>
      </c>
      <c r="D601" s="32" t="str">
        <f>'Locatie''s indeling '!E71</f>
        <v>Hork Herbert</v>
      </c>
      <c r="E601" s="766"/>
      <c r="F601" s="153"/>
      <c r="G601" s="28"/>
      <c r="H601" s="71"/>
      <c r="I601" s="71"/>
      <c r="J601" s="624" t="str">
        <f t="shared" si="376"/>
        <v/>
      </c>
      <c r="K601" s="634" t="str">
        <f t="shared" si="375"/>
        <v/>
      </c>
      <c r="L601" s="24" t="str">
        <f>IF(ISBLANK(H601),"",VLOOKUP(K601,Tabellen!$F$6:$G$16,2))</f>
        <v/>
      </c>
      <c r="M601" s="28"/>
      <c r="N601" s="623" t="str">
        <f t="shared" si="374"/>
        <v/>
      </c>
      <c r="O601" s="159" t="str">
        <f>IF(ISBLANK(G601),"",VLOOKUP(J601,Tabellen!$B$5:$C$46,2))</f>
        <v/>
      </c>
    </row>
    <row r="602" spans="1:16" ht="12" customHeight="1" x14ac:dyDescent="0.15">
      <c r="A602" s="30">
        <v>598</v>
      </c>
      <c r="B602" s="27"/>
      <c r="C602" s="30" t="s">
        <v>130</v>
      </c>
      <c r="D602" s="32" t="str">
        <f>'Locatie''s indeling '!E72</f>
        <v>Schuurman vincent</v>
      </c>
      <c r="E602" s="766"/>
      <c r="F602" s="153"/>
      <c r="J602" s="624" t="str">
        <f t="shared" si="376"/>
        <v/>
      </c>
      <c r="K602" s="634" t="str">
        <f t="shared" si="375"/>
        <v/>
      </c>
      <c r="L602" s="24" t="str">
        <f>IF(ISBLANK(H602),"",VLOOKUP(K602,Tabellen!$F$6:$G$16,2))</f>
        <v/>
      </c>
      <c r="M602" s="37"/>
      <c r="N602" s="623" t="str">
        <f t="shared" si="374"/>
        <v/>
      </c>
      <c r="O602" s="159" t="str">
        <f>IF(ISBLANK(G602),"",VLOOKUP(J602,Tabellen!$B$5:$C$46,2))</f>
        <v/>
      </c>
    </row>
    <row r="603" spans="1:16" ht="12" customHeight="1" x14ac:dyDescent="0.15">
      <c r="A603" s="30">
        <v>599</v>
      </c>
      <c r="B603" s="27"/>
      <c r="C603" s="30" t="s">
        <v>130</v>
      </c>
      <c r="D603" s="32" t="str">
        <f>'Locatie''s indeling '!E73</f>
        <v>Zwier Anton (bs)</v>
      </c>
      <c r="E603" s="766"/>
      <c r="F603" s="153"/>
      <c r="J603" s="624" t="str">
        <f t="shared" si="376"/>
        <v/>
      </c>
      <c r="K603" s="634" t="str">
        <f t="shared" si="375"/>
        <v/>
      </c>
      <c r="L603" s="24" t="str">
        <f>IF(ISBLANK(H603),"",VLOOKUP(K603,Tabellen!$F$6:$G$16,2))</f>
        <v/>
      </c>
      <c r="M603" s="24"/>
      <c r="N603" s="623" t="str">
        <f t="shared" si="374"/>
        <v/>
      </c>
      <c r="O603" s="159" t="str">
        <f>IF(ISBLANK(G603),"",VLOOKUP(J603,Tabellen!$B$5:$C$46,2))</f>
        <v/>
      </c>
    </row>
    <row r="604" spans="1:16" ht="12" customHeight="1" x14ac:dyDescent="0.15">
      <c r="A604" s="30">
        <v>600</v>
      </c>
      <c r="B604" s="27"/>
      <c r="C604" s="30" t="s">
        <v>130</v>
      </c>
      <c r="D604" s="32" t="str">
        <f>'Locatie''s indeling '!E66</f>
        <v>Heutinck Anke</v>
      </c>
      <c r="E604" s="766"/>
      <c r="F604" s="153"/>
      <c r="J604" s="624" t="str">
        <f t="shared" si="376"/>
        <v/>
      </c>
      <c r="K604" s="634" t="str">
        <f t="shared" si="375"/>
        <v/>
      </c>
      <c r="L604" s="24" t="str">
        <f>IF(ISBLANK(H604),"",VLOOKUP(K604,Tabellen!$F$6:$G$16,2))</f>
        <v/>
      </c>
      <c r="N604" s="623" t="str">
        <f t="shared" si="374"/>
        <v/>
      </c>
      <c r="O604" s="159" t="str">
        <f>IF(ISBLANK(G604),"",VLOOKUP(J604,Tabellen!$B$5:$C$46,2))</f>
        <v/>
      </c>
    </row>
    <row r="605" spans="1:16" ht="12" customHeight="1" x14ac:dyDescent="0.15">
      <c r="A605" s="30">
        <v>601</v>
      </c>
      <c r="B605" s="27"/>
      <c r="C605" s="30" t="s">
        <v>130</v>
      </c>
      <c r="D605" s="32" t="str">
        <f>'Locatie''s indeling '!E67</f>
        <v>Maatman Arie</v>
      </c>
      <c r="E605" s="766"/>
      <c r="F605" s="153"/>
      <c r="J605" s="624" t="str">
        <f t="shared" si="376"/>
        <v/>
      </c>
      <c r="K605" s="634" t="str">
        <f t="shared" si="375"/>
        <v/>
      </c>
      <c r="L605" s="24" t="str">
        <f>IF(ISBLANK(H605),"",VLOOKUP(K605,Tabellen!$F$6:$G$16,2))</f>
        <v/>
      </c>
      <c r="N605" s="623" t="str">
        <f t="shared" si="374"/>
        <v/>
      </c>
      <c r="O605" s="159" t="str">
        <f>IF(ISBLANK(G605),"",VLOOKUP(J605,Tabellen!$B$5:$C$46,2))</f>
        <v/>
      </c>
    </row>
    <row r="606" spans="1:16" ht="12" customHeight="1" thickBot="1" x14ac:dyDescent="0.2">
      <c r="A606" s="30">
        <v>602</v>
      </c>
      <c r="B606" s="27"/>
      <c r="C606" s="30"/>
      <c r="D606" s="613"/>
      <c r="E606" s="767"/>
      <c r="F606" s="706"/>
      <c r="G606" s="642"/>
      <c r="H606" s="643"/>
      <c r="I606" s="643"/>
      <c r="J606" s="667" t="str">
        <f t="shared" si="376"/>
        <v/>
      </c>
      <c r="K606" s="644" t="str">
        <f t="shared" si="375"/>
        <v/>
      </c>
      <c r="L606" s="622" t="str">
        <f>IF(ISBLANK(H606),"",VLOOKUP(K606,Tabellen!$F$6:$G$16,2))</f>
        <v/>
      </c>
      <c r="M606" s="642"/>
      <c r="N606" s="623" t="str">
        <f t="shared" si="374"/>
        <v/>
      </c>
      <c r="O606" s="159" t="str">
        <f>IF(ISBLANK(G606),"",VLOOKUP(J606,Tabellen!$B$5:$C$46,2))</f>
        <v/>
      </c>
    </row>
    <row r="607" spans="1:16" ht="12" customHeight="1" thickBot="1" x14ac:dyDescent="0.2">
      <c r="A607" s="30">
        <v>603</v>
      </c>
      <c r="B607" s="27"/>
      <c r="C607" s="504" t="s">
        <v>130</v>
      </c>
      <c r="D607" s="670" t="s">
        <v>11</v>
      </c>
      <c r="E607" s="770">
        <f>'Locatie''s indeling '!$F$68</f>
        <v>1.64</v>
      </c>
      <c r="F607" s="647">
        <f>SUM(F599:F606)</f>
        <v>47</v>
      </c>
      <c r="G607" s="647">
        <f t="shared" ref="G607:I607" si="377">SUM(G599:G606)</f>
        <v>0</v>
      </c>
      <c r="H607" s="647">
        <f t="shared" si="377"/>
        <v>0</v>
      </c>
      <c r="I607" s="647">
        <f t="shared" si="377"/>
        <v>0</v>
      </c>
      <c r="J607" s="703" t="e">
        <f t="shared" si="376"/>
        <v>#DIV/0!</v>
      </c>
      <c r="K607" s="629">
        <f>MAX(K599:K606)</f>
        <v>0</v>
      </c>
      <c r="L607" s="646">
        <f>SUM(L599:L606)</f>
        <v>0</v>
      </c>
      <c r="M607" s="647">
        <f>MAX(M599:M606)</f>
        <v>0</v>
      </c>
      <c r="N607" s="674" t="e">
        <f t="shared" ref="N607:N615" si="378">IF(ISBLANK(H607),"",SUM(J607/E607))</f>
        <v>#DIV/0!</v>
      </c>
      <c r="O607" s="159" t="e">
        <f>IF(ISBLANK(G607),"",VLOOKUP(J607,Tabellen!$B$5:$C$46,2))</f>
        <v>#DIV/0!</v>
      </c>
      <c r="P607" s="618"/>
    </row>
    <row r="608" spans="1:16" ht="12" customHeight="1" x14ac:dyDescent="0.15">
      <c r="A608" s="30">
        <v>604</v>
      </c>
      <c r="B608" s="27" t="str">
        <f>'Locatie''s indeling '!$E$69</f>
        <v>Boeijink Henk</v>
      </c>
      <c r="C608" s="30" t="s">
        <v>130</v>
      </c>
      <c r="D608" s="645" t="str">
        <f>'Locatie''s indeling '!E70</f>
        <v>Bulthuis Jan</v>
      </c>
      <c r="E608" s="766">
        <f>'Locatie''s indeling '!$F$69</f>
        <v>1.966</v>
      </c>
      <c r="F608" s="153">
        <f>'Locatie''s indeling '!$G$69</f>
        <v>53</v>
      </c>
      <c r="G608" s="153"/>
      <c r="H608" s="153"/>
      <c r="I608" s="153"/>
      <c r="J608" s="624" t="str">
        <f t="shared" ref="J608:J616" si="379">IF(ISBLANK(H608),"",SUM(H608/I608))</f>
        <v/>
      </c>
      <c r="K608" s="634" t="str">
        <f t="shared" ref="K608:K615" si="380">IF(ISBLANK(H608),"",SUM(H608/F608))</f>
        <v/>
      </c>
      <c r="L608" s="152" t="str">
        <f>IF(ISBLANK(H608),"",VLOOKUP(K608,Tabellen!$F$6:$G$16,2))</f>
        <v/>
      </c>
      <c r="M608" s="152"/>
      <c r="N608" s="669" t="str">
        <f t="shared" si="378"/>
        <v/>
      </c>
      <c r="O608" s="159" t="str">
        <f>IF(ISBLANK(G608),"",VLOOKUP(J608,Tabellen!$B$5:$C$46,2))</f>
        <v/>
      </c>
    </row>
    <row r="609" spans="1:16" ht="12" customHeight="1" x14ac:dyDescent="0.15">
      <c r="A609" s="30">
        <v>605</v>
      </c>
      <c r="B609" s="27"/>
      <c r="C609" s="30" t="s">
        <v>130</v>
      </c>
      <c r="D609" s="645" t="str">
        <f>'Locatie''s indeling '!E71</f>
        <v>Hork Herbert</v>
      </c>
      <c r="E609" s="766"/>
      <c r="F609" s="153"/>
      <c r="J609" s="624" t="str">
        <f t="shared" si="379"/>
        <v/>
      </c>
      <c r="K609" s="634" t="str">
        <f t="shared" si="380"/>
        <v/>
      </c>
      <c r="L609" s="24" t="str">
        <f>IF(ISBLANK(H609),"",VLOOKUP(K609,Tabellen!$F$6:$G$16,2))</f>
        <v/>
      </c>
      <c r="M609" s="24"/>
      <c r="N609" s="623" t="str">
        <f t="shared" si="378"/>
        <v/>
      </c>
      <c r="O609" s="159" t="str">
        <f>IF(ISBLANK(G609),"",VLOOKUP(J609,Tabellen!$B$5:$C$46,2))</f>
        <v/>
      </c>
    </row>
    <row r="610" spans="1:16" ht="12" customHeight="1" x14ac:dyDescent="0.15">
      <c r="A610" s="30">
        <v>606</v>
      </c>
      <c r="B610" s="27"/>
      <c r="C610" s="30" t="s">
        <v>130</v>
      </c>
      <c r="D610" s="645" t="str">
        <f>'Locatie''s indeling '!E72</f>
        <v>Schuurman vincent</v>
      </c>
      <c r="E610" s="766"/>
      <c r="F610" s="153"/>
      <c r="G610" s="28"/>
      <c r="H610" s="71"/>
      <c r="I610" s="71"/>
      <c r="J610" s="624" t="str">
        <f t="shared" si="379"/>
        <v/>
      </c>
      <c r="K610" s="634" t="str">
        <f t="shared" si="380"/>
        <v/>
      </c>
      <c r="L610" s="24" t="str">
        <f>IF(ISBLANK(H610),"",VLOOKUP(K610,Tabellen!$F$6:$G$16,2))</f>
        <v/>
      </c>
      <c r="M610" s="28"/>
      <c r="N610" s="623" t="str">
        <f t="shared" si="378"/>
        <v/>
      </c>
      <c r="O610" s="159" t="str">
        <f>IF(ISBLANK(G610),"",VLOOKUP(J610,Tabellen!$B$5:$C$46,2))</f>
        <v/>
      </c>
    </row>
    <row r="611" spans="1:16" ht="12" customHeight="1" x14ac:dyDescent="0.15">
      <c r="A611" s="30">
        <v>607</v>
      </c>
      <c r="B611" s="27"/>
      <c r="C611" s="30" t="s">
        <v>130</v>
      </c>
      <c r="D611" s="645" t="str">
        <f>'Locatie''s indeling '!E73</f>
        <v>Zwier Anton (bs)</v>
      </c>
      <c r="E611" s="766"/>
      <c r="F611" s="153"/>
      <c r="J611" s="624" t="str">
        <f t="shared" si="379"/>
        <v/>
      </c>
      <c r="K611" s="634" t="str">
        <f t="shared" si="380"/>
        <v/>
      </c>
      <c r="L611" s="24" t="str">
        <f>IF(ISBLANK(H611),"",VLOOKUP(K611,Tabellen!$F$6:$G$16,2))</f>
        <v/>
      </c>
      <c r="M611" s="37"/>
      <c r="N611" s="623" t="str">
        <f t="shared" si="378"/>
        <v/>
      </c>
      <c r="O611" s="159" t="str">
        <f>IF(ISBLANK(G611),"",VLOOKUP(J611,Tabellen!$B$5:$C$46,2))</f>
        <v/>
      </c>
    </row>
    <row r="612" spans="1:16" ht="12" customHeight="1" x14ac:dyDescent="0.15">
      <c r="A612" s="30">
        <v>608</v>
      </c>
      <c r="B612" s="27"/>
      <c r="C612" s="30" t="s">
        <v>130</v>
      </c>
      <c r="D612" s="645" t="str">
        <f>'Locatie''s indeling '!E66</f>
        <v>Heutinck Anke</v>
      </c>
      <c r="E612" s="766"/>
      <c r="F612" s="153"/>
      <c r="J612" s="624" t="str">
        <f t="shared" si="379"/>
        <v/>
      </c>
      <c r="K612" s="634" t="str">
        <f t="shared" si="380"/>
        <v/>
      </c>
      <c r="L612" s="24" t="str">
        <f>IF(ISBLANK(H612),"",VLOOKUP(K612,Tabellen!$F$6:$G$16,2))</f>
        <v/>
      </c>
      <c r="M612" s="24"/>
      <c r="N612" s="623" t="str">
        <f t="shared" si="378"/>
        <v/>
      </c>
      <c r="O612" s="159" t="str">
        <f>IF(ISBLANK(G612),"",VLOOKUP(J612,Tabellen!$B$5:$C$46,2))</f>
        <v/>
      </c>
    </row>
    <row r="613" spans="1:16" ht="12" customHeight="1" x14ac:dyDescent="0.15">
      <c r="A613" s="30">
        <v>609</v>
      </c>
      <c r="B613" s="27"/>
      <c r="C613" s="30" t="s">
        <v>130</v>
      </c>
      <c r="D613" s="645" t="str">
        <f>'Locatie''s indeling '!E67</f>
        <v>Maatman Arie</v>
      </c>
      <c r="E613" s="766"/>
      <c r="F613" s="153"/>
      <c r="J613" s="624" t="str">
        <f t="shared" si="379"/>
        <v/>
      </c>
      <c r="K613" s="634" t="str">
        <f t="shared" si="380"/>
        <v/>
      </c>
      <c r="L613" s="24" t="str">
        <f>IF(ISBLANK(H613),"",VLOOKUP(K613,Tabellen!$F$6:$G$16,2))</f>
        <v/>
      </c>
      <c r="N613" s="623" t="str">
        <f t="shared" si="378"/>
        <v/>
      </c>
      <c r="O613" s="159" t="str">
        <f>IF(ISBLANK(G613),"",VLOOKUP(J613,Tabellen!$B$5:$C$46,2))</f>
        <v/>
      </c>
    </row>
    <row r="614" spans="1:16" ht="12" customHeight="1" x14ac:dyDescent="0.15">
      <c r="A614" s="30">
        <v>610</v>
      </c>
      <c r="B614" s="27"/>
      <c r="C614" s="30" t="s">
        <v>130</v>
      </c>
      <c r="D614" s="645" t="str">
        <f>'Locatie''s indeling '!E68</f>
        <v>Eekelder Willy</v>
      </c>
      <c r="E614" s="766"/>
      <c r="F614" s="153"/>
      <c r="J614" s="624" t="str">
        <f t="shared" si="379"/>
        <v/>
      </c>
      <c r="K614" s="634" t="str">
        <f t="shared" si="380"/>
        <v/>
      </c>
      <c r="L614" s="24" t="str">
        <f>IF(ISBLANK(H614),"",VLOOKUP(K614,Tabellen!$F$6:$G$16,2))</f>
        <v/>
      </c>
      <c r="N614" s="623" t="str">
        <f t="shared" si="378"/>
        <v/>
      </c>
      <c r="O614" s="159" t="str">
        <f>IF(ISBLANK(G614),"",VLOOKUP(J614,Tabellen!$B$5:$C$46,2))</f>
        <v/>
      </c>
    </row>
    <row r="615" spans="1:16" ht="12" customHeight="1" thickBot="1" x14ac:dyDescent="0.2">
      <c r="A615" s="30">
        <v>611</v>
      </c>
      <c r="B615" s="27"/>
      <c r="C615" s="30"/>
      <c r="D615" s="613"/>
      <c r="E615" s="767"/>
      <c r="F615" s="706"/>
      <c r="G615" s="642"/>
      <c r="H615" s="643"/>
      <c r="I615" s="643"/>
      <c r="J615" s="667" t="str">
        <f t="shared" si="379"/>
        <v/>
      </c>
      <c r="K615" s="644" t="str">
        <f t="shared" si="380"/>
        <v/>
      </c>
      <c r="L615" s="622" t="str">
        <f>IF(ISBLANK(H615),"",VLOOKUP(K615,Tabellen!$F$6:$G$16,2))</f>
        <v/>
      </c>
      <c r="M615" s="642"/>
      <c r="N615" s="623" t="str">
        <f t="shared" si="378"/>
        <v/>
      </c>
      <c r="O615" s="159" t="str">
        <f>IF(ISBLANK(G615),"",VLOOKUP(J615,Tabellen!$B$5:$C$46,2))</f>
        <v/>
      </c>
    </row>
    <row r="616" spans="1:16" ht="12" customHeight="1" thickBot="1" x14ac:dyDescent="0.2">
      <c r="A616" s="30">
        <v>612</v>
      </c>
      <c r="B616" s="27"/>
      <c r="C616" s="504" t="s">
        <v>130</v>
      </c>
      <c r="D616" s="670" t="s">
        <v>11</v>
      </c>
      <c r="E616" s="770">
        <f>'Locatie''s indeling '!$F$69</f>
        <v>1.966</v>
      </c>
      <c r="F616" s="647">
        <f>SUM(F608:F615)</f>
        <v>53</v>
      </c>
      <c r="G616" s="647">
        <f t="shared" ref="G616:I616" si="381">SUM(G608:G615)</f>
        <v>0</v>
      </c>
      <c r="H616" s="647">
        <f t="shared" si="381"/>
        <v>0</v>
      </c>
      <c r="I616" s="647">
        <f t="shared" si="381"/>
        <v>0</v>
      </c>
      <c r="J616" s="703" t="e">
        <f t="shared" si="379"/>
        <v>#DIV/0!</v>
      </c>
      <c r="K616" s="629">
        <f>MAX(K608:K615)</f>
        <v>0</v>
      </c>
      <c r="L616" s="646">
        <f>SUM(L608:L615)</f>
        <v>0</v>
      </c>
      <c r="M616" s="647">
        <f>MAX(M608:M615)</f>
        <v>0</v>
      </c>
      <c r="N616" s="674" t="e">
        <f t="shared" ref="N616:N624" si="382">IF(ISBLANK(H616),"",SUM(J616/E616))</f>
        <v>#DIV/0!</v>
      </c>
      <c r="O616" s="159" t="e">
        <f>IF(ISBLANK(G616),"",VLOOKUP(J616,Tabellen!$B$5:$C$46,2))</f>
        <v>#DIV/0!</v>
      </c>
      <c r="P616" s="618"/>
    </row>
    <row r="617" spans="1:16" ht="12" customHeight="1" x14ac:dyDescent="0.15">
      <c r="A617" s="30">
        <v>613</v>
      </c>
      <c r="B617" s="27" t="str">
        <f>'Locatie''s indeling '!$E$70</f>
        <v>Bulthuis Jan</v>
      </c>
      <c r="C617" s="30" t="s">
        <v>130</v>
      </c>
      <c r="D617" s="135" t="str">
        <f>'Locatie''s indeling '!E71</f>
        <v>Hork Herbert</v>
      </c>
      <c r="E617" s="747">
        <f>'Locatie''s indeling '!$F$70</f>
        <v>2.4700000000000002</v>
      </c>
      <c r="F617" s="735">
        <f>'Locatie''s indeling '!$G$70</f>
        <v>65</v>
      </c>
      <c r="G617" s="153"/>
      <c r="H617" s="153"/>
      <c r="I617" s="153"/>
      <c r="J617" s="624" t="str">
        <f t="shared" ref="J617:J625" si="383">IF(ISBLANK(H617),"",SUM(H617/I617))</f>
        <v/>
      </c>
      <c r="K617" s="634" t="str">
        <f t="shared" ref="K617:K624" si="384">IF(ISBLANK(H617),"",SUM(H617/F617))</f>
        <v/>
      </c>
      <c r="L617" s="152" t="str">
        <f>IF(ISBLANK(H617),"",VLOOKUP(K617,Tabellen!$F$6:$G$16,2))</f>
        <v/>
      </c>
      <c r="M617" s="152"/>
      <c r="N617" s="669" t="str">
        <f t="shared" si="382"/>
        <v/>
      </c>
      <c r="O617" s="159" t="str">
        <f>IF(ISBLANK(G617),"",VLOOKUP(J617,Tabellen!$B$5:$C$46,2))</f>
        <v/>
      </c>
    </row>
    <row r="618" spans="1:16" ht="12" customHeight="1" x14ac:dyDescent="0.15">
      <c r="A618" s="30">
        <v>614</v>
      </c>
      <c r="B618" s="27"/>
      <c r="C618" s="30" t="s">
        <v>130</v>
      </c>
      <c r="D618" s="135" t="str">
        <f>'Locatie''s indeling '!E72</f>
        <v>Schuurman vincent</v>
      </c>
      <c r="E618" s="747"/>
      <c r="F618" s="735"/>
      <c r="J618" s="624" t="str">
        <f t="shared" si="383"/>
        <v/>
      </c>
      <c r="K618" s="634" t="str">
        <f t="shared" si="384"/>
        <v/>
      </c>
      <c r="L618" s="24" t="str">
        <f>IF(ISBLANK(H618),"",VLOOKUP(K618,Tabellen!$F$6:$G$16,2))</f>
        <v/>
      </c>
      <c r="M618" s="24"/>
      <c r="N618" s="623" t="str">
        <f t="shared" si="382"/>
        <v/>
      </c>
      <c r="O618" s="159" t="str">
        <f>IF(ISBLANK(G618),"",VLOOKUP(J618,Tabellen!$B$5:$C$46,2))</f>
        <v/>
      </c>
    </row>
    <row r="619" spans="1:16" ht="12" customHeight="1" x14ac:dyDescent="0.15">
      <c r="A619" s="30">
        <v>615</v>
      </c>
      <c r="B619" s="27"/>
      <c r="C619" s="30" t="s">
        <v>130</v>
      </c>
      <c r="D619" s="135" t="str">
        <f>'Locatie''s indeling '!E73</f>
        <v>Zwier Anton (bs)</v>
      </c>
      <c r="E619" s="747"/>
      <c r="F619" s="735"/>
      <c r="G619" s="28"/>
      <c r="H619" s="71"/>
      <c r="I619" s="71"/>
      <c r="J619" s="624" t="str">
        <f t="shared" si="383"/>
        <v/>
      </c>
      <c r="K619" s="634" t="str">
        <f t="shared" si="384"/>
        <v/>
      </c>
      <c r="L619" s="24" t="str">
        <f>IF(ISBLANK(H619),"",VLOOKUP(K619,Tabellen!$F$6:$G$16,2))</f>
        <v/>
      </c>
      <c r="M619" s="28"/>
      <c r="N619" s="623" t="str">
        <f t="shared" si="382"/>
        <v/>
      </c>
      <c r="O619" s="159" t="str">
        <f>IF(ISBLANK(G619),"",VLOOKUP(J619,Tabellen!$B$5:$C$46,2))</f>
        <v/>
      </c>
    </row>
    <row r="620" spans="1:16" ht="12" customHeight="1" x14ac:dyDescent="0.15">
      <c r="A620" s="30">
        <v>616</v>
      </c>
      <c r="B620" s="27"/>
      <c r="C620" s="30" t="s">
        <v>130</v>
      </c>
      <c r="D620" s="135" t="str">
        <f>'Locatie''s indeling '!E66</f>
        <v>Heutinck Anke</v>
      </c>
      <c r="E620" s="747"/>
      <c r="F620" s="735"/>
      <c r="J620" s="624" t="str">
        <f t="shared" si="383"/>
        <v/>
      </c>
      <c r="K620" s="634" t="str">
        <f t="shared" si="384"/>
        <v/>
      </c>
      <c r="L620" s="24" t="str">
        <f>IF(ISBLANK(H620),"",VLOOKUP(K620,Tabellen!$F$6:$G$16,2))</f>
        <v/>
      </c>
      <c r="M620" s="37"/>
      <c r="N620" s="623" t="str">
        <f t="shared" si="382"/>
        <v/>
      </c>
      <c r="O620" s="159" t="str">
        <f>IF(ISBLANK(G620),"",VLOOKUP(J620,Tabellen!$B$5:$C$46,2))</f>
        <v/>
      </c>
    </row>
    <row r="621" spans="1:16" ht="12" customHeight="1" x14ac:dyDescent="0.15">
      <c r="A621" s="30">
        <v>617</v>
      </c>
      <c r="B621" s="27"/>
      <c r="C621" s="30" t="s">
        <v>130</v>
      </c>
      <c r="D621" s="135" t="str">
        <f>'Locatie''s indeling '!E67</f>
        <v>Maatman Arie</v>
      </c>
      <c r="E621" s="747"/>
      <c r="F621" s="735"/>
      <c r="J621" s="624" t="str">
        <f t="shared" si="383"/>
        <v/>
      </c>
      <c r="K621" s="634" t="str">
        <f t="shared" si="384"/>
        <v/>
      </c>
      <c r="L621" s="24" t="str">
        <f>IF(ISBLANK(H621),"",VLOOKUP(K621,Tabellen!$F$6:$G$16,2))</f>
        <v/>
      </c>
      <c r="M621" s="24"/>
      <c r="N621" s="623" t="str">
        <f t="shared" si="382"/>
        <v/>
      </c>
      <c r="O621" s="159" t="str">
        <f>IF(ISBLANK(G621),"",VLOOKUP(J621,Tabellen!$B$5:$C$46,2))</f>
        <v/>
      </c>
    </row>
    <row r="622" spans="1:16" ht="12" customHeight="1" x14ac:dyDescent="0.15">
      <c r="A622" s="30">
        <v>618</v>
      </c>
      <c r="B622" s="27"/>
      <c r="C622" s="30" t="s">
        <v>130</v>
      </c>
      <c r="D622" s="135" t="str">
        <f>'Locatie''s indeling '!E68</f>
        <v>Eekelder Willy</v>
      </c>
      <c r="E622" s="747"/>
      <c r="F622" s="735"/>
      <c r="J622" s="624" t="str">
        <f t="shared" si="383"/>
        <v/>
      </c>
      <c r="K622" s="634" t="str">
        <f t="shared" si="384"/>
        <v/>
      </c>
      <c r="L622" s="24" t="str">
        <f>IF(ISBLANK(H622),"",VLOOKUP(K622,Tabellen!$F$6:$G$16,2))</f>
        <v/>
      </c>
      <c r="N622" s="623" t="str">
        <f t="shared" si="382"/>
        <v/>
      </c>
      <c r="O622" s="159" t="str">
        <f>IF(ISBLANK(G622),"",VLOOKUP(J622,Tabellen!$B$5:$C$46,2))</f>
        <v/>
      </c>
    </row>
    <row r="623" spans="1:16" ht="12" customHeight="1" x14ac:dyDescent="0.15">
      <c r="A623" s="30">
        <v>619</v>
      </c>
      <c r="B623" s="27"/>
      <c r="C623" s="30" t="s">
        <v>130</v>
      </c>
      <c r="D623" s="135" t="str">
        <f>'Locatie''s indeling '!E69</f>
        <v>Boeijink Henk</v>
      </c>
      <c r="E623" s="747"/>
      <c r="F623" s="735"/>
      <c r="J623" s="624" t="str">
        <f t="shared" si="383"/>
        <v/>
      </c>
      <c r="K623" s="634" t="str">
        <f t="shared" si="384"/>
        <v/>
      </c>
      <c r="L623" s="24" t="str">
        <f>IF(ISBLANK(H623),"",VLOOKUP(K623,Tabellen!$F$6:$G$16,2))</f>
        <v/>
      </c>
      <c r="N623" s="623" t="str">
        <f t="shared" si="382"/>
        <v/>
      </c>
      <c r="O623" s="159" t="str">
        <f>IF(ISBLANK(G623),"",VLOOKUP(J623,Tabellen!$B$5:$C$46,2))</f>
        <v/>
      </c>
    </row>
    <row r="624" spans="1:16" ht="12" customHeight="1" thickBot="1" x14ac:dyDescent="0.2">
      <c r="A624" s="30">
        <v>620</v>
      </c>
      <c r="B624" s="27"/>
      <c r="C624" s="30"/>
      <c r="D624" s="32"/>
      <c r="E624" s="750"/>
      <c r="F624" s="740"/>
      <c r="G624" s="642"/>
      <c r="H624" s="643"/>
      <c r="I624" s="643"/>
      <c r="J624" s="667" t="str">
        <f t="shared" si="383"/>
        <v/>
      </c>
      <c r="K624" s="644" t="str">
        <f t="shared" si="384"/>
        <v/>
      </c>
      <c r="L624" s="622" t="str">
        <f>IF(ISBLANK(H624),"",VLOOKUP(K624,Tabellen!$F$6:$G$16,2))</f>
        <v/>
      </c>
      <c r="M624" s="642"/>
      <c r="N624" s="623" t="str">
        <f t="shared" si="382"/>
        <v/>
      </c>
      <c r="O624" s="159" t="str">
        <f>IF(ISBLANK(G624),"",VLOOKUP(J624,Tabellen!$B$5:$C$46,2))</f>
        <v/>
      </c>
    </row>
    <row r="625" spans="1:16" ht="12" customHeight="1" thickBot="1" x14ac:dyDescent="0.2">
      <c r="A625" s="30">
        <v>621</v>
      </c>
      <c r="B625" s="27"/>
      <c r="C625" s="30" t="s">
        <v>130</v>
      </c>
      <c r="D625" s="32" t="s">
        <v>11</v>
      </c>
      <c r="E625" s="760">
        <f>'Locatie''s indeling '!$F$70</f>
        <v>2.4700000000000002</v>
      </c>
      <c r="F625" s="647">
        <f>SUM(F617:F624)</f>
        <v>65</v>
      </c>
      <c r="G625" s="647">
        <f t="shared" ref="G625:I625" si="385">SUM(G617:G624)</f>
        <v>0</v>
      </c>
      <c r="H625" s="647">
        <f t="shared" si="385"/>
        <v>0</v>
      </c>
      <c r="I625" s="647">
        <f t="shared" si="385"/>
        <v>0</v>
      </c>
      <c r="J625" s="703" t="e">
        <f t="shared" si="383"/>
        <v>#DIV/0!</v>
      </c>
      <c r="K625" s="629">
        <f>MAX(K617:K624)</f>
        <v>0</v>
      </c>
      <c r="L625" s="646">
        <f>SUM(L617:L624)</f>
        <v>0</v>
      </c>
      <c r="M625" s="647">
        <f>MAX(M617:M624)</f>
        <v>0</v>
      </c>
      <c r="N625" s="674" t="e">
        <f t="shared" ref="N625:N633" si="386">IF(ISBLANK(H625),"",SUM(J625/E625))</f>
        <v>#DIV/0!</v>
      </c>
      <c r="O625" s="159" t="e">
        <f>IF(ISBLANK(G625),"",VLOOKUP(J625,Tabellen!$B$5:$C$46,2))</f>
        <v>#DIV/0!</v>
      </c>
      <c r="P625" s="618"/>
    </row>
    <row r="626" spans="1:16" ht="12" customHeight="1" x14ac:dyDescent="0.15">
      <c r="A626" s="30">
        <v>622</v>
      </c>
      <c r="B626" s="27" t="str">
        <f>'Locatie''s indeling '!$E$71</f>
        <v>Hork Herbert</v>
      </c>
      <c r="C626" s="30" t="s">
        <v>130</v>
      </c>
      <c r="D626" s="32" t="str">
        <f>'Locatie''s indeling '!E72</f>
        <v>Schuurman vincent</v>
      </c>
      <c r="E626" s="766">
        <f>'Locatie''s indeling '!$F$71</f>
        <v>2.0499999999999998</v>
      </c>
      <c r="F626" s="153">
        <f>'Locatie''s indeling '!$G$71</f>
        <v>55</v>
      </c>
      <c r="G626" s="153"/>
      <c r="H626" s="153"/>
      <c r="I626" s="153"/>
      <c r="J626" s="624" t="str">
        <f t="shared" ref="J626:J634" si="387">IF(ISBLANK(H626),"",SUM(H626/I626))</f>
        <v/>
      </c>
      <c r="K626" s="634" t="str">
        <f t="shared" ref="K626:K633" si="388">IF(ISBLANK(H626),"",SUM(H626/F626))</f>
        <v/>
      </c>
      <c r="L626" s="152" t="str">
        <f>IF(ISBLANK(H626),"",VLOOKUP(K626,Tabellen!$F$6:$G$16,2))</f>
        <v/>
      </c>
      <c r="M626" s="152"/>
      <c r="N626" s="669" t="str">
        <f t="shared" si="386"/>
        <v/>
      </c>
      <c r="O626" s="159" t="str">
        <f>IF(ISBLANK(G626),"",VLOOKUP(J626,Tabellen!$B$5:$C$46,2))</f>
        <v/>
      </c>
    </row>
    <row r="627" spans="1:16" ht="12" customHeight="1" x14ac:dyDescent="0.15">
      <c r="A627" s="30">
        <v>623</v>
      </c>
      <c r="B627" s="27"/>
      <c r="C627" s="30" t="s">
        <v>130</v>
      </c>
      <c r="D627" s="32" t="str">
        <f>'Locatie''s indeling '!E73</f>
        <v>Zwier Anton (bs)</v>
      </c>
      <c r="E627" s="766"/>
      <c r="F627" s="153"/>
      <c r="J627" s="624" t="str">
        <f t="shared" si="387"/>
        <v/>
      </c>
      <c r="K627" s="634" t="str">
        <f t="shared" si="388"/>
        <v/>
      </c>
      <c r="L627" s="24" t="str">
        <f>IF(ISBLANK(H627),"",VLOOKUP(K627,Tabellen!$F$6:$G$16,2))</f>
        <v/>
      </c>
      <c r="M627" s="24"/>
      <c r="N627" s="623" t="str">
        <f t="shared" si="386"/>
        <v/>
      </c>
      <c r="O627" s="159" t="str">
        <f>IF(ISBLANK(G627),"",VLOOKUP(J627,Tabellen!$B$5:$C$46,2))</f>
        <v/>
      </c>
    </row>
    <row r="628" spans="1:16" ht="12" customHeight="1" x14ac:dyDescent="0.15">
      <c r="A628" s="30">
        <v>624</v>
      </c>
      <c r="B628" s="27"/>
      <c r="C628" s="30" t="s">
        <v>130</v>
      </c>
      <c r="D628" s="32" t="str">
        <f>'Locatie''s indeling '!E66</f>
        <v>Heutinck Anke</v>
      </c>
      <c r="E628" s="766"/>
      <c r="F628" s="153"/>
      <c r="G628" s="28"/>
      <c r="H628" s="71"/>
      <c r="I628" s="71"/>
      <c r="J628" s="624" t="str">
        <f t="shared" si="387"/>
        <v/>
      </c>
      <c r="K628" s="634" t="str">
        <f t="shared" si="388"/>
        <v/>
      </c>
      <c r="L628" s="24" t="str">
        <f>IF(ISBLANK(H628),"",VLOOKUP(K628,Tabellen!$F$6:$G$16,2))</f>
        <v/>
      </c>
      <c r="M628" s="28"/>
      <c r="N628" s="623" t="str">
        <f t="shared" si="386"/>
        <v/>
      </c>
      <c r="O628" s="159" t="str">
        <f>IF(ISBLANK(G628),"",VLOOKUP(J628,Tabellen!$B$5:$C$46,2))</f>
        <v/>
      </c>
    </row>
    <row r="629" spans="1:16" ht="12" customHeight="1" x14ac:dyDescent="0.15">
      <c r="A629" s="30">
        <v>625</v>
      </c>
      <c r="B629" s="27"/>
      <c r="C629" s="30" t="s">
        <v>130</v>
      </c>
      <c r="D629" s="32" t="str">
        <f>'Locatie''s indeling '!E67</f>
        <v>Maatman Arie</v>
      </c>
      <c r="E629" s="766"/>
      <c r="F629" s="153"/>
      <c r="J629" s="624" t="str">
        <f t="shared" si="387"/>
        <v/>
      </c>
      <c r="K629" s="634" t="str">
        <f t="shared" si="388"/>
        <v/>
      </c>
      <c r="L629" s="24" t="str">
        <f>IF(ISBLANK(H629),"",VLOOKUP(K629,Tabellen!$F$6:$G$16,2))</f>
        <v/>
      </c>
      <c r="M629" s="37"/>
      <c r="N629" s="623" t="str">
        <f t="shared" si="386"/>
        <v/>
      </c>
      <c r="O629" s="159" t="str">
        <f>IF(ISBLANK(G629),"",VLOOKUP(J629,Tabellen!$B$5:$C$46,2))</f>
        <v/>
      </c>
    </row>
    <row r="630" spans="1:16" ht="12" customHeight="1" x14ac:dyDescent="0.15">
      <c r="A630" s="30">
        <v>626</v>
      </c>
      <c r="B630" s="27"/>
      <c r="C630" s="30" t="s">
        <v>130</v>
      </c>
      <c r="D630" s="32" t="str">
        <f>'Locatie''s indeling '!E68</f>
        <v>Eekelder Willy</v>
      </c>
      <c r="E630" s="766"/>
      <c r="F630" s="153"/>
      <c r="J630" s="624" t="str">
        <f t="shared" si="387"/>
        <v/>
      </c>
      <c r="K630" s="634" t="str">
        <f t="shared" si="388"/>
        <v/>
      </c>
      <c r="L630" s="24" t="str">
        <f>IF(ISBLANK(H630),"",VLOOKUP(K630,Tabellen!$F$6:$G$16,2))</f>
        <v/>
      </c>
      <c r="M630" s="24"/>
      <c r="N630" s="623" t="str">
        <f t="shared" si="386"/>
        <v/>
      </c>
      <c r="O630" s="159" t="str">
        <f>IF(ISBLANK(G630),"",VLOOKUP(J630,Tabellen!$B$5:$C$46,2))</f>
        <v/>
      </c>
      <c r="P630" s="510"/>
    </row>
    <row r="631" spans="1:16" ht="12" customHeight="1" x14ac:dyDescent="0.15">
      <c r="A631" s="30">
        <v>627</v>
      </c>
      <c r="B631" s="27"/>
      <c r="C631" s="30" t="s">
        <v>130</v>
      </c>
      <c r="D631" s="32" t="str">
        <f>'Locatie''s indeling '!E69</f>
        <v>Boeijink Henk</v>
      </c>
      <c r="E631" s="766"/>
      <c r="F631" s="153"/>
      <c r="J631" s="624" t="str">
        <f t="shared" si="387"/>
        <v/>
      </c>
      <c r="K631" s="634" t="str">
        <f t="shared" si="388"/>
        <v/>
      </c>
      <c r="L631" s="24" t="str">
        <f>IF(ISBLANK(H631),"",VLOOKUP(K631,Tabellen!$F$6:$G$16,2))</f>
        <v/>
      </c>
      <c r="N631" s="623" t="str">
        <f t="shared" si="386"/>
        <v/>
      </c>
      <c r="O631" s="159" t="str">
        <f>IF(ISBLANK(G631),"",VLOOKUP(J631,Tabellen!$B$5:$C$46,2))</f>
        <v/>
      </c>
    </row>
    <row r="632" spans="1:16" ht="12" customHeight="1" x14ac:dyDescent="0.15">
      <c r="A632" s="30">
        <v>628</v>
      </c>
      <c r="B632" s="27"/>
      <c r="C632" s="30" t="s">
        <v>130</v>
      </c>
      <c r="D632" s="32" t="str">
        <f>'Locatie''s indeling '!E70</f>
        <v>Bulthuis Jan</v>
      </c>
      <c r="E632" s="766"/>
      <c r="F632" s="153"/>
      <c r="J632" s="624" t="str">
        <f t="shared" si="387"/>
        <v/>
      </c>
      <c r="K632" s="634" t="str">
        <f t="shared" si="388"/>
        <v/>
      </c>
      <c r="L632" s="24" t="str">
        <f>IF(ISBLANK(H632),"",VLOOKUP(K632,Tabellen!$F$6:$G$16,2))</f>
        <v/>
      </c>
      <c r="N632" s="623" t="str">
        <f t="shared" si="386"/>
        <v/>
      </c>
      <c r="O632" s="159" t="str">
        <f>IF(ISBLANK(G632),"",VLOOKUP(J632,Tabellen!$B$5:$C$46,2))</f>
        <v/>
      </c>
      <c r="P632" s="521"/>
    </row>
    <row r="633" spans="1:16" ht="12" customHeight="1" thickBot="1" x14ac:dyDescent="0.2">
      <c r="A633" s="30">
        <v>629</v>
      </c>
      <c r="B633" s="27"/>
      <c r="C633" s="30"/>
      <c r="D633" s="613"/>
      <c r="E633" s="767"/>
      <c r="F633" s="706"/>
      <c r="G633" s="642"/>
      <c r="H633" s="643"/>
      <c r="I633" s="643"/>
      <c r="J633" s="667" t="str">
        <f t="shared" si="387"/>
        <v/>
      </c>
      <c r="K633" s="644" t="str">
        <f t="shared" si="388"/>
        <v/>
      </c>
      <c r="L633" s="622" t="str">
        <f>IF(ISBLANK(H633),"",VLOOKUP(K633,Tabellen!$F$6:$G$16,2))</f>
        <v/>
      </c>
      <c r="M633" s="642"/>
      <c r="N633" s="623" t="str">
        <f t="shared" si="386"/>
        <v/>
      </c>
      <c r="O633" s="159" t="str">
        <f>IF(ISBLANK(G633),"",VLOOKUP(J633,Tabellen!$B$5:$C$46,2))</f>
        <v/>
      </c>
    </row>
    <row r="634" spans="1:16" ht="12" customHeight="1" thickBot="1" x14ac:dyDescent="0.2">
      <c r="A634" s="30">
        <v>630</v>
      </c>
      <c r="B634" s="27"/>
      <c r="C634" s="504" t="s">
        <v>130</v>
      </c>
      <c r="D634" s="670" t="s">
        <v>11</v>
      </c>
      <c r="E634" s="770">
        <f>'Locatie''s indeling '!$F$71</f>
        <v>2.0499999999999998</v>
      </c>
      <c r="F634" s="647">
        <f>SUM(F626:F633)</f>
        <v>55</v>
      </c>
      <c r="G634" s="647">
        <f t="shared" ref="G634:I634" si="389">SUM(G626:G633)</f>
        <v>0</v>
      </c>
      <c r="H634" s="647">
        <f t="shared" si="389"/>
        <v>0</v>
      </c>
      <c r="I634" s="647">
        <f t="shared" si="389"/>
        <v>0</v>
      </c>
      <c r="J634" s="703" t="e">
        <f t="shared" si="387"/>
        <v>#DIV/0!</v>
      </c>
      <c r="K634" s="629">
        <f>MAX(K626:K633)</f>
        <v>0</v>
      </c>
      <c r="L634" s="646">
        <f>SUM(L626:L633)</f>
        <v>0</v>
      </c>
      <c r="M634" s="647">
        <f>MAX(M626:M633)</f>
        <v>0</v>
      </c>
      <c r="N634" s="674" t="e">
        <f t="shared" ref="N634:N642" si="390">IF(ISBLANK(H634),"",SUM(J634/E634))</f>
        <v>#DIV/0!</v>
      </c>
      <c r="O634" s="159" t="e">
        <f>IF(ISBLANK(G634),"",VLOOKUP(J634,Tabellen!$B$5:$C$46,2))</f>
        <v>#DIV/0!</v>
      </c>
      <c r="P634" s="618"/>
    </row>
    <row r="635" spans="1:16" ht="12" customHeight="1" x14ac:dyDescent="0.15">
      <c r="A635" s="30">
        <v>631</v>
      </c>
      <c r="B635" s="27" t="str">
        <f>'Locatie''s indeling '!$E$72</f>
        <v>Schuurman vincent</v>
      </c>
      <c r="C635" s="30" t="s">
        <v>130</v>
      </c>
      <c r="D635" s="645" t="str">
        <f>'Locatie''s indeling '!$E$73</f>
        <v>Zwier Anton (bs)</v>
      </c>
      <c r="E635" s="747">
        <f>'Locatie''s indeling '!$F$72</f>
        <v>2.02</v>
      </c>
      <c r="F635" s="153">
        <f>'Locatie''s indeling '!$G$72</f>
        <v>55</v>
      </c>
      <c r="G635" s="153"/>
      <c r="H635" s="153"/>
      <c r="I635" s="153"/>
      <c r="J635" s="624" t="str">
        <f t="shared" ref="J635:J643" si="391">IF(ISBLANK(H635),"",SUM(H635/I635))</f>
        <v/>
      </c>
      <c r="K635" s="634" t="str">
        <f t="shared" ref="K635:K642" si="392">IF(ISBLANK(H635),"",SUM(H635/F635))</f>
        <v/>
      </c>
      <c r="L635" s="152" t="str">
        <f>IF(ISBLANK(H635),"",VLOOKUP(K635,Tabellen!$F$6:$G$16,2))</f>
        <v/>
      </c>
      <c r="M635" s="152"/>
      <c r="N635" s="669" t="str">
        <f t="shared" si="390"/>
        <v/>
      </c>
      <c r="O635" s="159" t="str">
        <f>IF(ISBLANK(G635),"",VLOOKUP(J635,Tabellen!$B$5:$C$46,2))</f>
        <v/>
      </c>
    </row>
    <row r="636" spans="1:16" ht="12" customHeight="1" x14ac:dyDescent="0.15">
      <c r="A636" s="30">
        <v>632</v>
      </c>
      <c r="B636" s="27"/>
      <c r="C636" s="30" t="s">
        <v>130</v>
      </c>
      <c r="D636" s="32" t="str">
        <f>'Locatie''s indeling '!E66</f>
        <v>Heutinck Anke</v>
      </c>
      <c r="E636" s="747"/>
      <c r="F636" s="153"/>
      <c r="J636" s="624" t="str">
        <f t="shared" si="391"/>
        <v/>
      </c>
      <c r="K636" s="634" t="str">
        <f t="shared" si="392"/>
        <v/>
      </c>
      <c r="L636" s="24" t="str">
        <f>IF(ISBLANK(H636),"",VLOOKUP(K636,Tabellen!$F$6:$G$16,2))</f>
        <v/>
      </c>
      <c r="M636" s="24"/>
      <c r="N636" s="623" t="str">
        <f t="shared" si="390"/>
        <v/>
      </c>
      <c r="O636" s="159" t="str">
        <f>IF(ISBLANK(G636),"",VLOOKUP(J636,Tabellen!$B$5:$C$46,2))</f>
        <v/>
      </c>
    </row>
    <row r="637" spans="1:16" ht="12" customHeight="1" x14ac:dyDescent="0.15">
      <c r="A637" s="30">
        <v>633</v>
      </c>
      <c r="B637" s="27"/>
      <c r="C637" s="30" t="s">
        <v>130</v>
      </c>
      <c r="D637" s="32" t="str">
        <f>'Locatie''s indeling '!E67</f>
        <v>Maatman Arie</v>
      </c>
      <c r="E637" s="747"/>
      <c r="F637" s="153"/>
      <c r="G637" s="28"/>
      <c r="H637" s="71"/>
      <c r="I637" s="71"/>
      <c r="J637" s="624" t="str">
        <f t="shared" si="391"/>
        <v/>
      </c>
      <c r="K637" s="634" t="str">
        <f t="shared" si="392"/>
        <v/>
      </c>
      <c r="L637" s="24" t="str">
        <f>IF(ISBLANK(H637),"",VLOOKUP(K637,Tabellen!$F$6:$G$16,2))</f>
        <v/>
      </c>
      <c r="M637" s="28"/>
      <c r="N637" s="623" t="str">
        <f t="shared" si="390"/>
        <v/>
      </c>
      <c r="O637" s="159" t="str">
        <f>IF(ISBLANK(G637),"",VLOOKUP(J637,Tabellen!$B$5:$C$46,2))</f>
        <v/>
      </c>
    </row>
    <row r="638" spans="1:16" ht="12" customHeight="1" x14ac:dyDescent="0.15">
      <c r="A638" s="30">
        <v>634</v>
      </c>
      <c r="B638" s="27"/>
      <c r="C638" s="30" t="s">
        <v>130</v>
      </c>
      <c r="D638" s="32" t="str">
        <f>'Locatie''s indeling '!E68</f>
        <v>Eekelder Willy</v>
      </c>
      <c r="E638" s="747"/>
      <c r="F638" s="153"/>
      <c r="J638" s="624" t="str">
        <f t="shared" si="391"/>
        <v/>
      </c>
      <c r="K638" s="634" t="str">
        <f t="shared" si="392"/>
        <v/>
      </c>
      <c r="L638" s="24" t="str">
        <f>IF(ISBLANK(H638),"",VLOOKUP(K638,Tabellen!$F$6:$G$16,2))</f>
        <v/>
      </c>
      <c r="M638" s="37"/>
      <c r="N638" s="623" t="str">
        <f t="shared" si="390"/>
        <v/>
      </c>
      <c r="O638" s="159" t="str">
        <f>IF(ISBLANK(G638),"",VLOOKUP(J638,Tabellen!$B$5:$C$46,2))</f>
        <v/>
      </c>
    </row>
    <row r="639" spans="1:16" ht="12" customHeight="1" x14ac:dyDescent="0.15">
      <c r="A639" s="30">
        <v>635</v>
      </c>
      <c r="B639" s="27"/>
      <c r="C639" s="30" t="s">
        <v>130</v>
      </c>
      <c r="D639" s="32" t="str">
        <f>'Locatie''s indeling '!E69</f>
        <v>Boeijink Henk</v>
      </c>
      <c r="E639" s="747"/>
      <c r="F639" s="153"/>
      <c r="J639" s="624" t="str">
        <f t="shared" si="391"/>
        <v/>
      </c>
      <c r="K639" s="634" t="str">
        <f t="shared" si="392"/>
        <v/>
      </c>
      <c r="L639" s="24" t="str">
        <f>IF(ISBLANK(H639),"",VLOOKUP(K639,Tabellen!$F$6:$G$16,2))</f>
        <v/>
      </c>
      <c r="M639" s="24"/>
      <c r="N639" s="623" t="str">
        <f t="shared" si="390"/>
        <v/>
      </c>
      <c r="O639" s="159" t="str">
        <f>IF(ISBLANK(G639),"",VLOOKUP(J639,Tabellen!$B$5:$C$46,2))</f>
        <v/>
      </c>
    </row>
    <row r="640" spans="1:16" ht="12" customHeight="1" x14ac:dyDescent="0.15">
      <c r="A640" s="30">
        <v>636</v>
      </c>
      <c r="B640" s="27"/>
      <c r="C640" s="30" t="s">
        <v>130</v>
      </c>
      <c r="D640" s="32" t="str">
        <f>'Locatie''s indeling '!E70</f>
        <v>Bulthuis Jan</v>
      </c>
      <c r="E640" s="747"/>
      <c r="F640" s="153"/>
      <c r="J640" s="624" t="str">
        <f t="shared" si="391"/>
        <v/>
      </c>
      <c r="K640" s="634" t="str">
        <f t="shared" si="392"/>
        <v/>
      </c>
      <c r="L640" s="24" t="str">
        <f>IF(ISBLANK(H640),"",VLOOKUP(K640,Tabellen!$F$6:$G$16,2))</f>
        <v/>
      </c>
      <c r="N640" s="623" t="str">
        <f t="shared" si="390"/>
        <v/>
      </c>
      <c r="O640" s="159" t="str">
        <f>IF(ISBLANK(G640),"",VLOOKUP(J640,Tabellen!$B$5:$C$46,2))</f>
        <v/>
      </c>
    </row>
    <row r="641" spans="1:16" ht="12" customHeight="1" x14ac:dyDescent="0.15">
      <c r="A641" s="30">
        <v>637</v>
      </c>
      <c r="B641" s="27"/>
      <c r="C641" s="30" t="s">
        <v>130</v>
      </c>
      <c r="D641" s="32" t="str">
        <f>'Locatie''s indeling '!E71</f>
        <v>Hork Herbert</v>
      </c>
      <c r="E641" s="747"/>
      <c r="F641" s="153"/>
      <c r="J641" s="624" t="str">
        <f t="shared" si="391"/>
        <v/>
      </c>
      <c r="K641" s="634" t="str">
        <f t="shared" si="392"/>
        <v/>
      </c>
      <c r="L641" s="24" t="str">
        <f>IF(ISBLANK(H641),"",VLOOKUP(K641,Tabellen!$F$6:$G$16,2))</f>
        <v/>
      </c>
      <c r="N641" s="623" t="str">
        <f t="shared" si="390"/>
        <v/>
      </c>
      <c r="O641" s="159" t="str">
        <f>IF(ISBLANK(G641),"",VLOOKUP(J641,Tabellen!$B$5:$C$46,2))</f>
        <v/>
      </c>
    </row>
    <row r="642" spans="1:16" ht="12" customHeight="1" thickBot="1" x14ac:dyDescent="0.2">
      <c r="A642" s="30">
        <v>638</v>
      </c>
      <c r="B642" s="27"/>
      <c r="C642" s="30"/>
      <c r="D642" s="613"/>
      <c r="E642" s="750"/>
      <c r="F642" s="706"/>
      <c r="G642" s="642"/>
      <c r="H642" s="643"/>
      <c r="I642" s="643"/>
      <c r="J642" s="667" t="str">
        <f t="shared" si="391"/>
        <v/>
      </c>
      <c r="K642" s="644" t="str">
        <f t="shared" si="392"/>
        <v/>
      </c>
      <c r="L642" s="622" t="str">
        <f>IF(ISBLANK(H642),"",VLOOKUP(K642,Tabellen!$F$6:$G$16,2))</f>
        <v/>
      </c>
      <c r="M642" s="642"/>
      <c r="N642" s="623" t="str">
        <f t="shared" si="390"/>
        <v/>
      </c>
      <c r="O642" s="159" t="str">
        <f>IF(ISBLANK(G642),"",VLOOKUP(J642,Tabellen!$B$5:$C$46,2))</f>
        <v/>
      </c>
    </row>
    <row r="643" spans="1:16" ht="12" customHeight="1" thickBot="1" x14ac:dyDescent="0.2">
      <c r="A643" s="30">
        <v>639</v>
      </c>
      <c r="B643" s="27"/>
      <c r="C643" s="504" t="s">
        <v>130</v>
      </c>
      <c r="D643" s="670" t="s">
        <v>11</v>
      </c>
      <c r="E643" s="760">
        <f>'Locatie''s indeling '!$F$72</f>
        <v>2.02</v>
      </c>
      <c r="F643" s="647">
        <f>SUM(F635:F642)</f>
        <v>55</v>
      </c>
      <c r="G643" s="647">
        <f t="shared" ref="G643:I643" si="393">SUM(G635:G642)</f>
        <v>0</v>
      </c>
      <c r="H643" s="647">
        <f t="shared" si="393"/>
        <v>0</v>
      </c>
      <c r="I643" s="647">
        <f t="shared" si="393"/>
        <v>0</v>
      </c>
      <c r="J643" s="703" t="e">
        <f t="shared" si="391"/>
        <v>#DIV/0!</v>
      </c>
      <c r="K643" s="629">
        <f>MAX(K635:K642)</f>
        <v>0</v>
      </c>
      <c r="L643" s="646">
        <f>SUM(L635:L642)</f>
        <v>0</v>
      </c>
      <c r="M643" s="647">
        <f>MAX(M635:M642)</f>
        <v>0</v>
      </c>
      <c r="N643" s="674" t="e">
        <f t="shared" ref="N643:N651" si="394">IF(ISBLANK(H643),"",SUM(J643/E643))</f>
        <v>#DIV/0!</v>
      </c>
      <c r="O643" s="159" t="e">
        <f>IF(ISBLANK(G643),"",VLOOKUP(J643,Tabellen!$B$5:$C$46,2))</f>
        <v>#DIV/0!</v>
      </c>
      <c r="P643" s="618"/>
    </row>
    <row r="644" spans="1:16" ht="12" customHeight="1" x14ac:dyDescent="0.15">
      <c r="A644" s="30">
        <v>640</v>
      </c>
      <c r="B644" s="27" t="str">
        <f>'Locatie''s indeling '!$E$73</f>
        <v>Zwier Anton (bs)</v>
      </c>
      <c r="C644" s="30" t="s">
        <v>130</v>
      </c>
      <c r="D644" s="645" t="str">
        <f>'Locatie''s indeling '!E66</f>
        <v>Heutinck Anke</v>
      </c>
      <c r="E644" s="747">
        <f>'Locatie''s indeling '!$F$73</f>
        <v>3.8</v>
      </c>
      <c r="F644" s="153">
        <f>'Locatie''s indeling '!$G$73</f>
        <v>90</v>
      </c>
      <c r="G644" s="153"/>
      <c r="H644" s="153"/>
      <c r="I644" s="153"/>
      <c r="J644" s="624" t="str">
        <f t="shared" ref="J644:J652" si="395">IF(ISBLANK(H644),"",SUM(H644/I644))</f>
        <v/>
      </c>
      <c r="K644" s="634" t="str">
        <f t="shared" ref="K644:K651" si="396">IF(ISBLANK(H644),"",SUM(H644/F644))</f>
        <v/>
      </c>
      <c r="L644" s="152" t="str">
        <f>IF(ISBLANK(H644),"",VLOOKUP(K644,Tabellen!$F$6:$G$16,2))</f>
        <v/>
      </c>
      <c r="M644" s="152"/>
      <c r="N644" s="669" t="str">
        <f t="shared" si="394"/>
        <v/>
      </c>
      <c r="O644" s="159" t="str">
        <f>IF(ISBLANK(G644),"",VLOOKUP(J644,Tabellen!$B$5:$C$46,2))</f>
        <v/>
      </c>
    </row>
    <row r="645" spans="1:16" ht="12" customHeight="1" x14ac:dyDescent="0.15">
      <c r="A645" s="30">
        <v>641</v>
      </c>
      <c r="B645" s="27"/>
      <c r="C645" s="30" t="s">
        <v>130</v>
      </c>
      <c r="D645" s="645" t="str">
        <f>'Locatie''s indeling '!E67</f>
        <v>Maatman Arie</v>
      </c>
      <c r="E645" s="747"/>
      <c r="F645" s="153"/>
      <c r="J645" s="624" t="str">
        <f t="shared" si="395"/>
        <v/>
      </c>
      <c r="K645" s="634" t="str">
        <f t="shared" si="396"/>
        <v/>
      </c>
      <c r="L645" s="24" t="str">
        <f>IF(ISBLANK(H645),"",VLOOKUP(K645,Tabellen!$F$6:$G$16,2))</f>
        <v/>
      </c>
      <c r="M645" s="24"/>
      <c r="N645" s="623" t="str">
        <f t="shared" si="394"/>
        <v/>
      </c>
      <c r="O645" s="159" t="str">
        <f>IF(ISBLANK(G645),"",VLOOKUP(J645,Tabellen!$B$5:$C$46,2))</f>
        <v/>
      </c>
    </row>
    <row r="646" spans="1:16" ht="12" customHeight="1" x14ac:dyDescent="0.15">
      <c r="A646" s="30">
        <v>642</v>
      </c>
      <c r="B646" s="27"/>
      <c r="C646" s="30" t="s">
        <v>130</v>
      </c>
      <c r="D646" s="645" t="str">
        <f>'Locatie''s indeling '!E68</f>
        <v>Eekelder Willy</v>
      </c>
      <c r="E646" s="747"/>
      <c r="F646" s="153"/>
      <c r="G646" s="28"/>
      <c r="H646" s="71"/>
      <c r="I646" s="71"/>
      <c r="J646" s="624" t="str">
        <f t="shared" si="395"/>
        <v/>
      </c>
      <c r="K646" s="634" t="str">
        <f t="shared" si="396"/>
        <v/>
      </c>
      <c r="L646" s="24" t="str">
        <f>IF(ISBLANK(H646),"",VLOOKUP(K646,Tabellen!$F$6:$G$16,2))</f>
        <v/>
      </c>
      <c r="M646" s="28"/>
      <c r="N646" s="623" t="str">
        <f t="shared" si="394"/>
        <v/>
      </c>
      <c r="O646" s="159" t="str">
        <f>IF(ISBLANK(G646),"",VLOOKUP(J646,Tabellen!$B$5:$C$46,2))</f>
        <v/>
      </c>
    </row>
    <row r="647" spans="1:16" ht="12" customHeight="1" x14ac:dyDescent="0.15">
      <c r="A647" s="30">
        <v>643</v>
      </c>
      <c r="B647" s="27"/>
      <c r="C647" s="30" t="s">
        <v>130</v>
      </c>
      <c r="D647" s="645" t="str">
        <f>'Locatie''s indeling '!E69</f>
        <v>Boeijink Henk</v>
      </c>
      <c r="E647" s="747"/>
      <c r="F647" s="153"/>
      <c r="J647" s="624" t="str">
        <f t="shared" si="395"/>
        <v/>
      </c>
      <c r="K647" s="634" t="str">
        <f t="shared" si="396"/>
        <v/>
      </c>
      <c r="L647" s="24" t="str">
        <f>IF(ISBLANK(H647),"",VLOOKUP(K647,Tabellen!$F$6:$G$16,2))</f>
        <v/>
      </c>
      <c r="M647" s="37"/>
      <c r="N647" s="623" t="str">
        <f t="shared" si="394"/>
        <v/>
      </c>
      <c r="O647" s="159" t="str">
        <f>IF(ISBLANK(G647),"",VLOOKUP(J647,Tabellen!$B$5:$C$46,2))</f>
        <v/>
      </c>
    </row>
    <row r="648" spans="1:16" ht="12" customHeight="1" x14ac:dyDescent="0.15">
      <c r="A648" s="30">
        <v>644</v>
      </c>
      <c r="B648" s="27"/>
      <c r="C648" s="30" t="s">
        <v>130</v>
      </c>
      <c r="D648" s="645" t="str">
        <f>'Locatie''s indeling '!E70</f>
        <v>Bulthuis Jan</v>
      </c>
      <c r="E648" s="747"/>
      <c r="F648" s="153"/>
      <c r="J648" s="624" t="str">
        <f t="shared" si="395"/>
        <v/>
      </c>
      <c r="K648" s="634" t="str">
        <f t="shared" si="396"/>
        <v/>
      </c>
      <c r="L648" s="24" t="str">
        <f>IF(ISBLANK(H648),"",VLOOKUP(K648,Tabellen!$F$6:$G$16,2))</f>
        <v/>
      </c>
      <c r="M648" s="24"/>
      <c r="N648" s="623" t="str">
        <f t="shared" si="394"/>
        <v/>
      </c>
      <c r="O648" s="159" t="str">
        <f>IF(ISBLANK(G648),"",VLOOKUP(J648,Tabellen!$B$5:$C$46,2))</f>
        <v/>
      </c>
    </row>
    <row r="649" spans="1:16" ht="12" customHeight="1" x14ac:dyDescent="0.15">
      <c r="A649" s="30">
        <v>645</v>
      </c>
      <c r="B649" s="27"/>
      <c r="C649" s="30" t="s">
        <v>130</v>
      </c>
      <c r="D649" s="645" t="str">
        <f>'Locatie''s indeling '!E71</f>
        <v>Hork Herbert</v>
      </c>
      <c r="E649" s="747"/>
      <c r="F649" s="153"/>
      <c r="J649" s="624" t="str">
        <f t="shared" si="395"/>
        <v/>
      </c>
      <c r="K649" s="634" t="str">
        <f t="shared" si="396"/>
        <v/>
      </c>
      <c r="L649" s="24" t="str">
        <f>IF(ISBLANK(H649),"",VLOOKUP(K649,Tabellen!$F$6:$G$16,2))</f>
        <v/>
      </c>
      <c r="N649" s="623" t="str">
        <f t="shared" si="394"/>
        <v/>
      </c>
      <c r="O649" s="159" t="str">
        <f>IF(ISBLANK(G649),"",VLOOKUP(J649,Tabellen!$B$5:$C$46,2))</f>
        <v/>
      </c>
    </row>
    <row r="650" spans="1:16" ht="12" customHeight="1" x14ac:dyDescent="0.15">
      <c r="A650" s="30">
        <v>646</v>
      </c>
      <c r="B650" s="27"/>
      <c r="C650" s="30" t="s">
        <v>130</v>
      </c>
      <c r="D650" s="645" t="str">
        <f>'Locatie''s indeling '!E72</f>
        <v>Schuurman vincent</v>
      </c>
      <c r="E650" s="747"/>
      <c r="F650" s="153"/>
      <c r="J650" s="624" t="str">
        <f t="shared" si="395"/>
        <v/>
      </c>
      <c r="K650" s="634" t="str">
        <f t="shared" si="396"/>
        <v/>
      </c>
      <c r="L650" s="24" t="str">
        <f>IF(ISBLANK(H650),"",VLOOKUP(K650,Tabellen!$F$6:$G$16,2))</f>
        <v/>
      </c>
      <c r="N650" s="623" t="str">
        <f t="shared" si="394"/>
        <v/>
      </c>
      <c r="O650" s="159" t="str">
        <f>IF(ISBLANK(G650),"",VLOOKUP(J650,Tabellen!$B$5:$C$46,2))</f>
        <v/>
      </c>
    </row>
    <row r="651" spans="1:16" ht="12" customHeight="1" thickBot="1" x14ac:dyDescent="0.2">
      <c r="A651" s="30">
        <v>647</v>
      </c>
      <c r="B651" s="27"/>
      <c r="C651" s="30"/>
      <c r="D651" s="613"/>
      <c r="E651" s="750"/>
      <c r="F651" s="706"/>
      <c r="G651" s="642"/>
      <c r="H651" s="643"/>
      <c r="I651" s="643"/>
      <c r="J651" s="667" t="str">
        <f t="shared" si="395"/>
        <v/>
      </c>
      <c r="K651" s="644" t="str">
        <f t="shared" si="396"/>
        <v/>
      </c>
      <c r="L651" s="622" t="str">
        <f>IF(ISBLANK(H651),"",VLOOKUP(K651,Tabellen!$F$6:$G$16,2))</f>
        <v/>
      </c>
      <c r="M651" s="642"/>
      <c r="N651" s="623" t="str">
        <f t="shared" si="394"/>
        <v/>
      </c>
      <c r="O651" s="159" t="str">
        <f>IF(ISBLANK(G651),"",VLOOKUP(J651,Tabellen!$B$5:$C$46,2))</f>
        <v/>
      </c>
    </row>
    <row r="652" spans="1:16" ht="12" customHeight="1" thickBot="1" x14ac:dyDescent="0.2">
      <c r="A652" s="30">
        <v>648</v>
      </c>
      <c r="B652" s="27"/>
      <c r="C652" s="30" t="s">
        <v>130</v>
      </c>
      <c r="D652" s="670" t="s">
        <v>11</v>
      </c>
      <c r="E652" s="760">
        <f>'Locatie''s indeling '!$F$73</f>
        <v>3.8</v>
      </c>
      <c r="F652" s="647">
        <f>SUM(F644:F651)</f>
        <v>90</v>
      </c>
      <c r="G652" s="647">
        <f t="shared" ref="G652:I652" si="397">SUM(G644:G651)</f>
        <v>0</v>
      </c>
      <c r="H652" s="647">
        <f t="shared" si="397"/>
        <v>0</v>
      </c>
      <c r="I652" s="647">
        <f t="shared" si="397"/>
        <v>0</v>
      </c>
      <c r="J652" s="703" t="e">
        <f t="shared" si="395"/>
        <v>#DIV/0!</v>
      </c>
      <c r="K652" s="629">
        <f>MAX(K644:K651)</f>
        <v>0</v>
      </c>
      <c r="L652" s="646">
        <f>SUM(L644:L651)</f>
        <v>0</v>
      </c>
      <c r="M652" s="647">
        <f>MAX(M644:M651)</f>
        <v>0</v>
      </c>
      <c r="N652" s="674" t="e">
        <f t="shared" ref="N652:N660" si="398">IF(ISBLANK(H652),"",SUM(J652/E652))</f>
        <v>#DIV/0!</v>
      </c>
      <c r="O652" s="159" t="e">
        <f>IF(ISBLANK(G652),"",VLOOKUP(J652,Tabellen!$B$5:$C$46,2))</f>
        <v>#DIV/0!</v>
      </c>
      <c r="P652" s="1130" t="s">
        <v>31</v>
      </c>
    </row>
    <row r="653" spans="1:16" ht="12" customHeight="1" thickBot="1" x14ac:dyDescent="0.2">
      <c r="A653" s="30">
        <v>649</v>
      </c>
      <c r="B653" s="27" t="str">
        <f>'Locatie''s indeling '!$E$74</f>
        <v>Knippenborg Irma</v>
      </c>
      <c r="C653" s="30" t="s">
        <v>112</v>
      </c>
      <c r="D653" s="645" t="str">
        <f>'Locatie''s indeling '!E75</f>
        <v>Wittenbernds Benny</v>
      </c>
      <c r="E653" s="747">
        <f>'Locatie''s indeling '!$F$74</f>
        <v>0.28999999999999998</v>
      </c>
      <c r="F653" s="153">
        <f>'Locatie''s indeling '!$G$74</f>
        <v>19</v>
      </c>
      <c r="G653" s="153"/>
      <c r="H653" s="153"/>
      <c r="I653" s="153"/>
      <c r="J653" s="624" t="str">
        <f t="shared" ref="J653:J661" si="399">IF(ISBLANK(H653),"",SUM(H653/I653))</f>
        <v/>
      </c>
      <c r="K653" s="634" t="str">
        <f t="shared" ref="K653:K660" si="400">IF(ISBLANK(H653),"",SUM(H653/F653))</f>
        <v/>
      </c>
      <c r="L653" s="152" t="str">
        <f>IF(ISBLANK(H653),"",VLOOKUP(K653,Tabellen!$F$6:$G$16,2))</f>
        <v/>
      </c>
      <c r="M653" s="152"/>
      <c r="N653" s="669" t="str">
        <f t="shared" si="398"/>
        <v/>
      </c>
      <c r="O653" s="159" t="str">
        <f>IF(ISBLANK(G653),"",VLOOKUP(J653,Tabellen!$B$5:$C$46,2))</f>
        <v/>
      </c>
      <c r="P653" s="1131"/>
    </row>
    <row r="654" spans="1:16" ht="12" customHeight="1" x14ac:dyDescent="0.15">
      <c r="A654" s="30">
        <v>650</v>
      </c>
      <c r="B654" s="27"/>
      <c r="C654" s="30" t="s">
        <v>112</v>
      </c>
      <c r="D654" s="645" t="str">
        <f>'Locatie''s indeling '!E76</f>
        <v>Dinkelman Bertus</v>
      </c>
      <c r="E654" s="747"/>
      <c r="F654" s="153"/>
      <c r="J654" s="624" t="str">
        <f t="shared" si="399"/>
        <v/>
      </c>
      <c r="K654" s="634" t="str">
        <f t="shared" si="400"/>
        <v/>
      </c>
      <c r="L654" s="24" t="str">
        <f>IF(ISBLANK(H654),"",VLOOKUP(K654,Tabellen!$F$6:$G$16,2))</f>
        <v/>
      </c>
      <c r="M654" s="24"/>
      <c r="N654" s="623" t="str">
        <f t="shared" si="398"/>
        <v/>
      </c>
      <c r="O654" s="159" t="str">
        <f>IF(ISBLANK(G654),"",VLOOKUP(J654,Tabellen!$B$5:$C$46,2))</f>
        <v/>
      </c>
      <c r="P654" s="521"/>
    </row>
    <row r="655" spans="1:16" ht="12" customHeight="1" x14ac:dyDescent="0.15">
      <c r="A655" s="30">
        <v>651</v>
      </c>
      <c r="B655" s="27"/>
      <c r="C655" s="30" t="s">
        <v>112</v>
      </c>
      <c r="D655" s="645" t="str">
        <f>'Locatie''s indeling '!E77</f>
        <v>Graaff de Freddie</v>
      </c>
      <c r="E655" s="747"/>
      <c r="F655" s="153"/>
      <c r="G655" s="28"/>
      <c r="H655" s="71"/>
      <c r="I655" s="71"/>
      <c r="J655" s="624" t="str">
        <f t="shared" si="399"/>
        <v/>
      </c>
      <c r="K655" s="634" t="str">
        <f t="shared" si="400"/>
        <v/>
      </c>
      <c r="L655" s="24" t="str">
        <f>IF(ISBLANK(H655),"",VLOOKUP(K655,Tabellen!$F$6:$G$16,2))</f>
        <v/>
      </c>
      <c r="M655" s="28"/>
      <c r="N655" s="623" t="str">
        <f t="shared" si="398"/>
        <v/>
      </c>
      <c r="O655" s="159" t="str">
        <f>IF(ISBLANK(G655),"",VLOOKUP(J655,Tabellen!$B$5:$C$46,2))</f>
        <v/>
      </c>
    </row>
    <row r="656" spans="1:16" ht="12" customHeight="1" x14ac:dyDescent="0.15">
      <c r="A656" s="30">
        <v>652</v>
      </c>
      <c r="B656" s="27"/>
      <c r="C656" s="30" t="s">
        <v>112</v>
      </c>
      <c r="D656" s="645" t="str">
        <f>'Locatie''s indeling '!E78</f>
        <v>Lohuis Heidi ten</v>
      </c>
      <c r="E656" s="747"/>
      <c r="F656" s="153"/>
      <c r="J656" s="624" t="str">
        <f t="shared" si="399"/>
        <v/>
      </c>
      <c r="K656" s="634" t="str">
        <f t="shared" si="400"/>
        <v/>
      </c>
      <c r="L656" s="24" t="str">
        <f>IF(ISBLANK(H656),"",VLOOKUP(K656,Tabellen!$F$6:$G$16,2))</f>
        <v/>
      </c>
      <c r="M656" s="37"/>
      <c r="N656" s="623" t="str">
        <f t="shared" si="398"/>
        <v/>
      </c>
      <c r="O656" s="159" t="str">
        <f>IF(ISBLANK(G656),"",VLOOKUP(J656,Tabellen!$B$5:$C$46,2))</f>
        <v/>
      </c>
    </row>
    <row r="657" spans="1:16" ht="12" customHeight="1" x14ac:dyDescent="0.15">
      <c r="A657" s="30">
        <v>653</v>
      </c>
      <c r="B657" s="27"/>
      <c r="C657" s="30" t="s">
        <v>112</v>
      </c>
      <c r="D657" s="645" t="str">
        <f>'Locatie''s indeling '!E79</f>
        <v>Holthausen Erik</v>
      </c>
      <c r="E657" s="747"/>
      <c r="F657" s="153"/>
      <c r="J657" s="624" t="str">
        <f t="shared" si="399"/>
        <v/>
      </c>
      <c r="K657" s="634" t="str">
        <f t="shared" si="400"/>
        <v/>
      </c>
      <c r="L657" s="24" t="str">
        <f>IF(ISBLANK(H657),"",VLOOKUP(K657,Tabellen!$F$6:$G$16,2))</f>
        <v/>
      </c>
      <c r="M657" s="24"/>
      <c r="N657" s="623" t="str">
        <f t="shared" si="398"/>
        <v/>
      </c>
      <c r="O657" s="159" t="str">
        <f>IF(ISBLANK(G657),"",VLOOKUP(J657,Tabellen!$B$5:$C$46,2))</f>
        <v/>
      </c>
    </row>
    <row r="658" spans="1:16" ht="12" customHeight="1" x14ac:dyDescent="0.15">
      <c r="A658" s="30">
        <v>654</v>
      </c>
      <c r="B658" s="27"/>
      <c r="C658" s="30" t="s">
        <v>112</v>
      </c>
      <c r="D658" s="645" t="str">
        <f>'Locatie''s indeling '!E80</f>
        <v>Ewouds Cor</v>
      </c>
      <c r="E658" s="747"/>
      <c r="F658" s="153"/>
      <c r="J658" s="624" t="str">
        <f t="shared" si="399"/>
        <v/>
      </c>
      <c r="K658" s="634" t="str">
        <f t="shared" si="400"/>
        <v/>
      </c>
      <c r="L658" s="24" t="str">
        <f>IF(ISBLANK(H658),"",VLOOKUP(K658,Tabellen!$F$6:$G$16,2))</f>
        <v/>
      </c>
      <c r="N658" s="623" t="str">
        <f t="shared" si="398"/>
        <v/>
      </c>
      <c r="O658" s="159" t="str">
        <f>IF(ISBLANK(G658),"",VLOOKUP(J658,Tabellen!$B$5:$C$46,2))</f>
        <v/>
      </c>
    </row>
    <row r="659" spans="1:16" ht="12" customHeight="1" x14ac:dyDescent="0.15">
      <c r="A659" s="30">
        <v>655</v>
      </c>
      <c r="B659" s="27"/>
      <c r="C659" s="30" t="s">
        <v>112</v>
      </c>
      <c r="D659" s="645" t="str">
        <f>'Locatie''s indeling '!E81</f>
        <v>Spekschoor Henk</v>
      </c>
      <c r="E659" s="747"/>
      <c r="F659" s="153"/>
      <c r="J659" s="624" t="str">
        <f t="shared" si="399"/>
        <v/>
      </c>
      <c r="K659" s="634" t="str">
        <f t="shared" si="400"/>
        <v/>
      </c>
      <c r="L659" s="24" t="str">
        <f>IF(ISBLANK(H659),"",VLOOKUP(K659,Tabellen!$F$6:$G$16,2))</f>
        <v/>
      </c>
      <c r="N659" s="623" t="str">
        <f t="shared" si="398"/>
        <v/>
      </c>
      <c r="O659" s="159" t="str">
        <f>IF(ISBLANK(G659),"",VLOOKUP(J659,Tabellen!$B$5:$C$46,2))</f>
        <v/>
      </c>
    </row>
    <row r="660" spans="1:16" ht="12" customHeight="1" thickBot="1" x14ac:dyDescent="0.2">
      <c r="A660" s="30">
        <v>656</v>
      </c>
      <c r="B660" s="27"/>
      <c r="C660" s="30"/>
      <c r="D660" s="613"/>
      <c r="E660" s="750"/>
      <c r="F660" s="706"/>
      <c r="G660" s="642"/>
      <c r="H660" s="643"/>
      <c r="I660" s="643"/>
      <c r="J660" s="667" t="str">
        <f t="shared" si="399"/>
        <v/>
      </c>
      <c r="K660" s="644" t="str">
        <f t="shared" si="400"/>
        <v/>
      </c>
      <c r="L660" s="622" t="str">
        <f>IF(ISBLANK(H660),"",VLOOKUP(K660,Tabellen!$F$6:$G$16,2))</f>
        <v/>
      </c>
      <c r="M660" s="642"/>
      <c r="N660" s="623" t="str">
        <f t="shared" si="398"/>
        <v/>
      </c>
      <c r="O660" s="159" t="str">
        <f>IF(ISBLANK(G660),"",VLOOKUP(J660,Tabellen!$B$5:$C$46,2))</f>
        <v/>
      </c>
    </row>
    <row r="661" spans="1:16" ht="12" customHeight="1" thickBot="1" x14ac:dyDescent="0.2">
      <c r="A661" s="30">
        <v>657</v>
      </c>
      <c r="B661" s="27"/>
      <c r="C661" s="504" t="s">
        <v>112</v>
      </c>
      <c r="D661" s="670" t="s">
        <v>11</v>
      </c>
      <c r="E661" s="760">
        <f>'Locatie''s indeling '!$F$74</f>
        <v>0.28999999999999998</v>
      </c>
      <c r="F661" s="647">
        <f>SUM(F653:F660)</f>
        <v>19</v>
      </c>
      <c r="G661" s="647">
        <f t="shared" ref="G661:I661" si="401">SUM(G653:G660)</f>
        <v>0</v>
      </c>
      <c r="H661" s="647">
        <f t="shared" si="401"/>
        <v>0</v>
      </c>
      <c r="I661" s="647">
        <f t="shared" si="401"/>
        <v>0</v>
      </c>
      <c r="J661" s="703" t="e">
        <f t="shared" si="399"/>
        <v>#DIV/0!</v>
      </c>
      <c r="K661" s="629">
        <f>MAX(K653:K660)</f>
        <v>0</v>
      </c>
      <c r="L661" s="646">
        <f>SUM(L653:L660)</f>
        <v>0</v>
      </c>
      <c r="M661" s="647">
        <f>MAX(M653:M660)</f>
        <v>0</v>
      </c>
      <c r="N661" s="674" t="e">
        <f t="shared" ref="N661:N669" si="402">IF(ISBLANK(H661),"",SUM(J661/E661))</f>
        <v>#DIV/0!</v>
      </c>
      <c r="O661" s="159" t="e">
        <f>IF(ISBLANK(G661),"",VLOOKUP(J661,Tabellen!$B$5:$C$46,2))</f>
        <v>#DIV/0!</v>
      </c>
      <c r="P661" s="618"/>
    </row>
    <row r="662" spans="1:16" ht="12" customHeight="1" thickBot="1" x14ac:dyDescent="0.2">
      <c r="A662" s="30">
        <v>658</v>
      </c>
      <c r="B662" s="27" t="str">
        <f>'Locatie''s indeling '!$E$75</f>
        <v>Wittenbernds Benny</v>
      </c>
      <c r="C662" s="504" t="s">
        <v>112</v>
      </c>
      <c r="D662" s="676" t="str">
        <f>'Locatie''s indeling '!E76</f>
        <v>Dinkelman Bertus</v>
      </c>
      <c r="E662" s="771">
        <f>'Locatie''s indeling '!$F$75</f>
        <v>1.53</v>
      </c>
      <c r="F662" s="153">
        <f>'Locatie''s indeling '!$G$75</f>
        <v>45</v>
      </c>
      <c r="G662" s="153"/>
      <c r="H662" s="153"/>
      <c r="I662" s="153"/>
      <c r="J662" s="624" t="str">
        <f t="shared" ref="J662:J670" si="403">IF(ISBLANK(H662),"",SUM(H662/I662))</f>
        <v/>
      </c>
      <c r="K662" s="634" t="str">
        <f t="shared" ref="K662:K669" si="404">IF(ISBLANK(H662),"",SUM(H662/F662))</f>
        <v/>
      </c>
      <c r="L662" s="152" t="str">
        <f>IF(ISBLANK(H662),"",VLOOKUP(K662,Tabellen!$F$6:$G$16,2))</f>
        <v/>
      </c>
      <c r="M662" s="152"/>
      <c r="N662" s="669" t="str">
        <f t="shared" si="402"/>
        <v/>
      </c>
      <c r="O662" s="159" t="str">
        <f>IF(ISBLANK(G662),"",VLOOKUP(J662,Tabellen!$B$5:$C$46,2))</f>
        <v/>
      </c>
    </row>
    <row r="663" spans="1:16" ht="12" customHeight="1" thickBot="1" x14ac:dyDescent="0.2">
      <c r="A663" s="30">
        <v>659</v>
      </c>
      <c r="B663" s="27"/>
      <c r="C663" s="504" t="s">
        <v>112</v>
      </c>
      <c r="D663" s="676" t="str">
        <f>'Locatie''s indeling '!E77</f>
        <v>Graaff de Freddie</v>
      </c>
      <c r="E663" s="771"/>
      <c r="F663" s="153"/>
      <c r="J663" s="624" t="str">
        <f t="shared" si="403"/>
        <v/>
      </c>
      <c r="K663" s="634" t="str">
        <f t="shared" si="404"/>
        <v/>
      </c>
      <c r="L663" s="24" t="str">
        <f>IF(ISBLANK(H663),"",VLOOKUP(K663,Tabellen!$F$6:$G$16,2))</f>
        <v/>
      </c>
      <c r="M663" s="24"/>
      <c r="N663" s="623" t="str">
        <f t="shared" si="402"/>
        <v/>
      </c>
      <c r="O663" s="159" t="str">
        <f>IF(ISBLANK(G663),"",VLOOKUP(J663,Tabellen!$B$5:$C$46,2))</f>
        <v/>
      </c>
    </row>
    <row r="664" spans="1:16" ht="12" customHeight="1" thickBot="1" x14ac:dyDescent="0.2">
      <c r="A664" s="30">
        <v>660</v>
      </c>
      <c r="B664" s="27"/>
      <c r="C664" s="504" t="s">
        <v>112</v>
      </c>
      <c r="D664" s="676" t="str">
        <f>'Locatie''s indeling '!E78</f>
        <v>Lohuis Heidi ten</v>
      </c>
      <c r="E664" s="771"/>
      <c r="F664" s="153"/>
      <c r="G664" s="28"/>
      <c r="H664" s="71"/>
      <c r="I664" s="71"/>
      <c r="J664" s="624" t="str">
        <f t="shared" si="403"/>
        <v/>
      </c>
      <c r="K664" s="634" t="str">
        <f t="shared" si="404"/>
        <v/>
      </c>
      <c r="L664" s="24" t="str">
        <f>IF(ISBLANK(H664),"",VLOOKUP(K664,Tabellen!$F$6:$G$16,2))</f>
        <v/>
      </c>
      <c r="M664" s="28"/>
      <c r="N664" s="623" t="str">
        <f t="shared" si="402"/>
        <v/>
      </c>
      <c r="O664" s="159" t="str">
        <f>IF(ISBLANK(G664),"",VLOOKUP(J664,Tabellen!$B$5:$C$46,2))</f>
        <v/>
      </c>
    </row>
    <row r="665" spans="1:16" ht="12" customHeight="1" thickBot="1" x14ac:dyDescent="0.2">
      <c r="A665" s="30">
        <v>661</v>
      </c>
      <c r="B665" s="27"/>
      <c r="C665" s="504" t="s">
        <v>112</v>
      </c>
      <c r="D665" s="676" t="str">
        <f>'Locatie''s indeling '!E79</f>
        <v>Holthausen Erik</v>
      </c>
      <c r="E665" s="771"/>
      <c r="F665" s="153"/>
      <c r="J665" s="624" t="str">
        <f t="shared" si="403"/>
        <v/>
      </c>
      <c r="K665" s="634" t="str">
        <f t="shared" si="404"/>
        <v/>
      </c>
      <c r="L665" s="24" t="str">
        <f>IF(ISBLANK(H665),"",VLOOKUP(K665,Tabellen!$F$6:$G$16,2))</f>
        <v/>
      </c>
      <c r="M665" s="37"/>
      <c r="N665" s="623" t="str">
        <f t="shared" si="402"/>
        <v/>
      </c>
      <c r="O665" s="159" t="str">
        <f>IF(ISBLANK(G665),"",VLOOKUP(J665,Tabellen!$B$5:$C$46,2))</f>
        <v/>
      </c>
    </row>
    <row r="666" spans="1:16" ht="12" customHeight="1" thickBot="1" x14ac:dyDescent="0.2">
      <c r="A666" s="30">
        <v>662</v>
      </c>
      <c r="B666" s="27"/>
      <c r="C666" s="504" t="s">
        <v>112</v>
      </c>
      <c r="D666" s="676" t="str">
        <f>'Locatie''s indeling '!E80</f>
        <v>Ewouds Cor</v>
      </c>
      <c r="E666" s="771"/>
      <c r="F666" s="153"/>
      <c r="J666" s="624" t="str">
        <f t="shared" si="403"/>
        <v/>
      </c>
      <c r="K666" s="634" t="str">
        <f t="shared" si="404"/>
        <v/>
      </c>
      <c r="L666" s="24" t="str">
        <f>IF(ISBLANK(H666),"",VLOOKUP(K666,Tabellen!$F$6:$G$16,2))</f>
        <v/>
      </c>
      <c r="M666" s="24"/>
      <c r="N666" s="623" t="str">
        <f t="shared" si="402"/>
        <v/>
      </c>
      <c r="O666" s="159" t="str">
        <f>IF(ISBLANK(G666),"",VLOOKUP(J666,Tabellen!$B$5:$C$46,2))</f>
        <v/>
      </c>
    </row>
    <row r="667" spans="1:16" ht="12" customHeight="1" x14ac:dyDescent="0.15">
      <c r="A667" s="30">
        <v>663</v>
      </c>
      <c r="B667" s="27"/>
      <c r="C667" s="504" t="s">
        <v>112</v>
      </c>
      <c r="D667" s="676" t="str">
        <f>'Locatie''s indeling '!E81</f>
        <v>Spekschoor Henk</v>
      </c>
      <c r="E667" s="771"/>
      <c r="F667" s="153"/>
      <c r="J667" s="624" t="str">
        <f t="shared" si="403"/>
        <v/>
      </c>
      <c r="K667" s="634" t="str">
        <f t="shared" si="404"/>
        <v/>
      </c>
      <c r="L667" s="24" t="str">
        <f>IF(ISBLANK(H667),"",VLOOKUP(K667,Tabellen!$F$6:$G$16,2))</f>
        <v/>
      </c>
      <c r="N667" s="623" t="str">
        <f t="shared" si="402"/>
        <v/>
      </c>
      <c r="O667" s="159" t="str">
        <f>IF(ISBLANK(G667),"",VLOOKUP(J667,Tabellen!$B$5:$C$46,2))</f>
        <v/>
      </c>
    </row>
    <row r="668" spans="1:16" ht="12" customHeight="1" x14ac:dyDescent="0.15">
      <c r="A668" s="30">
        <v>664</v>
      </c>
      <c r="B668" s="27"/>
      <c r="C668" s="504" t="s">
        <v>112</v>
      </c>
      <c r="D668" s="677" t="str">
        <f>'Locatie''s indeling '!E74</f>
        <v>Knippenborg Irma</v>
      </c>
      <c r="E668" s="771"/>
      <c r="F668" s="153"/>
      <c r="J668" s="624" t="str">
        <f t="shared" si="403"/>
        <v/>
      </c>
      <c r="K668" s="634" t="str">
        <f t="shared" si="404"/>
        <v/>
      </c>
      <c r="L668" s="24" t="str">
        <f>IF(ISBLANK(H668),"",VLOOKUP(K668,Tabellen!$F$6:$G$16,2))</f>
        <v/>
      </c>
      <c r="N668" s="623" t="str">
        <f t="shared" si="402"/>
        <v/>
      </c>
      <c r="O668" s="159" t="str">
        <f>IF(ISBLANK(G668),"",VLOOKUP(J668,Tabellen!$B$5:$C$46,2))</f>
        <v/>
      </c>
    </row>
    <row r="669" spans="1:16" ht="12" customHeight="1" thickBot="1" x14ac:dyDescent="0.2">
      <c r="A669" s="30">
        <v>665</v>
      </c>
      <c r="B669" s="27"/>
      <c r="C669" s="504"/>
      <c r="D669" s="678"/>
      <c r="E669" s="772"/>
      <c r="F669" s="706"/>
      <c r="G669" s="642"/>
      <c r="H669" s="643"/>
      <c r="I669" s="643"/>
      <c r="J669" s="667" t="str">
        <f t="shared" si="403"/>
        <v/>
      </c>
      <c r="K669" s="644" t="str">
        <f t="shared" si="404"/>
        <v/>
      </c>
      <c r="L669" s="622" t="str">
        <f>IF(ISBLANK(H669),"",VLOOKUP(K669,Tabellen!$F$6:$G$16,2))</f>
        <v/>
      </c>
      <c r="M669" s="642"/>
      <c r="N669" s="623" t="str">
        <f t="shared" si="402"/>
        <v/>
      </c>
      <c r="O669" s="159" t="str">
        <f>IF(ISBLANK(G669),"",VLOOKUP(J669,Tabellen!$B$5:$C$46,2))</f>
        <v/>
      </c>
    </row>
    <row r="670" spans="1:16" ht="12" customHeight="1" thickBot="1" x14ac:dyDescent="0.2">
      <c r="A670" s="30">
        <v>666</v>
      </c>
      <c r="B670" s="27"/>
      <c r="C670" s="504"/>
      <c r="D670" s="670"/>
      <c r="E670" s="757">
        <f>'Locatie''s indeling '!$F$75</f>
        <v>1.53</v>
      </c>
      <c r="F670" s="647">
        <f>SUM(F662:F669)</f>
        <v>45</v>
      </c>
      <c r="G670" s="647">
        <f t="shared" ref="G670:I670" si="405">SUM(G662:G669)</f>
        <v>0</v>
      </c>
      <c r="H670" s="647">
        <f t="shared" si="405"/>
        <v>0</v>
      </c>
      <c r="I670" s="647">
        <f t="shared" si="405"/>
        <v>0</v>
      </c>
      <c r="J670" s="703" t="e">
        <f t="shared" si="403"/>
        <v>#DIV/0!</v>
      </c>
      <c r="K670" s="629">
        <f>MAX(K662:K669)</f>
        <v>0</v>
      </c>
      <c r="L670" s="646">
        <f>SUM(L662:L669)</f>
        <v>0</v>
      </c>
      <c r="M670" s="647">
        <f>MAX(M662:M669)</f>
        <v>0</v>
      </c>
      <c r="N670" s="674" t="e">
        <f t="shared" ref="N670:N678" si="406">IF(ISBLANK(H670),"",SUM(J670/E670))</f>
        <v>#DIV/0!</v>
      </c>
      <c r="O670" s="159" t="e">
        <f>IF(ISBLANK(G670),"",VLOOKUP(J670,Tabellen!$B$5:$C$46,2))</f>
        <v>#DIV/0!</v>
      </c>
      <c r="P670" s="618"/>
    </row>
    <row r="671" spans="1:16" ht="12" customHeight="1" x14ac:dyDescent="0.15">
      <c r="A671" s="30">
        <v>667</v>
      </c>
      <c r="B671" s="27" t="str">
        <f>'Locatie''s indeling '!$E$76</f>
        <v>Dinkelman Bertus</v>
      </c>
      <c r="C671" s="30" t="s">
        <v>112</v>
      </c>
      <c r="D671" s="32" t="str">
        <f>'Locatie''s indeling '!E77</f>
        <v>Graaff de Freddie</v>
      </c>
      <c r="E671" s="747">
        <f>'Locatie''s indeling '!$F$76</f>
        <v>1.5409999999999999</v>
      </c>
      <c r="F671" s="153">
        <f>'Locatie''s indeling '!$G$76</f>
        <v>45</v>
      </c>
      <c r="G671" s="153"/>
      <c r="H671" s="153"/>
      <c r="I671" s="153"/>
      <c r="J671" s="624" t="str">
        <f t="shared" ref="J671:J680" si="407">IF(ISBLANK(H671),"",SUM(H671/I671))</f>
        <v/>
      </c>
      <c r="K671" s="634" t="str">
        <f t="shared" ref="K671:K678" si="408">IF(ISBLANK(H671),"",SUM(H671/F671))</f>
        <v/>
      </c>
      <c r="L671" s="152" t="str">
        <f>IF(ISBLANK(H671),"",VLOOKUP(K671,Tabellen!$F$6:$G$16,2))</f>
        <v/>
      </c>
      <c r="M671" s="152"/>
      <c r="N671" s="669" t="str">
        <f t="shared" si="406"/>
        <v/>
      </c>
      <c r="O671" s="159" t="str">
        <f>IF(ISBLANK(G671),"",VLOOKUP(J671,Tabellen!$B$5:$C$46,2))</f>
        <v/>
      </c>
    </row>
    <row r="672" spans="1:16" ht="12" customHeight="1" x14ac:dyDescent="0.15">
      <c r="A672" s="30">
        <v>668</v>
      </c>
      <c r="B672" s="27"/>
      <c r="C672" s="30" t="s">
        <v>112</v>
      </c>
      <c r="D672" s="32" t="str">
        <f>'Locatie''s indeling '!E78</f>
        <v>Lohuis Heidi ten</v>
      </c>
      <c r="E672" s="747"/>
      <c r="F672" s="153"/>
      <c r="J672" s="624" t="str">
        <f t="shared" si="407"/>
        <v/>
      </c>
      <c r="K672" s="634" t="str">
        <f t="shared" si="408"/>
        <v/>
      </c>
      <c r="L672" s="24" t="str">
        <f>IF(ISBLANK(H672),"",VLOOKUP(K672,Tabellen!$F$6:$G$16,2))</f>
        <v/>
      </c>
      <c r="M672" s="24"/>
      <c r="N672" s="623" t="str">
        <f t="shared" si="406"/>
        <v/>
      </c>
      <c r="O672" s="159" t="str">
        <f>IF(ISBLANK(G672),"",VLOOKUP(J672,Tabellen!$B$5:$C$46,2))</f>
        <v/>
      </c>
    </row>
    <row r="673" spans="1:16" ht="12" customHeight="1" x14ac:dyDescent="0.15">
      <c r="A673" s="30">
        <v>669</v>
      </c>
      <c r="B673" s="27"/>
      <c r="C673" s="30" t="s">
        <v>112</v>
      </c>
      <c r="D673" s="32" t="str">
        <f>'Locatie''s indeling '!E79</f>
        <v>Holthausen Erik</v>
      </c>
      <c r="E673" s="747"/>
      <c r="F673" s="153"/>
      <c r="G673" s="28"/>
      <c r="H673" s="71"/>
      <c r="I673" s="71"/>
      <c r="J673" s="624" t="str">
        <f t="shared" si="407"/>
        <v/>
      </c>
      <c r="K673" s="634" t="str">
        <f t="shared" si="408"/>
        <v/>
      </c>
      <c r="L673" s="24" t="str">
        <f>IF(ISBLANK(H673),"",VLOOKUP(K673,Tabellen!$F$6:$G$16,2))</f>
        <v/>
      </c>
      <c r="M673" s="28"/>
      <c r="N673" s="623" t="str">
        <f t="shared" si="406"/>
        <v/>
      </c>
      <c r="O673" s="159" t="str">
        <f>IF(ISBLANK(G673),"",VLOOKUP(J673,Tabellen!$B$5:$C$46,2))</f>
        <v/>
      </c>
    </row>
    <row r="674" spans="1:16" ht="12" customHeight="1" x14ac:dyDescent="0.15">
      <c r="A674" s="30">
        <v>670</v>
      </c>
      <c r="B674" s="27"/>
      <c r="C674" s="30" t="s">
        <v>112</v>
      </c>
      <c r="D674" s="32" t="str">
        <f>'Locatie''s indeling '!E80</f>
        <v>Ewouds Cor</v>
      </c>
      <c r="E674" s="747"/>
      <c r="F674" s="153"/>
      <c r="J674" s="624" t="str">
        <f t="shared" si="407"/>
        <v/>
      </c>
      <c r="K674" s="634" t="str">
        <f t="shared" si="408"/>
        <v/>
      </c>
      <c r="L674" s="24" t="str">
        <f>IF(ISBLANK(H674),"",VLOOKUP(K674,Tabellen!$F$6:$G$16,2))</f>
        <v/>
      </c>
      <c r="M674" s="37"/>
      <c r="N674" s="623" t="str">
        <f t="shared" si="406"/>
        <v/>
      </c>
      <c r="O674" s="159" t="str">
        <f>IF(ISBLANK(G674),"",VLOOKUP(J674,Tabellen!$B$5:$C$46,2))</f>
        <v/>
      </c>
    </row>
    <row r="675" spans="1:16" ht="12" customHeight="1" x14ac:dyDescent="0.15">
      <c r="A675" s="30">
        <v>671</v>
      </c>
      <c r="B675" s="27"/>
      <c r="C675" s="30" t="s">
        <v>112</v>
      </c>
      <c r="D675" s="32" t="str">
        <f>'Locatie''s indeling '!E81</f>
        <v>Spekschoor Henk</v>
      </c>
      <c r="E675" s="747"/>
      <c r="F675" s="153"/>
      <c r="J675" s="624" t="str">
        <f t="shared" si="407"/>
        <v/>
      </c>
      <c r="K675" s="634" t="str">
        <f t="shared" si="408"/>
        <v/>
      </c>
      <c r="L675" s="24" t="str">
        <f>IF(ISBLANK(H675),"",VLOOKUP(K675,Tabellen!$F$6:$G$16,2))</f>
        <v/>
      </c>
      <c r="M675" s="24"/>
      <c r="N675" s="623" t="str">
        <f t="shared" si="406"/>
        <v/>
      </c>
      <c r="O675" s="159" t="str">
        <f>IF(ISBLANK(G675),"",VLOOKUP(J675,Tabellen!$B$5:$C$46,2))</f>
        <v/>
      </c>
    </row>
    <row r="676" spans="1:16" ht="12" customHeight="1" x14ac:dyDescent="0.15">
      <c r="A676" s="30">
        <v>672</v>
      </c>
      <c r="B676" s="27"/>
      <c r="C676" s="30" t="s">
        <v>112</v>
      </c>
      <c r="D676" s="32" t="str">
        <f>'Locatie''s indeling '!E74</f>
        <v>Knippenborg Irma</v>
      </c>
      <c r="E676" s="747"/>
      <c r="F676" s="153"/>
      <c r="J676" s="624" t="str">
        <f t="shared" si="407"/>
        <v/>
      </c>
      <c r="K676" s="634" t="str">
        <f t="shared" si="408"/>
        <v/>
      </c>
      <c r="L676" s="24" t="str">
        <f>IF(ISBLANK(H676),"",VLOOKUP(K676,Tabellen!$F$6:$G$16,2))</f>
        <v/>
      </c>
      <c r="N676" s="623" t="str">
        <f t="shared" si="406"/>
        <v/>
      </c>
      <c r="O676" s="159" t="str">
        <f>IF(ISBLANK(G676),"",VLOOKUP(J676,Tabellen!$B$5:$C$46,2))</f>
        <v/>
      </c>
    </row>
    <row r="677" spans="1:16" ht="12" customHeight="1" x14ac:dyDescent="0.15">
      <c r="A677" s="30">
        <v>673</v>
      </c>
      <c r="B677" s="27"/>
      <c r="C677" s="30" t="s">
        <v>112</v>
      </c>
      <c r="D677" s="32" t="str">
        <f>'Locatie''s indeling '!E75</f>
        <v>Wittenbernds Benny</v>
      </c>
      <c r="E677" s="747"/>
      <c r="F677" s="153"/>
      <c r="J677" s="624" t="str">
        <f t="shared" si="407"/>
        <v/>
      </c>
      <c r="K677" s="634" t="str">
        <f t="shared" si="408"/>
        <v/>
      </c>
      <c r="L677" s="24" t="str">
        <f>IF(ISBLANK(H677),"",VLOOKUP(K677,Tabellen!$F$6:$G$16,2))</f>
        <v/>
      </c>
      <c r="N677" s="623" t="str">
        <f t="shared" si="406"/>
        <v/>
      </c>
      <c r="O677" s="159" t="str">
        <f>IF(ISBLANK(G677),"",VLOOKUP(J677,Tabellen!$B$5:$C$46,2))</f>
        <v/>
      </c>
    </row>
    <row r="678" spans="1:16" ht="12" customHeight="1" thickBot="1" x14ac:dyDescent="0.2">
      <c r="A678" s="30">
        <v>674</v>
      </c>
      <c r="B678" s="27"/>
      <c r="C678" s="30"/>
      <c r="D678" s="613"/>
      <c r="E678" s="750"/>
      <c r="F678" s="706"/>
      <c r="G678" s="642"/>
      <c r="H678" s="643"/>
      <c r="I678" s="643"/>
      <c r="J678" s="667" t="str">
        <f t="shared" si="407"/>
        <v/>
      </c>
      <c r="K678" s="644" t="str">
        <f t="shared" si="408"/>
        <v/>
      </c>
      <c r="L678" s="622" t="str">
        <f>IF(ISBLANK(H678),"",VLOOKUP(K678,Tabellen!$F$6:$G$16,2))</f>
        <v/>
      </c>
      <c r="M678" s="642"/>
      <c r="N678" s="623" t="str">
        <f t="shared" si="406"/>
        <v/>
      </c>
      <c r="O678" s="159" t="str">
        <f>IF(ISBLANK(G678),"",VLOOKUP(J678,Tabellen!$B$5:$C$46,2))</f>
        <v/>
      </c>
    </row>
    <row r="679" spans="1:16" ht="12" customHeight="1" thickBot="1" x14ac:dyDescent="0.2">
      <c r="A679" s="30">
        <v>675</v>
      </c>
      <c r="B679" s="27"/>
      <c r="C679" s="504" t="s">
        <v>112</v>
      </c>
      <c r="D679" s="670" t="s">
        <v>11</v>
      </c>
      <c r="E679" s="760">
        <f>'Locatie''s indeling '!$F$76</f>
        <v>1.5409999999999999</v>
      </c>
      <c r="F679" s="647">
        <f>SUM(F671:F678)</f>
        <v>45</v>
      </c>
      <c r="G679" s="647">
        <f t="shared" ref="G679:I679" si="409">SUM(G671:G678)</f>
        <v>0</v>
      </c>
      <c r="H679" s="647">
        <f t="shared" si="409"/>
        <v>0</v>
      </c>
      <c r="I679" s="647">
        <f t="shared" si="409"/>
        <v>0</v>
      </c>
      <c r="J679" s="703" t="e">
        <f t="shared" si="407"/>
        <v>#DIV/0!</v>
      </c>
      <c r="K679" s="629">
        <f>MAX(K671:K678)</f>
        <v>0</v>
      </c>
      <c r="L679" s="646">
        <f>SUM(L671:L678)</f>
        <v>0</v>
      </c>
      <c r="M679" s="647">
        <f>MAX(M671:M678)</f>
        <v>0</v>
      </c>
      <c r="N679" s="674" t="e">
        <f t="shared" ref="N679:N687" si="410">IF(ISBLANK(H679),"",SUM(J679/E679))</f>
        <v>#DIV/0!</v>
      </c>
      <c r="O679" s="159" t="e">
        <f>IF(ISBLANK(G679),"",VLOOKUP(J679,Tabellen!$B$5:$C$46,2))</f>
        <v>#DIV/0!</v>
      </c>
      <c r="P679" s="618"/>
    </row>
    <row r="680" spans="1:16" ht="12" customHeight="1" x14ac:dyDescent="0.15">
      <c r="A680" s="30">
        <v>676</v>
      </c>
      <c r="B680" s="27" t="str">
        <f>'Locatie''s indeling '!$E$77</f>
        <v>Graaff de Freddie</v>
      </c>
      <c r="C680" s="30" t="s">
        <v>112</v>
      </c>
      <c r="D680" s="645" t="str">
        <f>'Locatie''s indeling '!E78</f>
        <v>Lohuis Heidi ten</v>
      </c>
      <c r="E680" s="750">
        <f>'Locatie''s indeling '!$F$77</f>
        <v>1.45</v>
      </c>
      <c r="F680" s="153">
        <f>'Locatie''s indeling '!$G$77</f>
        <v>43</v>
      </c>
      <c r="G680" s="153"/>
      <c r="H680" s="153"/>
      <c r="I680" s="153"/>
      <c r="J680" s="667" t="str">
        <f t="shared" si="407"/>
        <v/>
      </c>
      <c r="K680" s="634" t="str">
        <f t="shared" ref="K680:K687" si="411">IF(ISBLANK(H680),"",SUM(H680/F680))</f>
        <v/>
      </c>
      <c r="L680" s="152" t="str">
        <f>IF(ISBLANK(H680),"",VLOOKUP(K680,Tabellen!$F$6:$G$16,2))</f>
        <v/>
      </c>
      <c r="M680" s="152"/>
      <c r="N680" s="669" t="str">
        <f t="shared" si="410"/>
        <v/>
      </c>
      <c r="O680" s="159" t="str">
        <f>IF(ISBLANK(G680),"",VLOOKUP(J680,Tabellen!$B$5:$C$46,2))</f>
        <v/>
      </c>
    </row>
    <row r="681" spans="1:16" ht="12" customHeight="1" x14ac:dyDescent="0.15">
      <c r="A681" s="30">
        <v>677</v>
      </c>
      <c r="B681" s="27"/>
      <c r="C681" s="30" t="s">
        <v>112</v>
      </c>
      <c r="D681" s="645" t="str">
        <f>'Locatie''s indeling '!E79</f>
        <v>Holthausen Erik</v>
      </c>
      <c r="E681" s="747"/>
      <c r="F681" s="153"/>
      <c r="J681" s="624" t="str">
        <f t="shared" ref="J681:J688" si="412">IF(ISBLANK(H681),"",SUM(H681/I681))</f>
        <v/>
      </c>
      <c r="K681" s="634" t="str">
        <f t="shared" si="411"/>
        <v/>
      </c>
      <c r="L681" s="24" t="str">
        <f>IF(ISBLANK(H681),"",VLOOKUP(K681,Tabellen!$F$6:$G$16,2))</f>
        <v/>
      </c>
      <c r="M681" s="24"/>
      <c r="N681" s="623" t="str">
        <f t="shared" si="410"/>
        <v/>
      </c>
      <c r="O681" s="159" t="str">
        <f>IF(ISBLANK(G681),"",VLOOKUP(J681,Tabellen!$B$5:$C$46,2))</f>
        <v/>
      </c>
    </row>
    <row r="682" spans="1:16" ht="12" customHeight="1" x14ac:dyDescent="0.15">
      <c r="A682" s="30">
        <v>678</v>
      </c>
      <c r="B682" s="27"/>
      <c r="C682" s="30" t="s">
        <v>112</v>
      </c>
      <c r="D682" s="645" t="str">
        <f>'Locatie''s indeling '!E80</f>
        <v>Ewouds Cor</v>
      </c>
      <c r="E682" s="747"/>
      <c r="F682" s="153"/>
      <c r="G682" s="28"/>
      <c r="H682" s="71"/>
      <c r="I682" s="71"/>
      <c r="J682" s="624" t="str">
        <f t="shared" si="412"/>
        <v/>
      </c>
      <c r="K682" s="634" t="str">
        <f t="shared" si="411"/>
        <v/>
      </c>
      <c r="L682" s="24" t="str">
        <f>IF(ISBLANK(H682),"",VLOOKUP(K682,Tabellen!$F$6:$G$16,2))</f>
        <v/>
      </c>
      <c r="M682" s="28"/>
      <c r="N682" s="623" t="str">
        <f t="shared" si="410"/>
        <v/>
      </c>
      <c r="O682" s="159" t="str">
        <f>IF(ISBLANK(G682),"",VLOOKUP(J682,Tabellen!$B$5:$C$46,2))</f>
        <v/>
      </c>
    </row>
    <row r="683" spans="1:16" ht="12" customHeight="1" x14ac:dyDescent="0.15">
      <c r="A683" s="30">
        <v>679</v>
      </c>
      <c r="B683" s="27"/>
      <c r="C683" s="30" t="s">
        <v>112</v>
      </c>
      <c r="D683" s="645" t="str">
        <f>'Locatie''s indeling '!E81</f>
        <v>Spekschoor Henk</v>
      </c>
      <c r="E683" s="747"/>
      <c r="F683" s="153"/>
      <c r="J683" s="624" t="str">
        <f t="shared" si="412"/>
        <v/>
      </c>
      <c r="K683" s="634" t="str">
        <f t="shared" si="411"/>
        <v/>
      </c>
      <c r="L683" s="24" t="str">
        <f>IF(ISBLANK(H683),"",VLOOKUP(K683,Tabellen!$F$6:$G$16,2))</f>
        <v/>
      </c>
      <c r="M683" s="37"/>
      <c r="N683" s="623" t="str">
        <f t="shared" si="410"/>
        <v/>
      </c>
      <c r="O683" s="159" t="str">
        <f>IF(ISBLANK(G683),"",VLOOKUP(J683,Tabellen!$B$5:$C$46,2))</f>
        <v/>
      </c>
    </row>
    <row r="684" spans="1:16" ht="12" customHeight="1" x14ac:dyDescent="0.15">
      <c r="A684" s="30">
        <v>680</v>
      </c>
      <c r="B684" s="27"/>
      <c r="C684" s="30" t="s">
        <v>112</v>
      </c>
      <c r="D684" s="32" t="str">
        <f>'Locatie''s indeling '!E74</f>
        <v>Knippenborg Irma</v>
      </c>
      <c r="E684" s="747"/>
      <c r="F684" s="153"/>
      <c r="J684" s="624" t="str">
        <f t="shared" si="412"/>
        <v/>
      </c>
      <c r="K684" s="634" t="str">
        <f t="shared" si="411"/>
        <v/>
      </c>
      <c r="L684" s="24" t="str">
        <f>IF(ISBLANK(H684),"",VLOOKUP(K684,Tabellen!$F$6:$G$16,2))</f>
        <v/>
      </c>
      <c r="M684" s="24"/>
      <c r="N684" s="623" t="str">
        <f t="shared" si="410"/>
        <v/>
      </c>
      <c r="O684" s="159" t="str">
        <f>IF(ISBLANK(G684),"",VLOOKUP(J684,Tabellen!$B$5:$C$46,2))</f>
        <v/>
      </c>
    </row>
    <row r="685" spans="1:16" ht="12" customHeight="1" x14ac:dyDescent="0.15">
      <c r="A685" s="30">
        <v>681</v>
      </c>
      <c r="B685" s="27"/>
      <c r="C685" s="30" t="s">
        <v>112</v>
      </c>
      <c r="D685" s="32" t="str">
        <f>'Locatie''s indeling '!E75</f>
        <v>Wittenbernds Benny</v>
      </c>
      <c r="E685" s="747"/>
      <c r="F685" s="153"/>
      <c r="J685" s="624" t="str">
        <f t="shared" si="412"/>
        <v/>
      </c>
      <c r="K685" s="634" t="str">
        <f t="shared" si="411"/>
        <v/>
      </c>
      <c r="L685" s="24" t="str">
        <f>IF(ISBLANK(H685),"",VLOOKUP(K685,Tabellen!$F$6:$G$16,2))</f>
        <v/>
      </c>
      <c r="N685" s="623" t="str">
        <f t="shared" si="410"/>
        <v/>
      </c>
      <c r="O685" s="159" t="str">
        <f>IF(ISBLANK(G685),"",VLOOKUP(J685,Tabellen!$B$5:$C$46,2))</f>
        <v/>
      </c>
    </row>
    <row r="686" spans="1:16" ht="12" customHeight="1" x14ac:dyDescent="0.15">
      <c r="A686" s="30">
        <v>682</v>
      </c>
      <c r="B686" s="27"/>
      <c r="C686" s="30" t="s">
        <v>112</v>
      </c>
      <c r="D686" s="32" t="str">
        <f>'Locatie''s indeling '!E76</f>
        <v>Dinkelman Bertus</v>
      </c>
      <c r="E686" s="747"/>
      <c r="F686" s="153"/>
      <c r="J686" s="624" t="str">
        <f t="shared" si="412"/>
        <v/>
      </c>
      <c r="K686" s="634" t="str">
        <f t="shared" si="411"/>
        <v/>
      </c>
      <c r="L686" s="24" t="str">
        <f>IF(ISBLANK(H686),"",VLOOKUP(K686,Tabellen!$F$6:$G$16,2))</f>
        <v/>
      </c>
      <c r="N686" s="623" t="str">
        <f t="shared" si="410"/>
        <v/>
      </c>
      <c r="O686" s="159" t="str">
        <f>IF(ISBLANK(G686),"",VLOOKUP(J686,Tabellen!$B$5:$C$46,2))</f>
        <v/>
      </c>
    </row>
    <row r="687" spans="1:16" ht="12" customHeight="1" thickBot="1" x14ac:dyDescent="0.2">
      <c r="A687" s="30">
        <v>683</v>
      </c>
      <c r="B687" s="27"/>
      <c r="C687" s="30"/>
      <c r="D687" s="613"/>
      <c r="E687" s="750"/>
      <c r="F687" s="706"/>
      <c r="G687" s="642"/>
      <c r="H687" s="643"/>
      <c r="I687" s="643"/>
      <c r="J687" s="667" t="str">
        <f t="shared" si="412"/>
        <v/>
      </c>
      <c r="K687" s="644" t="str">
        <f t="shared" si="411"/>
        <v/>
      </c>
      <c r="L687" s="622" t="str">
        <f>IF(ISBLANK(H687),"",VLOOKUP(K687,Tabellen!$F$6:$G$16,2))</f>
        <v/>
      </c>
      <c r="M687" s="642"/>
      <c r="N687" s="623" t="str">
        <f t="shared" si="410"/>
        <v/>
      </c>
      <c r="O687" s="159" t="str">
        <f>IF(ISBLANK(G687),"",VLOOKUP(J687,Tabellen!$B$5:$C$46,2))</f>
        <v/>
      </c>
    </row>
    <row r="688" spans="1:16" ht="12" customHeight="1" thickBot="1" x14ac:dyDescent="0.2">
      <c r="A688" s="30">
        <v>684</v>
      </c>
      <c r="B688" s="27"/>
      <c r="C688" s="504" t="s">
        <v>112</v>
      </c>
      <c r="D688" s="670" t="s">
        <v>11</v>
      </c>
      <c r="E688" s="760">
        <f>'Locatie''s indeling '!$F$77</f>
        <v>1.45</v>
      </c>
      <c r="F688" s="647">
        <f>SUM(F680:F687)</f>
        <v>43</v>
      </c>
      <c r="G688" s="647">
        <f t="shared" ref="G688:I688" si="413">SUM(G680:G687)</f>
        <v>0</v>
      </c>
      <c r="H688" s="647">
        <f t="shared" si="413"/>
        <v>0</v>
      </c>
      <c r="I688" s="647">
        <f t="shared" si="413"/>
        <v>0</v>
      </c>
      <c r="J688" s="703" t="e">
        <f t="shared" si="412"/>
        <v>#DIV/0!</v>
      </c>
      <c r="K688" s="629">
        <f>MAX(K680:K687)</f>
        <v>0</v>
      </c>
      <c r="L688" s="646">
        <f>SUM(L680:L687)</f>
        <v>0</v>
      </c>
      <c r="M688" s="647">
        <f>MAX(M680:M687)</f>
        <v>0</v>
      </c>
      <c r="N688" s="674" t="e">
        <f t="shared" ref="N688:N696" si="414">IF(ISBLANK(H688),"",SUM(J688/E688))</f>
        <v>#DIV/0!</v>
      </c>
      <c r="O688" s="159" t="e">
        <f>IF(ISBLANK(G688),"",VLOOKUP(J688,Tabellen!$B$5:$C$46,2))</f>
        <v>#DIV/0!</v>
      </c>
      <c r="P688" s="618"/>
    </row>
    <row r="689" spans="1:16" ht="12" customHeight="1" x14ac:dyDescent="0.15">
      <c r="A689" s="30">
        <v>685</v>
      </c>
      <c r="B689" s="27" t="str">
        <f>'Locatie''s indeling '!$E$78</f>
        <v>Lohuis Heidi ten</v>
      </c>
      <c r="C689" s="30" t="s">
        <v>112</v>
      </c>
      <c r="D689" s="32" t="str">
        <f>'Locatie''s indeling '!E79</f>
        <v>Holthausen Erik</v>
      </c>
      <c r="E689" s="747">
        <f>'Locatie''s indeling '!$F$78</f>
        <v>1.5</v>
      </c>
      <c r="F689" s="153">
        <f>'Locatie''s indeling '!$G$78</f>
        <v>45</v>
      </c>
      <c r="G689" s="153"/>
      <c r="H689" s="153"/>
      <c r="I689" s="153"/>
      <c r="J689" s="624" t="str">
        <f t="shared" ref="J689:J697" si="415">IF(ISBLANK(H689),"",SUM(H689/I689))</f>
        <v/>
      </c>
      <c r="K689" s="634" t="str">
        <f t="shared" ref="K689:K696" si="416">IF(ISBLANK(H689),"",SUM(H689/F689))</f>
        <v/>
      </c>
      <c r="L689" s="152" t="str">
        <f>IF(ISBLANK(H689),"",VLOOKUP(K689,Tabellen!$F$6:$G$16,2))</f>
        <v/>
      </c>
      <c r="M689" s="152"/>
      <c r="N689" s="669" t="str">
        <f t="shared" si="414"/>
        <v/>
      </c>
      <c r="O689" s="159" t="str">
        <f>IF(ISBLANK(G689),"",VLOOKUP(J689,Tabellen!$B$5:$C$46,2))</f>
        <v/>
      </c>
    </row>
    <row r="690" spans="1:16" ht="12" customHeight="1" x14ac:dyDescent="0.15">
      <c r="A690" s="30">
        <v>686</v>
      </c>
      <c r="B690" s="27"/>
      <c r="C690" s="30" t="s">
        <v>112</v>
      </c>
      <c r="D690" s="32" t="str">
        <f>'Locatie''s indeling '!E80</f>
        <v>Ewouds Cor</v>
      </c>
      <c r="E690" s="747"/>
      <c r="F690" s="153"/>
      <c r="J690" s="624" t="str">
        <f t="shared" si="415"/>
        <v/>
      </c>
      <c r="K690" s="634" t="str">
        <f t="shared" si="416"/>
        <v/>
      </c>
      <c r="L690" s="24" t="str">
        <f>IF(ISBLANK(H690),"",VLOOKUP(K690,Tabellen!$F$6:$G$16,2))</f>
        <v/>
      </c>
      <c r="M690" s="24"/>
      <c r="N690" s="623" t="str">
        <f t="shared" si="414"/>
        <v/>
      </c>
      <c r="O690" s="159" t="str">
        <f>IF(ISBLANK(G690),"",VLOOKUP(J690,Tabellen!$B$5:$C$46,2))</f>
        <v/>
      </c>
    </row>
    <row r="691" spans="1:16" ht="12" customHeight="1" x14ac:dyDescent="0.15">
      <c r="A691" s="30">
        <v>687</v>
      </c>
      <c r="B691" s="27"/>
      <c r="C691" s="30" t="s">
        <v>112</v>
      </c>
      <c r="D691" s="32" t="str">
        <f>'Locatie''s indeling '!E81</f>
        <v>Spekschoor Henk</v>
      </c>
      <c r="E691" s="747"/>
      <c r="F691" s="153"/>
      <c r="G691" s="28"/>
      <c r="H691" s="71"/>
      <c r="I691" s="71"/>
      <c r="J691" s="624" t="str">
        <f t="shared" si="415"/>
        <v/>
      </c>
      <c r="K691" s="634" t="str">
        <f t="shared" si="416"/>
        <v/>
      </c>
      <c r="L691" s="24" t="str">
        <f>IF(ISBLANK(H691),"",VLOOKUP(K691,Tabellen!$F$6:$G$16,2))</f>
        <v/>
      </c>
      <c r="M691" s="28"/>
      <c r="N691" s="623" t="str">
        <f t="shared" si="414"/>
        <v/>
      </c>
      <c r="O691" s="159" t="str">
        <f>IF(ISBLANK(G691),"",VLOOKUP(J691,Tabellen!$B$5:$C$46,2))</f>
        <v/>
      </c>
    </row>
    <row r="692" spans="1:16" ht="12" customHeight="1" x14ac:dyDescent="0.15">
      <c r="A692" s="30">
        <v>688</v>
      </c>
      <c r="B692" s="27"/>
      <c r="C692" s="30" t="s">
        <v>112</v>
      </c>
      <c r="D692" s="32" t="str">
        <f>'Locatie''s indeling '!E74</f>
        <v>Knippenborg Irma</v>
      </c>
      <c r="E692" s="747"/>
      <c r="F692" s="153"/>
      <c r="J692" s="624" t="str">
        <f t="shared" si="415"/>
        <v/>
      </c>
      <c r="K692" s="634" t="str">
        <f t="shared" si="416"/>
        <v/>
      </c>
      <c r="L692" s="24" t="str">
        <f>IF(ISBLANK(H692),"",VLOOKUP(K692,Tabellen!$F$6:$G$16,2))</f>
        <v/>
      </c>
      <c r="M692" s="37"/>
      <c r="N692" s="623" t="str">
        <f t="shared" si="414"/>
        <v/>
      </c>
      <c r="O692" s="159" t="str">
        <f>IF(ISBLANK(G692),"",VLOOKUP(J692,Tabellen!$B$5:$C$46,2))</f>
        <v/>
      </c>
    </row>
    <row r="693" spans="1:16" ht="12" customHeight="1" x14ac:dyDescent="0.15">
      <c r="A693" s="30">
        <v>689</v>
      </c>
      <c r="B693" s="27"/>
      <c r="C693" s="30" t="s">
        <v>112</v>
      </c>
      <c r="D693" s="32" t="str">
        <f>'Locatie''s indeling '!E75</f>
        <v>Wittenbernds Benny</v>
      </c>
      <c r="E693" s="747"/>
      <c r="F693" s="153"/>
      <c r="J693" s="624" t="str">
        <f t="shared" si="415"/>
        <v/>
      </c>
      <c r="K693" s="634" t="str">
        <f t="shared" si="416"/>
        <v/>
      </c>
      <c r="L693" s="24" t="str">
        <f>IF(ISBLANK(H693),"",VLOOKUP(K693,Tabellen!$F$6:$G$16,2))</f>
        <v/>
      </c>
      <c r="M693" s="24"/>
      <c r="N693" s="623" t="str">
        <f t="shared" si="414"/>
        <v/>
      </c>
      <c r="O693" s="159" t="str">
        <f>IF(ISBLANK(G693),"",VLOOKUP(J693,Tabellen!$B$5:$C$46,2))</f>
        <v/>
      </c>
    </row>
    <row r="694" spans="1:16" ht="12" customHeight="1" x14ac:dyDescent="0.15">
      <c r="A694" s="30">
        <v>690</v>
      </c>
      <c r="B694" s="27"/>
      <c r="C694" s="30" t="s">
        <v>112</v>
      </c>
      <c r="D694" s="32" t="str">
        <f>'Locatie''s indeling '!E76</f>
        <v>Dinkelman Bertus</v>
      </c>
      <c r="E694" s="747"/>
      <c r="F694" s="153"/>
      <c r="J694" s="624" t="str">
        <f t="shared" si="415"/>
        <v/>
      </c>
      <c r="K694" s="634" t="str">
        <f t="shared" si="416"/>
        <v/>
      </c>
      <c r="L694" s="24" t="str">
        <f>IF(ISBLANK(H694),"",VLOOKUP(K694,Tabellen!$F$6:$G$16,2))</f>
        <v/>
      </c>
      <c r="N694" s="623" t="str">
        <f t="shared" si="414"/>
        <v/>
      </c>
      <c r="O694" s="159" t="str">
        <f>IF(ISBLANK(G694),"",VLOOKUP(J694,Tabellen!$B$5:$C$46,2))</f>
        <v/>
      </c>
    </row>
    <row r="695" spans="1:16" ht="12" customHeight="1" x14ac:dyDescent="0.15">
      <c r="A695" s="30">
        <v>691</v>
      </c>
      <c r="B695" s="27"/>
      <c r="C695" s="30" t="s">
        <v>112</v>
      </c>
      <c r="D695" s="32" t="str">
        <f>'Locatie''s indeling '!E77</f>
        <v>Graaff de Freddie</v>
      </c>
      <c r="E695" s="747"/>
      <c r="F695" s="153"/>
      <c r="J695" s="624" t="str">
        <f t="shared" si="415"/>
        <v/>
      </c>
      <c r="K695" s="634" t="str">
        <f t="shared" si="416"/>
        <v/>
      </c>
      <c r="L695" s="24" t="str">
        <f>IF(ISBLANK(H695),"",VLOOKUP(K695,Tabellen!$F$6:$G$16,2))</f>
        <v/>
      </c>
      <c r="N695" s="623" t="str">
        <f t="shared" si="414"/>
        <v/>
      </c>
      <c r="O695" s="159" t="str">
        <f>IF(ISBLANK(G695),"",VLOOKUP(J695,Tabellen!$B$5:$C$46,2))</f>
        <v/>
      </c>
    </row>
    <row r="696" spans="1:16" ht="12" customHeight="1" thickBot="1" x14ac:dyDescent="0.2">
      <c r="A696" s="30">
        <v>692</v>
      </c>
      <c r="B696" s="27"/>
      <c r="C696" s="30"/>
      <c r="D696" s="613"/>
      <c r="E696" s="750"/>
      <c r="F696" s="706"/>
      <c r="G696" s="642"/>
      <c r="H696" s="643"/>
      <c r="I696" s="643"/>
      <c r="J696" s="667" t="str">
        <f t="shared" si="415"/>
        <v/>
      </c>
      <c r="K696" s="644" t="str">
        <f t="shared" si="416"/>
        <v/>
      </c>
      <c r="L696" s="622" t="str">
        <f>IF(ISBLANK(H696),"",VLOOKUP(K696,Tabellen!$F$6:$G$16,2))</f>
        <v/>
      </c>
      <c r="M696" s="642"/>
      <c r="N696" s="623" t="str">
        <f t="shared" si="414"/>
        <v/>
      </c>
      <c r="O696" s="159" t="str">
        <f>IF(ISBLANK(G696),"",VLOOKUP(J696,Tabellen!$B$5:$C$46,2))</f>
        <v/>
      </c>
    </row>
    <row r="697" spans="1:16" ht="12" customHeight="1" thickBot="1" x14ac:dyDescent="0.2">
      <c r="A697" s="30">
        <v>693</v>
      </c>
      <c r="B697" s="27"/>
      <c r="C697" s="504" t="s">
        <v>112</v>
      </c>
      <c r="D697" s="670" t="s">
        <v>11</v>
      </c>
      <c r="E697" s="765">
        <f>'Locatie''s indeling '!$F$78</f>
        <v>1.5</v>
      </c>
      <c r="F697" s="647">
        <f>SUM(F689:F696)</f>
        <v>45</v>
      </c>
      <c r="G697" s="647">
        <f t="shared" ref="G697:I697" si="417">SUM(G689:G696)</f>
        <v>0</v>
      </c>
      <c r="H697" s="647">
        <f t="shared" si="417"/>
        <v>0</v>
      </c>
      <c r="I697" s="647">
        <f t="shared" si="417"/>
        <v>0</v>
      </c>
      <c r="J697" s="703" t="e">
        <f t="shared" si="415"/>
        <v>#DIV/0!</v>
      </c>
      <c r="K697" s="629">
        <f>MAX(K689:K696)</f>
        <v>0</v>
      </c>
      <c r="L697" s="646">
        <f>SUM(L689:L696)</f>
        <v>0</v>
      </c>
      <c r="M697" s="647">
        <f>MAX(M689:M696)</f>
        <v>0</v>
      </c>
      <c r="N697" s="674" t="e">
        <f t="shared" ref="N697:N705" si="418">IF(ISBLANK(H697),"",SUM(J697/E697))</f>
        <v>#DIV/0!</v>
      </c>
      <c r="O697" s="159" t="e">
        <f>IF(ISBLANK(G697),"",VLOOKUP(J697,Tabellen!$B$5:$C$46,2))</f>
        <v>#DIV/0!</v>
      </c>
      <c r="P697" s="618"/>
    </row>
    <row r="698" spans="1:16" ht="12" customHeight="1" thickBot="1" x14ac:dyDescent="0.2">
      <c r="A698" s="30">
        <v>694</v>
      </c>
      <c r="B698" s="27" t="str">
        <f>'Locatie''s indeling '!$E$79</f>
        <v>Holthausen Erik</v>
      </c>
      <c r="C698" s="30" t="s">
        <v>112</v>
      </c>
      <c r="D698" s="32" t="str">
        <f>'Locatie''s indeling '!E80</f>
        <v>Ewouds Cor</v>
      </c>
      <c r="E698" s="765">
        <f>'Locatie''s indeling '!$F$79</f>
        <v>0.79</v>
      </c>
      <c r="F698" s="153">
        <f>'Locatie''s indeling '!$G$79</f>
        <v>29</v>
      </c>
      <c r="G698" s="153"/>
      <c r="H698" s="153"/>
      <c r="I698" s="153"/>
      <c r="J698" s="624" t="str">
        <f t="shared" ref="J698:J706" si="419">IF(ISBLANK(H698),"",SUM(H698/I698))</f>
        <v/>
      </c>
      <c r="K698" s="634" t="str">
        <f t="shared" ref="K698:K705" si="420">IF(ISBLANK(H698),"",SUM(H698/F698))</f>
        <v/>
      </c>
      <c r="L698" s="152" t="str">
        <f>IF(ISBLANK(H698),"",VLOOKUP(K698,Tabellen!$F$6:$G$16,2))</f>
        <v/>
      </c>
      <c r="M698" s="152"/>
      <c r="N698" s="669" t="str">
        <f t="shared" si="418"/>
        <v/>
      </c>
      <c r="O698" s="159" t="str">
        <f>IF(ISBLANK(G698),"",VLOOKUP(J698,Tabellen!$B$5:$C$46,2))</f>
        <v/>
      </c>
    </row>
    <row r="699" spans="1:16" ht="12" customHeight="1" x14ac:dyDescent="0.15">
      <c r="A699" s="30">
        <v>695</v>
      </c>
      <c r="B699" s="27"/>
      <c r="C699" s="30" t="s">
        <v>112</v>
      </c>
      <c r="D699" s="32" t="str">
        <f>'Locatie''s indeling '!E81</f>
        <v>Spekschoor Henk</v>
      </c>
      <c r="E699" s="747"/>
      <c r="F699" s="153"/>
      <c r="J699" s="624" t="str">
        <f t="shared" si="419"/>
        <v/>
      </c>
      <c r="K699" s="634" t="str">
        <f t="shared" si="420"/>
        <v/>
      </c>
      <c r="L699" s="24" t="str">
        <f>IF(ISBLANK(H699),"",VLOOKUP(K699,Tabellen!$F$6:$G$16,2))</f>
        <v/>
      </c>
      <c r="M699" s="24"/>
      <c r="N699" s="623" t="str">
        <f t="shared" si="418"/>
        <v/>
      </c>
      <c r="O699" s="159" t="str">
        <f>IF(ISBLANK(G699),"",VLOOKUP(J699,Tabellen!$B$5:$C$46,2))</f>
        <v/>
      </c>
    </row>
    <row r="700" spans="1:16" ht="12" customHeight="1" x14ac:dyDescent="0.15">
      <c r="A700" s="30">
        <v>696</v>
      </c>
      <c r="B700" s="27"/>
      <c r="C700" s="30" t="s">
        <v>112</v>
      </c>
      <c r="D700" s="32" t="str">
        <f>'Locatie''s indeling '!E74</f>
        <v>Knippenborg Irma</v>
      </c>
      <c r="E700" s="747"/>
      <c r="F700" s="153"/>
      <c r="G700" s="28"/>
      <c r="H700" s="71"/>
      <c r="I700" s="71"/>
      <c r="J700" s="624" t="str">
        <f t="shared" si="419"/>
        <v/>
      </c>
      <c r="K700" s="634" t="str">
        <f t="shared" si="420"/>
        <v/>
      </c>
      <c r="L700" s="24" t="str">
        <f>IF(ISBLANK(H700),"",VLOOKUP(K700,Tabellen!$F$6:$G$16,2))</f>
        <v/>
      </c>
      <c r="M700" s="28"/>
      <c r="N700" s="623" t="str">
        <f t="shared" si="418"/>
        <v/>
      </c>
      <c r="O700" s="159" t="str">
        <f>IF(ISBLANK(G700),"",VLOOKUP(J700,Tabellen!$B$5:$C$46,2))</f>
        <v/>
      </c>
    </row>
    <row r="701" spans="1:16" ht="12" customHeight="1" x14ac:dyDescent="0.15">
      <c r="A701" s="30">
        <v>697</v>
      </c>
      <c r="B701" s="27"/>
      <c r="C701" s="30" t="s">
        <v>112</v>
      </c>
      <c r="D701" s="32" t="str">
        <f>'Locatie''s indeling '!E75</f>
        <v>Wittenbernds Benny</v>
      </c>
      <c r="E701" s="747"/>
      <c r="F701" s="153"/>
      <c r="J701" s="624" t="str">
        <f t="shared" si="419"/>
        <v/>
      </c>
      <c r="K701" s="634" t="str">
        <f t="shared" si="420"/>
        <v/>
      </c>
      <c r="L701" s="24" t="str">
        <f>IF(ISBLANK(H701),"",VLOOKUP(K701,Tabellen!$F$6:$G$16,2))</f>
        <v/>
      </c>
      <c r="M701" s="37"/>
      <c r="N701" s="623" t="str">
        <f t="shared" si="418"/>
        <v/>
      </c>
      <c r="O701" s="159" t="str">
        <f>IF(ISBLANK(G701),"",VLOOKUP(J701,Tabellen!$B$5:$C$46,2))</f>
        <v/>
      </c>
    </row>
    <row r="702" spans="1:16" ht="12" customHeight="1" x14ac:dyDescent="0.15">
      <c r="A702" s="30">
        <v>698</v>
      </c>
      <c r="B702" s="27"/>
      <c r="C702" s="30" t="s">
        <v>112</v>
      </c>
      <c r="D702" s="32" t="str">
        <f>'Locatie''s indeling '!E76</f>
        <v>Dinkelman Bertus</v>
      </c>
      <c r="E702" s="747"/>
      <c r="F702" s="153"/>
      <c r="J702" s="624" t="str">
        <f t="shared" si="419"/>
        <v/>
      </c>
      <c r="K702" s="634" t="str">
        <f t="shared" si="420"/>
        <v/>
      </c>
      <c r="L702" s="24" t="str">
        <f>IF(ISBLANK(H702),"",VLOOKUP(K702,Tabellen!$F$6:$G$16,2))</f>
        <v/>
      </c>
      <c r="M702" s="24"/>
      <c r="N702" s="623" t="str">
        <f t="shared" si="418"/>
        <v/>
      </c>
      <c r="O702" s="159" t="str">
        <f>IF(ISBLANK(G702),"",VLOOKUP(J702,Tabellen!$B$5:$C$46,2))</f>
        <v/>
      </c>
    </row>
    <row r="703" spans="1:16" ht="12" customHeight="1" x14ac:dyDescent="0.15">
      <c r="A703" s="30">
        <v>699</v>
      </c>
      <c r="B703" s="27"/>
      <c r="C703" s="30" t="s">
        <v>112</v>
      </c>
      <c r="D703" s="32" t="str">
        <f>'Locatie''s indeling '!E77</f>
        <v>Graaff de Freddie</v>
      </c>
      <c r="E703" s="747"/>
      <c r="F703" s="153"/>
      <c r="J703" s="624" t="str">
        <f t="shared" si="419"/>
        <v/>
      </c>
      <c r="K703" s="634" t="str">
        <f t="shared" si="420"/>
        <v/>
      </c>
      <c r="L703" s="24" t="str">
        <f>IF(ISBLANK(H703),"",VLOOKUP(K703,Tabellen!$F$6:$G$16,2))</f>
        <v/>
      </c>
      <c r="N703" s="623" t="str">
        <f t="shared" si="418"/>
        <v/>
      </c>
      <c r="O703" s="159" t="str">
        <f>IF(ISBLANK(G703),"",VLOOKUP(J703,Tabellen!$B$5:$C$46,2))</f>
        <v/>
      </c>
    </row>
    <row r="704" spans="1:16" ht="12" customHeight="1" x14ac:dyDescent="0.15">
      <c r="A704" s="30">
        <v>700</v>
      </c>
      <c r="B704" s="27"/>
      <c r="C704" s="30" t="s">
        <v>112</v>
      </c>
      <c r="D704" s="32" t="str">
        <f>'Locatie''s indeling '!E78</f>
        <v>Lohuis Heidi ten</v>
      </c>
      <c r="E704" s="747"/>
      <c r="F704" s="153"/>
      <c r="J704" s="624" t="str">
        <f t="shared" si="419"/>
        <v/>
      </c>
      <c r="K704" s="634" t="str">
        <f t="shared" si="420"/>
        <v/>
      </c>
      <c r="L704" s="24" t="str">
        <f>IF(ISBLANK(H704),"",VLOOKUP(K704,Tabellen!$F$6:$G$16,2))</f>
        <v/>
      </c>
      <c r="N704" s="623" t="str">
        <f t="shared" si="418"/>
        <v/>
      </c>
      <c r="O704" s="159" t="str">
        <f>IF(ISBLANK(G704),"",VLOOKUP(J704,Tabellen!$B$5:$C$46,2))</f>
        <v/>
      </c>
    </row>
    <row r="705" spans="1:16" ht="12" customHeight="1" thickBot="1" x14ac:dyDescent="0.2">
      <c r="A705" s="30">
        <v>701</v>
      </c>
      <c r="B705" s="27"/>
      <c r="C705" s="30"/>
      <c r="D705" s="32"/>
      <c r="E705" s="747"/>
      <c r="F705" s="153"/>
      <c r="G705" s="642"/>
      <c r="H705" s="643"/>
      <c r="I705" s="643"/>
      <c r="J705" s="703" t="str">
        <f t="shared" si="419"/>
        <v/>
      </c>
      <c r="K705" s="644" t="str">
        <f t="shared" si="420"/>
        <v/>
      </c>
      <c r="L705" s="622" t="str">
        <f>IF(ISBLANK(H705),"",VLOOKUP(K705,Tabellen!$F$6:$G$16,2))</f>
        <v/>
      </c>
      <c r="M705" s="642"/>
      <c r="N705" s="623" t="str">
        <f t="shared" si="418"/>
        <v/>
      </c>
      <c r="O705" s="159" t="str">
        <f>IF(ISBLANK(G705),"",VLOOKUP(J705,Tabellen!$B$5:$C$46,2))</f>
        <v/>
      </c>
    </row>
    <row r="706" spans="1:16" ht="12" customHeight="1" thickBot="1" x14ac:dyDescent="0.2">
      <c r="A706" s="30">
        <v>702</v>
      </c>
      <c r="B706" s="27"/>
      <c r="C706" s="30" t="s">
        <v>112</v>
      </c>
      <c r="D706" s="679" t="s">
        <v>11</v>
      </c>
      <c r="E706" s="765">
        <f>'Locatie''s indeling '!$F$79</f>
        <v>0.79</v>
      </c>
      <c r="F706" s="773">
        <f>SUM(F698:F705)</f>
        <v>29</v>
      </c>
      <c r="G706" s="681">
        <f t="shared" ref="G706:I706" si="421">SUM(G698:G705)</f>
        <v>0</v>
      </c>
      <c r="H706" s="681">
        <f t="shared" si="421"/>
        <v>0</v>
      </c>
      <c r="I706" s="681">
        <f t="shared" si="421"/>
        <v>0</v>
      </c>
      <c r="J706" s="703" t="e">
        <f t="shared" si="419"/>
        <v>#DIV/0!</v>
      </c>
      <c r="K706" s="682">
        <f>MAX(K698:K705)</f>
        <v>0</v>
      </c>
      <c r="L706" s="680">
        <f>SUM(L698:L705)</f>
        <v>0</v>
      </c>
      <c r="M706" s="681">
        <f>MAX(M698:M705)</f>
        <v>0</v>
      </c>
      <c r="N706" s="683" t="e">
        <f t="shared" ref="N706:N714" si="422">IF(ISBLANK(H706),"",SUM(J706/E706))</f>
        <v>#DIV/0!</v>
      </c>
      <c r="O706" s="159" t="e">
        <f>IF(ISBLANK(G706),"",VLOOKUP(J706,Tabellen!$B$5:$C$46,2))</f>
        <v>#DIV/0!</v>
      </c>
    </row>
    <row r="707" spans="1:16" ht="12" customHeight="1" thickBot="1" x14ac:dyDescent="0.2">
      <c r="A707" s="30">
        <v>703</v>
      </c>
      <c r="B707" s="27" t="str">
        <f>'Locatie''s indeling '!$E$80</f>
        <v>Ewouds Cor</v>
      </c>
      <c r="C707" s="30" t="s">
        <v>112</v>
      </c>
      <c r="D707" s="32" t="str">
        <f>'Locatie''s indeling '!E81</f>
        <v>Spekschoor Henk</v>
      </c>
      <c r="E707" s="765">
        <f>'Locatie''s indeling '!$F$80</f>
        <v>1.1000000000000001</v>
      </c>
      <c r="F707" s="153">
        <f>'Locatie''s indeling '!$G$80</f>
        <v>37</v>
      </c>
      <c r="G707" s="153"/>
      <c r="H707" s="153"/>
      <c r="I707" s="153"/>
      <c r="J707" s="624" t="str">
        <f t="shared" ref="J707:J715" si="423">IF(ISBLANK(H707),"",SUM(H707/I707))</f>
        <v/>
      </c>
      <c r="K707" s="634" t="str">
        <f t="shared" ref="K707:K714" si="424">IF(ISBLANK(H707),"",SUM(H707/F707))</f>
        <v/>
      </c>
      <c r="L707" s="152" t="str">
        <f>IF(ISBLANK(H707),"",VLOOKUP(K707,Tabellen!$F$6:$G$16,2))</f>
        <v/>
      </c>
      <c r="M707" s="152"/>
      <c r="N707" s="669" t="str">
        <f t="shared" si="422"/>
        <v/>
      </c>
      <c r="O707" s="159" t="str">
        <f>IF(ISBLANK(G707),"",VLOOKUP(J707,Tabellen!$B$5:$C$46,2))</f>
        <v/>
      </c>
    </row>
    <row r="708" spans="1:16" ht="12" customHeight="1" x14ac:dyDescent="0.15">
      <c r="A708" s="30">
        <v>704</v>
      </c>
      <c r="B708" s="27"/>
      <c r="C708" s="30" t="s">
        <v>112</v>
      </c>
      <c r="D708" s="32" t="str">
        <f>'Locatie''s indeling '!E74</f>
        <v>Knippenborg Irma</v>
      </c>
      <c r="E708" s="731"/>
      <c r="J708" s="624" t="str">
        <f t="shared" si="423"/>
        <v/>
      </c>
      <c r="K708" s="634" t="str">
        <f t="shared" si="424"/>
        <v/>
      </c>
      <c r="L708" s="24" t="str">
        <f>IF(ISBLANK(H708),"",VLOOKUP(K708,Tabellen!$F$6:$G$16,2))</f>
        <v/>
      </c>
      <c r="M708" s="24"/>
      <c r="N708" s="623" t="str">
        <f t="shared" si="422"/>
        <v/>
      </c>
      <c r="O708" s="159" t="str">
        <f>IF(ISBLANK(G708),"",VLOOKUP(J708,Tabellen!$B$5:$C$46,2))</f>
        <v/>
      </c>
    </row>
    <row r="709" spans="1:16" ht="12" customHeight="1" x14ac:dyDescent="0.15">
      <c r="A709" s="30">
        <v>705</v>
      </c>
      <c r="B709" s="27"/>
      <c r="C709" s="30" t="s">
        <v>112</v>
      </c>
      <c r="D709" s="32" t="str">
        <f>'Locatie''s indeling '!E75</f>
        <v>Wittenbernds Benny</v>
      </c>
      <c r="E709" s="731"/>
      <c r="G709" s="28"/>
      <c r="H709" s="71"/>
      <c r="I709" s="71"/>
      <c r="J709" s="624" t="str">
        <f t="shared" si="423"/>
        <v/>
      </c>
      <c r="K709" s="634" t="str">
        <f t="shared" si="424"/>
        <v/>
      </c>
      <c r="L709" s="24" t="str">
        <f>IF(ISBLANK(H709),"",VLOOKUP(K709,Tabellen!$F$6:$G$16,2))</f>
        <v/>
      </c>
      <c r="M709" s="28"/>
      <c r="N709" s="623" t="str">
        <f t="shared" si="422"/>
        <v/>
      </c>
      <c r="O709" s="159" t="str">
        <f>IF(ISBLANK(G709),"",VLOOKUP(J709,Tabellen!$B$5:$C$46,2))</f>
        <v/>
      </c>
    </row>
    <row r="710" spans="1:16" ht="12" customHeight="1" x14ac:dyDescent="0.15">
      <c r="A710" s="30">
        <v>706</v>
      </c>
      <c r="B710" s="27"/>
      <c r="C710" s="30" t="s">
        <v>112</v>
      </c>
      <c r="D710" s="32" t="str">
        <f>'Locatie''s indeling '!E76</f>
        <v>Dinkelman Bertus</v>
      </c>
      <c r="E710" s="731"/>
      <c r="J710" s="624" t="str">
        <f t="shared" si="423"/>
        <v/>
      </c>
      <c r="K710" s="634" t="str">
        <f t="shared" si="424"/>
        <v/>
      </c>
      <c r="L710" s="24" t="str">
        <f>IF(ISBLANK(H710),"",VLOOKUP(K710,Tabellen!$F$6:$G$16,2))</f>
        <v/>
      </c>
      <c r="M710" s="37"/>
      <c r="N710" s="623" t="str">
        <f t="shared" si="422"/>
        <v/>
      </c>
      <c r="O710" s="159" t="str">
        <f>IF(ISBLANK(G710),"",VLOOKUP(J710,Tabellen!$B$5:$C$46,2))</f>
        <v/>
      </c>
    </row>
    <row r="711" spans="1:16" ht="12" customHeight="1" x14ac:dyDescent="0.15">
      <c r="A711" s="30">
        <v>707</v>
      </c>
      <c r="B711" s="27"/>
      <c r="C711" s="30" t="s">
        <v>112</v>
      </c>
      <c r="D711" s="32" t="str">
        <f>'Locatie''s indeling '!E77</f>
        <v>Graaff de Freddie</v>
      </c>
      <c r="E711" s="731"/>
      <c r="J711" s="624" t="str">
        <f t="shared" si="423"/>
        <v/>
      </c>
      <c r="K711" s="634" t="str">
        <f t="shared" si="424"/>
        <v/>
      </c>
      <c r="L711" s="24" t="str">
        <f>IF(ISBLANK(H711),"",VLOOKUP(K711,Tabellen!$F$6:$G$16,2))</f>
        <v/>
      </c>
      <c r="M711" s="24"/>
      <c r="N711" s="623" t="str">
        <f t="shared" si="422"/>
        <v/>
      </c>
      <c r="O711" s="159" t="str">
        <f>IF(ISBLANK(G711),"",VLOOKUP(J711,Tabellen!$B$5:$C$46,2))</f>
        <v/>
      </c>
    </row>
    <row r="712" spans="1:16" ht="12" customHeight="1" x14ac:dyDescent="0.15">
      <c r="A712" s="30">
        <v>708</v>
      </c>
      <c r="B712" s="27"/>
      <c r="C712" s="30" t="s">
        <v>112</v>
      </c>
      <c r="D712" s="32" t="str">
        <f>'Locatie''s indeling '!E78</f>
        <v>Lohuis Heidi ten</v>
      </c>
      <c r="E712" s="731"/>
      <c r="J712" s="624" t="str">
        <f t="shared" si="423"/>
        <v/>
      </c>
      <c r="K712" s="634" t="str">
        <f t="shared" si="424"/>
        <v/>
      </c>
      <c r="L712" s="24" t="str">
        <f>IF(ISBLANK(H712),"",VLOOKUP(K712,Tabellen!$F$6:$G$16,2))</f>
        <v/>
      </c>
      <c r="N712" s="623" t="str">
        <f t="shared" si="422"/>
        <v/>
      </c>
      <c r="O712" s="159" t="str">
        <f>IF(ISBLANK(G712),"",VLOOKUP(J712,Tabellen!$B$5:$C$46,2))</f>
        <v/>
      </c>
    </row>
    <row r="713" spans="1:16" ht="12" customHeight="1" x14ac:dyDescent="0.15">
      <c r="A713" s="30">
        <v>709</v>
      </c>
      <c r="B713" s="27"/>
      <c r="C713" s="30" t="s">
        <v>112</v>
      </c>
      <c r="D713" s="32" t="str">
        <f>'Locatie''s indeling '!E79</f>
        <v>Holthausen Erik</v>
      </c>
      <c r="E713" s="731"/>
      <c r="J713" s="624" t="str">
        <f t="shared" si="423"/>
        <v/>
      </c>
      <c r="K713" s="634" t="str">
        <f t="shared" si="424"/>
        <v/>
      </c>
      <c r="L713" s="24" t="str">
        <f>IF(ISBLANK(H713),"",VLOOKUP(K713,Tabellen!$F$6:$G$16,2))</f>
        <v/>
      </c>
      <c r="N713" s="623" t="str">
        <f t="shared" si="422"/>
        <v/>
      </c>
      <c r="O713" s="159" t="str">
        <f>IF(ISBLANK(G713),"",VLOOKUP(J713,Tabellen!$B$5:$C$46,2))</f>
        <v/>
      </c>
    </row>
    <row r="714" spans="1:16" ht="12" customHeight="1" thickBot="1" x14ac:dyDescent="0.2">
      <c r="A714" s="30">
        <v>710</v>
      </c>
      <c r="B714" s="27"/>
      <c r="C714" s="30"/>
      <c r="D714" s="613"/>
      <c r="E714" s="745"/>
      <c r="F714" s="619"/>
      <c r="G714" s="642"/>
      <c r="H714" s="643"/>
      <c r="I714" s="643"/>
      <c r="J714" s="667" t="str">
        <f t="shared" si="423"/>
        <v/>
      </c>
      <c r="K714" s="644" t="str">
        <f t="shared" si="424"/>
        <v/>
      </c>
      <c r="L714" s="622" t="str">
        <f>IF(ISBLANK(H714),"",VLOOKUP(K714,Tabellen!$F$6:$G$16,2))</f>
        <v/>
      </c>
      <c r="M714" s="642"/>
      <c r="N714" s="623" t="str">
        <f t="shared" si="422"/>
        <v/>
      </c>
      <c r="O714" s="159" t="str">
        <f>IF(ISBLANK(G714),"",VLOOKUP(J714,Tabellen!$B$5:$C$46,2))</f>
        <v/>
      </c>
    </row>
    <row r="715" spans="1:16" ht="12" customHeight="1" thickBot="1" x14ac:dyDescent="0.2">
      <c r="A715" s="30">
        <v>711</v>
      </c>
      <c r="B715" s="27"/>
      <c r="C715" s="504" t="s">
        <v>112</v>
      </c>
      <c r="D715" s="670" t="s">
        <v>11</v>
      </c>
      <c r="E715" s="765">
        <f>'Locatie''s indeling '!$F$80</f>
        <v>1.1000000000000001</v>
      </c>
      <c r="F715" s="647">
        <f>SUM(F707:F714)</f>
        <v>37</v>
      </c>
      <c r="G715" s="647">
        <f t="shared" ref="G715:I715" si="425">SUM(G707:G714)</f>
        <v>0</v>
      </c>
      <c r="H715" s="647">
        <f t="shared" si="425"/>
        <v>0</v>
      </c>
      <c r="I715" s="647">
        <f t="shared" si="425"/>
        <v>0</v>
      </c>
      <c r="J715" s="703" t="e">
        <f t="shared" si="423"/>
        <v>#DIV/0!</v>
      </c>
      <c r="K715" s="629">
        <f>MAX(K707:K714)</f>
        <v>0</v>
      </c>
      <c r="L715" s="646">
        <f>SUM(L707:L714)</f>
        <v>0</v>
      </c>
      <c r="M715" s="647">
        <f>MAX(M707:M714)</f>
        <v>0</v>
      </c>
      <c r="N715" s="674" t="e">
        <f t="shared" ref="N715:N723" si="426">IF(ISBLANK(H715),"",SUM(J715/E715))</f>
        <v>#DIV/0!</v>
      </c>
      <c r="O715" s="159" t="e">
        <f>IF(ISBLANK(G715),"",VLOOKUP(J715,Tabellen!$B$5:$C$46,2))</f>
        <v>#DIV/0!</v>
      </c>
      <c r="P715" s="618"/>
    </row>
    <row r="716" spans="1:16" ht="12" customHeight="1" x14ac:dyDescent="0.15">
      <c r="A716" s="30">
        <v>712</v>
      </c>
      <c r="B716" s="27" t="str">
        <f>'Locatie''s indeling '!$E$81</f>
        <v>Spekschoor Henk</v>
      </c>
      <c r="C716" s="30" t="s">
        <v>112</v>
      </c>
      <c r="D716" s="645" t="str">
        <f>'Locatie''s indeling '!E74</f>
        <v>Knippenborg Irma</v>
      </c>
      <c r="E716" s="747">
        <f>'Locatie''s indeling '!$F$81</f>
        <v>0.66</v>
      </c>
      <c r="F716" s="153">
        <f>'Locatie''s indeling '!$G$81</f>
        <v>27</v>
      </c>
      <c r="G716" s="153"/>
      <c r="H716" s="153"/>
      <c r="I716" s="153"/>
      <c r="J716" s="624" t="str">
        <f t="shared" ref="J716:J724" si="427">IF(ISBLANK(H716),"",SUM(H716/I716))</f>
        <v/>
      </c>
      <c r="K716" s="634" t="str">
        <f t="shared" ref="K716:K723" si="428">IF(ISBLANK(H716),"",SUM(H716/F716))</f>
        <v/>
      </c>
      <c r="L716" s="152" t="str">
        <f>IF(ISBLANK(H716),"",VLOOKUP(K716,Tabellen!$F$6:$G$16,2))</f>
        <v/>
      </c>
      <c r="M716" s="152"/>
      <c r="N716" s="669" t="str">
        <f t="shared" si="426"/>
        <v/>
      </c>
      <c r="O716" s="159" t="str">
        <f>IF(ISBLANK(G716),"",VLOOKUP(J716,Tabellen!$B$5:$C$46,2))</f>
        <v/>
      </c>
    </row>
    <row r="717" spans="1:16" ht="12" customHeight="1" x14ac:dyDescent="0.15">
      <c r="A717" s="30">
        <v>713</v>
      </c>
      <c r="B717" s="27"/>
      <c r="C717" s="30" t="s">
        <v>112</v>
      </c>
      <c r="D717" s="645" t="str">
        <f>'Locatie''s indeling '!E75</f>
        <v>Wittenbernds Benny</v>
      </c>
      <c r="E717" s="747"/>
      <c r="F717" s="153"/>
      <c r="J717" s="624" t="str">
        <f t="shared" si="427"/>
        <v/>
      </c>
      <c r="K717" s="634" t="str">
        <f t="shared" si="428"/>
        <v/>
      </c>
      <c r="L717" s="24" t="str">
        <f>IF(ISBLANK(H717),"",VLOOKUP(K717,Tabellen!$F$6:$G$16,2))</f>
        <v/>
      </c>
      <c r="M717" s="24"/>
      <c r="N717" s="623" t="str">
        <f t="shared" si="426"/>
        <v/>
      </c>
      <c r="O717" s="159" t="str">
        <f>IF(ISBLANK(G717),"",VLOOKUP(J717,Tabellen!$B$5:$C$46,2))</f>
        <v/>
      </c>
    </row>
    <row r="718" spans="1:16" ht="12" customHeight="1" x14ac:dyDescent="0.15">
      <c r="A718" s="30">
        <v>714</v>
      </c>
      <c r="B718" s="27"/>
      <c r="C718" s="30" t="s">
        <v>112</v>
      </c>
      <c r="D718" s="645" t="str">
        <f>'Locatie''s indeling '!E76</f>
        <v>Dinkelman Bertus</v>
      </c>
      <c r="E718" s="747"/>
      <c r="F718" s="153"/>
      <c r="G718" s="28"/>
      <c r="H718" s="71"/>
      <c r="I718" s="71"/>
      <c r="J718" s="624" t="str">
        <f t="shared" si="427"/>
        <v/>
      </c>
      <c r="K718" s="634" t="str">
        <f t="shared" si="428"/>
        <v/>
      </c>
      <c r="L718" s="24" t="str">
        <f>IF(ISBLANK(H718),"",VLOOKUP(K718,Tabellen!$F$6:$G$16,2))</f>
        <v/>
      </c>
      <c r="M718" s="28"/>
      <c r="N718" s="623" t="str">
        <f t="shared" si="426"/>
        <v/>
      </c>
      <c r="O718" s="159" t="str">
        <f>IF(ISBLANK(G718),"",VLOOKUP(J718,Tabellen!$B$5:$C$46,2))</f>
        <v/>
      </c>
    </row>
    <row r="719" spans="1:16" ht="12" customHeight="1" x14ac:dyDescent="0.15">
      <c r="A719" s="30">
        <v>715</v>
      </c>
      <c r="B719" s="27"/>
      <c r="C719" s="30" t="s">
        <v>112</v>
      </c>
      <c r="D719" s="645" t="str">
        <f>'Locatie''s indeling '!E77</f>
        <v>Graaff de Freddie</v>
      </c>
      <c r="E719" s="747"/>
      <c r="F719" s="153"/>
      <c r="J719" s="624" t="str">
        <f t="shared" si="427"/>
        <v/>
      </c>
      <c r="K719" s="634" t="str">
        <f t="shared" si="428"/>
        <v/>
      </c>
      <c r="L719" s="24" t="str">
        <f>IF(ISBLANK(H719),"",VLOOKUP(K719,Tabellen!$F$6:$G$16,2))</f>
        <v/>
      </c>
      <c r="M719" s="37"/>
      <c r="N719" s="623" t="str">
        <f t="shared" si="426"/>
        <v/>
      </c>
      <c r="O719" s="159" t="str">
        <f>IF(ISBLANK(G719),"",VLOOKUP(J719,Tabellen!$B$5:$C$46,2))</f>
        <v/>
      </c>
    </row>
    <row r="720" spans="1:16" ht="12" customHeight="1" x14ac:dyDescent="0.15">
      <c r="A720" s="30">
        <v>716</v>
      </c>
      <c r="B720" s="27"/>
      <c r="C720" s="30" t="s">
        <v>112</v>
      </c>
      <c r="D720" s="645" t="str">
        <f>'Locatie''s indeling '!E78</f>
        <v>Lohuis Heidi ten</v>
      </c>
      <c r="E720" s="747"/>
      <c r="F720" s="153"/>
      <c r="J720" s="624" t="str">
        <f t="shared" si="427"/>
        <v/>
      </c>
      <c r="K720" s="634" t="str">
        <f t="shared" si="428"/>
        <v/>
      </c>
      <c r="L720" s="24" t="str">
        <f>IF(ISBLANK(H720),"",VLOOKUP(K720,Tabellen!$F$6:$G$16,2))</f>
        <v/>
      </c>
      <c r="M720" s="24"/>
      <c r="N720" s="623" t="str">
        <f t="shared" si="426"/>
        <v/>
      </c>
      <c r="O720" s="159" t="str">
        <f>IF(ISBLANK(G720),"",VLOOKUP(J720,Tabellen!$B$5:$C$46,2))</f>
        <v/>
      </c>
    </row>
    <row r="721" spans="1:16" ht="12" customHeight="1" x14ac:dyDescent="0.15">
      <c r="A721" s="30">
        <v>717</v>
      </c>
      <c r="B721" s="27"/>
      <c r="C721" s="30" t="s">
        <v>112</v>
      </c>
      <c r="D721" s="645" t="str">
        <f>'Locatie''s indeling '!E79</f>
        <v>Holthausen Erik</v>
      </c>
      <c r="E721" s="747"/>
      <c r="F721" s="153"/>
      <c r="J721" s="624" t="str">
        <f t="shared" si="427"/>
        <v/>
      </c>
      <c r="K721" s="634" t="str">
        <f t="shared" si="428"/>
        <v/>
      </c>
      <c r="L721" s="24" t="str">
        <f>IF(ISBLANK(H721),"",VLOOKUP(K721,Tabellen!$F$6:$G$16,2))</f>
        <v/>
      </c>
      <c r="N721" s="623" t="str">
        <f t="shared" si="426"/>
        <v/>
      </c>
      <c r="O721" s="159" t="str">
        <f>IF(ISBLANK(G721),"",VLOOKUP(J721,Tabellen!$B$5:$C$46,2))</f>
        <v/>
      </c>
    </row>
    <row r="722" spans="1:16" ht="12" customHeight="1" x14ac:dyDescent="0.15">
      <c r="A722" s="30">
        <v>718</v>
      </c>
      <c r="B722" s="27"/>
      <c r="C722" s="30" t="s">
        <v>112</v>
      </c>
      <c r="D722" s="645" t="str">
        <f>'Locatie''s indeling '!E80</f>
        <v>Ewouds Cor</v>
      </c>
      <c r="E722" s="747"/>
      <c r="F722" s="153"/>
      <c r="J722" s="624" t="str">
        <f t="shared" si="427"/>
        <v/>
      </c>
      <c r="K722" s="634" t="str">
        <f t="shared" si="428"/>
        <v/>
      </c>
      <c r="L722" s="24" t="str">
        <f>IF(ISBLANK(H722),"",VLOOKUP(K722,Tabellen!$F$6:$G$16,2))</f>
        <v/>
      </c>
      <c r="N722" s="623" t="str">
        <f t="shared" si="426"/>
        <v/>
      </c>
      <c r="O722" s="159" t="str">
        <f>IF(ISBLANK(G722),"",VLOOKUP(J722,Tabellen!$B$5:$C$46,2))</f>
        <v/>
      </c>
    </row>
    <row r="723" spans="1:16" ht="12" customHeight="1" thickBot="1" x14ac:dyDescent="0.2">
      <c r="A723" s="30">
        <v>719</v>
      </c>
      <c r="B723" s="27"/>
      <c r="C723" s="30"/>
      <c r="D723" s="613"/>
      <c r="E723" s="750"/>
      <c r="F723" s="706"/>
      <c r="G723" s="642"/>
      <c r="H723" s="643"/>
      <c r="I723" s="643"/>
      <c r="J723" s="667" t="str">
        <f t="shared" si="427"/>
        <v/>
      </c>
      <c r="K723" s="644" t="str">
        <f t="shared" si="428"/>
        <v/>
      </c>
      <c r="L723" s="622" t="str">
        <f>IF(ISBLANK(H723),"",VLOOKUP(K723,Tabellen!$F$6:$G$16,2))</f>
        <v/>
      </c>
      <c r="M723" s="642"/>
      <c r="N723" s="623" t="str">
        <f t="shared" si="426"/>
        <v/>
      </c>
      <c r="O723" s="159" t="str">
        <f>IF(ISBLANK(G723),"",VLOOKUP(J723,Tabellen!$B$5:$C$46,2))</f>
        <v/>
      </c>
    </row>
    <row r="724" spans="1:16" ht="12" customHeight="1" thickBot="1" x14ac:dyDescent="0.2">
      <c r="A724" s="30">
        <v>720</v>
      </c>
      <c r="B724" s="27"/>
      <c r="C724" s="504"/>
      <c r="D724" s="670" t="s">
        <v>11</v>
      </c>
      <c r="E724" s="765">
        <f>'Locatie''s indeling '!$F$81</f>
        <v>0.66</v>
      </c>
      <c r="F724" s="647">
        <f>SUM(F716:F723)</f>
        <v>27</v>
      </c>
      <c r="G724" s="647">
        <f t="shared" ref="G724:I724" si="429">SUM(G716:G723)</f>
        <v>0</v>
      </c>
      <c r="H724" s="647">
        <f t="shared" si="429"/>
        <v>0</v>
      </c>
      <c r="I724" s="647">
        <f t="shared" si="429"/>
        <v>0</v>
      </c>
      <c r="J724" s="667" t="e">
        <f t="shared" si="427"/>
        <v>#DIV/0!</v>
      </c>
      <c r="K724" s="629">
        <f>MAX(K716:K723)</f>
        <v>0</v>
      </c>
      <c r="L724" s="646">
        <f>SUM(L716:L723)</f>
        <v>0</v>
      </c>
      <c r="M724" s="647">
        <f>MAX(M716:M723)</f>
        <v>0</v>
      </c>
      <c r="N724" s="674" t="e">
        <f t="shared" ref="N724" si="430">IF(ISBLANK(H724),"",SUM(J724/E724))</f>
        <v>#DIV/0!</v>
      </c>
      <c r="O724" s="159" t="e">
        <f>IF(ISBLANK(G724),"",VLOOKUP(J724,Tabellen!$B$5:$C$46,2))</f>
        <v>#DIV/0!</v>
      </c>
      <c r="P724" s="618"/>
    </row>
    <row r="725" spans="1:16" ht="12" customHeight="1" thickBot="1" x14ac:dyDescent="0.2">
      <c r="A725" s="30">
        <v>721</v>
      </c>
      <c r="B725" s="27"/>
      <c r="C725" s="30"/>
      <c r="D725" s="645"/>
      <c r="E725" s="747"/>
      <c r="F725" s="153"/>
      <c r="G725" s="153"/>
      <c r="H725" s="153"/>
      <c r="I725" s="153"/>
      <c r="J725" s="624"/>
      <c r="K725" s="634"/>
      <c r="L725" s="152"/>
      <c r="M725" s="152"/>
      <c r="N725" s="669"/>
      <c r="O725" s="159"/>
    </row>
    <row r="726" spans="1:16" ht="12" customHeight="1" x14ac:dyDescent="0.15">
      <c r="A726" s="30">
        <v>722</v>
      </c>
      <c r="B726" s="1123" t="s">
        <v>31</v>
      </c>
      <c r="C726" s="30"/>
      <c r="D726" s="32"/>
      <c r="E726" s="747"/>
      <c r="F726" s="153"/>
      <c r="J726" s="624"/>
      <c r="K726" s="634"/>
      <c r="M726" s="24"/>
      <c r="N726" s="623"/>
      <c r="O726" s="159"/>
    </row>
    <row r="727" spans="1:16" ht="12" customHeight="1" thickBot="1" x14ac:dyDescent="0.2">
      <c r="A727" s="30">
        <v>723</v>
      </c>
      <c r="B727" s="1124"/>
      <c r="C727" s="30"/>
      <c r="D727" s="32"/>
      <c r="E727" s="747"/>
      <c r="F727" s="153"/>
      <c r="G727" s="28"/>
      <c r="H727" s="71"/>
      <c r="I727" s="71"/>
      <c r="J727" s="624"/>
      <c r="K727" s="634"/>
      <c r="M727" s="28"/>
      <c r="N727" s="623"/>
      <c r="O727" s="159"/>
      <c r="P727" s="510"/>
    </row>
    <row r="728" spans="1:16" ht="12" customHeight="1" x14ac:dyDescent="0.15">
      <c r="A728" s="30">
        <v>724</v>
      </c>
      <c r="B728" s="27"/>
      <c r="C728" s="30"/>
      <c r="D728" s="32"/>
      <c r="E728" s="747"/>
      <c r="F728" s="153"/>
      <c r="J728" s="624"/>
      <c r="K728" s="634"/>
      <c r="M728" s="37"/>
      <c r="N728" s="623"/>
      <c r="O728" s="159"/>
    </row>
    <row r="729" spans="1:16" ht="12" customHeight="1" x14ac:dyDescent="0.15">
      <c r="A729" s="30">
        <v>725</v>
      </c>
      <c r="B729" s="27"/>
      <c r="C729" s="30"/>
      <c r="D729" s="32"/>
      <c r="E729" s="747"/>
      <c r="F729" s="153"/>
      <c r="J729" s="624"/>
      <c r="K729" s="634"/>
      <c r="M729" s="24"/>
      <c r="N729" s="623"/>
      <c r="O729" s="159"/>
      <c r="P729" s="521"/>
    </row>
    <row r="730" spans="1:16" ht="12" customHeight="1" x14ac:dyDescent="0.15">
      <c r="A730" s="30">
        <v>726</v>
      </c>
      <c r="B730" s="27"/>
      <c r="C730" s="30"/>
      <c r="D730" s="32"/>
      <c r="E730" s="747"/>
      <c r="F730" s="153"/>
      <c r="J730" s="624"/>
      <c r="K730" s="634"/>
      <c r="N730" s="623"/>
      <c r="O730" s="159"/>
    </row>
    <row r="731" spans="1:16" ht="12" customHeight="1" x14ac:dyDescent="0.15">
      <c r="A731" s="30">
        <v>727</v>
      </c>
      <c r="B731" s="27"/>
      <c r="C731" s="30"/>
      <c r="D731" s="32"/>
      <c r="E731" s="747"/>
      <c r="F731" s="153"/>
      <c r="J731" s="624"/>
      <c r="K731" s="634"/>
      <c r="N731" s="623"/>
      <c r="O731" s="159"/>
    </row>
    <row r="732" spans="1:16" ht="12" customHeight="1" thickBot="1" x14ac:dyDescent="0.2">
      <c r="A732" s="30">
        <v>728</v>
      </c>
      <c r="B732" s="27"/>
      <c r="C732" s="30"/>
      <c r="D732" s="613"/>
      <c r="E732" s="750"/>
      <c r="F732" s="706"/>
      <c r="G732" s="642"/>
      <c r="H732" s="643"/>
      <c r="I732" s="643"/>
      <c r="J732" s="667"/>
      <c r="K732" s="644"/>
      <c r="L732" s="622"/>
      <c r="M732" s="642"/>
      <c r="N732" s="623"/>
      <c r="O732" s="159"/>
    </row>
    <row r="733" spans="1:16" ht="12" customHeight="1" thickBot="1" x14ac:dyDescent="0.2">
      <c r="A733" s="30">
        <v>729</v>
      </c>
      <c r="B733" s="27"/>
      <c r="C733" s="30"/>
      <c r="D733" s="670"/>
      <c r="E733" s="760"/>
      <c r="F733" s="647"/>
      <c r="G733" s="647"/>
      <c r="H733" s="647"/>
      <c r="I733" s="647"/>
      <c r="J733" s="648"/>
      <c r="K733" s="629"/>
      <c r="L733" s="646"/>
      <c r="M733" s="647"/>
      <c r="N733" s="674"/>
      <c r="O733" s="159"/>
      <c r="P733" s="1128"/>
    </row>
    <row r="734" spans="1:16" ht="12" customHeight="1" thickBot="1" x14ac:dyDescent="0.2">
      <c r="A734" s="30">
        <v>730</v>
      </c>
      <c r="B734" s="27"/>
      <c r="C734" s="30"/>
      <c r="D734" s="645"/>
      <c r="E734" s="747"/>
      <c r="F734" s="153"/>
      <c r="G734" s="153"/>
      <c r="H734" s="153"/>
      <c r="I734" s="153"/>
      <c r="J734" s="624"/>
      <c r="K734" s="634"/>
      <c r="L734" s="152"/>
      <c r="M734" s="152"/>
      <c r="N734" s="669"/>
      <c r="O734" s="159"/>
      <c r="P734" s="1129"/>
    </row>
    <row r="735" spans="1:16" ht="12" customHeight="1" x14ac:dyDescent="0.15">
      <c r="A735" s="30">
        <v>731</v>
      </c>
      <c r="B735" s="27"/>
      <c r="C735" s="30"/>
      <c r="D735" s="32"/>
      <c r="E735" s="747"/>
      <c r="F735" s="153"/>
      <c r="J735" s="624"/>
      <c r="K735" s="634"/>
      <c r="M735" s="24"/>
      <c r="N735" s="623"/>
      <c r="O735" s="159"/>
      <c r="P735" s="521"/>
    </row>
    <row r="736" spans="1:16" ht="12" customHeight="1" x14ac:dyDescent="0.15">
      <c r="A736" s="30">
        <v>732</v>
      </c>
      <c r="B736" s="27"/>
      <c r="C736" s="30"/>
      <c r="D736" s="32"/>
      <c r="E736" s="747"/>
      <c r="F736" s="153"/>
      <c r="G736" s="28"/>
      <c r="H736" s="71"/>
      <c r="I736" s="71"/>
      <c r="J736" s="624"/>
      <c r="K736" s="634"/>
      <c r="M736" s="28"/>
      <c r="N736" s="623"/>
      <c r="O736" s="159"/>
    </row>
    <row r="737" spans="1:16" ht="12" customHeight="1" x14ac:dyDescent="0.15">
      <c r="A737" s="30">
        <v>733</v>
      </c>
      <c r="B737" s="27"/>
      <c r="C737" s="30"/>
      <c r="D737" s="32"/>
      <c r="E737" s="747"/>
      <c r="F737" s="153"/>
      <c r="J737" s="624"/>
      <c r="K737" s="634"/>
      <c r="M737" s="37"/>
      <c r="N737" s="623"/>
      <c r="O737" s="159"/>
    </row>
    <row r="738" spans="1:16" ht="12" customHeight="1" x14ac:dyDescent="0.15">
      <c r="A738" s="30">
        <v>734</v>
      </c>
      <c r="B738" s="27"/>
      <c r="C738" s="30"/>
      <c r="D738" s="32"/>
      <c r="E738" s="747"/>
      <c r="F738" s="153"/>
      <c r="J738" s="624"/>
      <c r="K738" s="634"/>
      <c r="M738" s="24"/>
      <c r="N738" s="623"/>
      <c r="O738" s="159"/>
    </row>
    <row r="739" spans="1:16" ht="12" customHeight="1" x14ac:dyDescent="0.15">
      <c r="A739" s="30">
        <v>735</v>
      </c>
      <c r="B739" s="27"/>
      <c r="C739" s="30"/>
      <c r="D739" s="32"/>
      <c r="E739" s="747"/>
      <c r="F739" s="153"/>
      <c r="J739" s="624"/>
      <c r="K739" s="634"/>
      <c r="N739" s="623"/>
      <c r="O739" s="159"/>
    </row>
    <row r="740" spans="1:16" ht="12" customHeight="1" x14ac:dyDescent="0.15">
      <c r="A740" s="30">
        <v>736</v>
      </c>
      <c r="B740" s="27"/>
      <c r="C740" s="30"/>
      <c r="D740" s="32"/>
      <c r="E740" s="747"/>
      <c r="F740" s="153"/>
      <c r="J740" s="624"/>
      <c r="K740" s="634"/>
      <c r="N740" s="623"/>
      <c r="O740" s="159"/>
    </row>
    <row r="741" spans="1:16" ht="12" customHeight="1" thickBot="1" x14ac:dyDescent="0.2">
      <c r="A741" s="30">
        <v>737</v>
      </c>
      <c r="B741" s="27"/>
      <c r="C741" s="30"/>
      <c r="D741" s="613"/>
      <c r="E741" s="750"/>
      <c r="F741" s="706"/>
      <c r="G741" s="642"/>
      <c r="H741" s="643"/>
      <c r="I741" s="643"/>
      <c r="J741" s="667"/>
      <c r="K741" s="644"/>
      <c r="L741" s="622"/>
      <c r="M741" s="642"/>
      <c r="N741" s="623"/>
      <c r="O741" s="159"/>
    </row>
    <row r="742" spans="1:16" ht="12" customHeight="1" thickBot="1" x14ac:dyDescent="0.2">
      <c r="A742" s="30">
        <v>738</v>
      </c>
      <c r="B742" s="27"/>
      <c r="C742" s="504"/>
      <c r="D742" s="670"/>
      <c r="E742" s="765"/>
      <c r="F742" s="647"/>
      <c r="G742" s="647"/>
      <c r="H742" s="647"/>
      <c r="I742" s="647"/>
      <c r="J742" s="648"/>
      <c r="K742" s="629"/>
      <c r="L742" s="646"/>
      <c r="M742" s="647"/>
      <c r="N742" s="674"/>
      <c r="O742" s="159"/>
      <c r="P742" s="618"/>
    </row>
    <row r="743" spans="1:16" ht="12" customHeight="1" x14ac:dyDescent="0.15">
      <c r="A743" s="30">
        <v>739</v>
      </c>
      <c r="B743" s="27"/>
      <c r="C743" s="30"/>
      <c r="D743" s="645"/>
      <c r="E743" s="747"/>
      <c r="F743" s="153"/>
      <c r="G743" s="153"/>
      <c r="H743" s="153"/>
      <c r="I743" s="153"/>
      <c r="J743" s="624"/>
      <c r="K743" s="634"/>
      <c r="L743" s="152"/>
      <c r="M743" s="152"/>
      <c r="N743" s="669"/>
      <c r="O743" s="159"/>
    </row>
    <row r="744" spans="1:16" ht="12" customHeight="1" x14ac:dyDescent="0.15">
      <c r="A744" s="30">
        <v>740</v>
      </c>
      <c r="B744" s="27"/>
      <c r="C744" s="30"/>
      <c r="D744" s="32"/>
      <c r="E744" s="747"/>
      <c r="F744" s="153"/>
      <c r="J744" s="624"/>
      <c r="K744" s="634"/>
      <c r="M744" s="24"/>
      <c r="N744" s="623"/>
      <c r="O744" s="159"/>
    </row>
    <row r="745" spans="1:16" ht="12" customHeight="1" x14ac:dyDescent="0.15">
      <c r="A745" s="30">
        <v>741</v>
      </c>
      <c r="B745" s="27"/>
      <c r="C745" s="30"/>
      <c r="D745" s="32"/>
      <c r="E745" s="747"/>
      <c r="F745" s="153"/>
      <c r="G745" s="28"/>
      <c r="H745" s="71"/>
      <c r="I745" s="71"/>
      <c r="J745" s="624"/>
      <c r="K745" s="634"/>
      <c r="M745" s="28"/>
      <c r="N745" s="623"/>
      <c r="O745" s="159"/>
    </row>
    <row r="746" spans="1:16" ht="12" customHeight="1" x14ac:dyDescent="0.15">
      <c r="A746" s="30">
        <v>742</v>
      </c>
      <c r="B746" s="27"/>
      <c r="C746" s="30"/>
      <c r="D746" s="32"/>
      <c r="E746" s="747"/>
      <c r="F746" s="153"/>
      <c r="J746" s="624"/>
      <c r="K746" s="634"/>
      <c r="M746" s="37"/>
      <c r="N746" s="623"/>
      <c r="O746" s="159"/>
    </row>
    <row r="747" spans="1:16" ht="12" customHeight="1" x14ac:dyDescent="0.15">
      <c r="A747" s="30">
        <v>743</v>
      </c>
      <c r="B747" s="27"/>
      <c r="C747" s="30"/>
      <c r="D747" s="32"/>
      <c r="E747" s="747"/>
      <c r="F747" s="153"/>
      <c r="J747" s="624"/>
      <c r="K747" s="634"/>
      <c r="M747" s="24"/>
      <c r="N747" s="623"/>
      <c r="O747" s="159"/>
    </row>
    <row r="748" spans="1:16" ht="12" customHeight="1" x14ac:dyDescent="0.15">
      <c r="A748" s="30">
        <v>744</v>
      </c>
      <c r="B748" s="27"/>
      <c r="C748" s="30"/>
      <c r="D748" s="32"/>
      <c r="E748" s="747"/>
      <c r="F748" s="153"/>
      <c r="J748" s="624"/>
      <c r="K748" s="634"/>
      <c r="N748" s="623"/>
      <c r="O748" s="159"/>
    </row>
    <row r="749" spans="1:16" ht="12" customHeight="1" x14ac:dyDescent="0.15">
      <c r="A749" s="30">
        <v>745</v>
      </c>
      <c r="B749" s="27"/>
      <c r="C749" s="30"/>
      <c r="D749" s="32"/>
      <c r="E749" s="747"/>
      <c r="F749" s="153"/>
      <c r="J749" s="624"/>
      <c r="K749" s="634"/>
      <c r="N749" s="623"/>
      <c r="O749" s="159"/>
    </row>
    <row r="750" spans="1:16" ht="12" customHeight="1" thickBot="1" x14ac:dyDescent="0.2">
      <c r="A750" s="30">
        <v>746</v>
      </c>
      <c r="B750" s="27"/>
      <c r="C750" s="30"/>
      <c r="D750" s="613"/>
      <c r="E750" s="750"/>
      <c r="F750" s="706"/>
      <c r="G750" s="642"/>
      <c r="H750" s="643"/>
      <c r="I750" s="643"/>
      <c r="J750" s="667"/>
      <c r="K750" s="644"/>
      <c r="L750" s="622"/>
      <c r="M750" s="642"/>
      <c r="N750" s="623"/>
      <c r="O750" s="159"/>
    </row>
    <row r="751" spans="1:16" ht="12" customHeight="1" thickBot="1" x14ac:dyDescent="0.2">
      <c r="A751" s="30">
        <v>747</v>
      </c>
      <c r="B751" s="27"/>
      <c r="C751" s="504"/>
      <c r="D751" s="670"/>
      <c r="E751" s="765"/>
      <c r="F751" s="647"/>
      <c r="G751" s="647"/>
      <c r="H751" s="647"/>
      <c r="I751" s="647"/>
      <c r="J751" s="648"/>
      <c r="K751" s="629"/>
      <c r="L751" s="646"/>
      <c r="M751" s="647"/>
      <c r="N751" s="674"/>
      <c r="O751" s="159"/>
      <c r="P751" s="618"/>
    </row>
    <row r="752" spans="1:16" ht="12" customHeight="1" x14ac:dyDescent="0.15">
      <c r="A752" s="30">
        <v>748</v>
      </c>
      <c r="B752" s="27"/>
      <c r="C752" s="30"/>
      <c r="D752" s="645"/>
      <c r="E752" s="747"/>
      <c r="F752" s="153"/>
      <c r="G752" s="153"/>
      <c r="H752" s="153"/>
      <c r="I752" s="153"/>
      <c r="J752" s="624"/>
      <c r="K752" s="634"/>
      <c r="L752" s="152"/>
      <c r="M752" s="152"/>
      <c r="N752" s="669"/>
      <c r="O752" s="159"/>
    </row>
    <row r="753" spans="1:16" ht="12" customHeight="1" x14ac:dyDescent="0.15">
      <c r="A753" s="30">
        <v>749</v>
      </c>
      <c r="B753" s="27"/>
      <c r="C753" s="30"/>
      <c r="D753" s="32"/>
      <c r="E753" s="747"/>
      <c r="F753" s="153"/>
      <c r="J753" s="624"/>
      <c r="K753" s="634"/>
      <c r="M753" s="24"/>
      <c r="N753" s="623"/>
      <c r="O753" s="159"/>
    </row>
    <row r="754" spans="1:16" ht="12" customHeight="1" x14ac:dyDescent="0.15">
      <c r="A754" s="30">
        <v>750</v>
      </c>
      <c r="B754" s="27"/>
      <c r="C754" s="30"/>
      <c r="D754" s="32"/>
      <c r="E754" s="747"/>
      <c r="F754" s="153"/>
      <c r="G754" s="28"/>
      <c r="H754" s="71"/>
      <c r="I754" s="71"/>
      <c r="J754" s="624"/>
      <c r="K754" s="634"/>
      <c r="M754" s="28"/>
      <c r="N754" s="623"/>
      <c r="O754" s="159"/>
    </row>
    <row r="755" spans="1:16" ht="12" customHeight="1" x14ac:dyDescent="0.15">
      <c r="A755" s="30">
        <v>751</v>
      </c>
      <c r="B755" s="27"/>
      <c r="C755" s="30"/>
      <c r="D755" s="32"/>
      <c r="E755" s="747"/>
      <c r="F755" s="153"/>
      <c r="J755" s="624"/>
      <c r="K755" s="634"/>
      <c r="M755" s="37"/>
      <c r="N755" s="623"/>
      <c r="O755" s="159"/>
    </row>
    <row r="756" spans="1:16" ht="12" customHeight="1" x14ac:dyDescent="0.15">
      <c r="A756" s="30">
        <v>752</v>
      </c>
      <c r="B756" s="27"/>
      <c r="C756" s="30"/>
      <c r="D756" s="32"/>
      <c r="E756" s="747"/>
      <c r="F756" s="153"/>
      <c r="J756" s="624"/>
      <c r="K756" s="634"/>
      <c r="M756" s="24"/>
      <c r="N756" s="623"/>
      <c r="O756" s="159"/>
    </row>
    <row r="757" spans="1:16" ht="12" customHeight="1" x14ac:dyDescent="0.15">
      <c r="A757" s="30">
        <v>753</v>
      </c>
      <c r="B757" s="27"/>
      <c r="C757" s="30"/>
      <c r="D757" s="32"/>
      <c r="E757" s="747"/>
      <c r="F757" s="153"/>
      <c r="J757" s="624"/>
      <c r="K757" s="634"/>
      <c r="N757" s="623"/>
      <c r="O757" s="159"/>
    </row>
    <row r="758" spans="1:16" ht="12" customHeight="1" x14ac:dyDescent="0.15">
      <c r="A758" s="30">
        <v>754</v>
      </c>
      <c r="B758" s="27"/>
      <c r="C758" s="30"/>
      <c r="D758" s="32"/>
      <c r="E758" s="747"/>
      <c r="F758" s="153"/>
      <c r="J758" s="624"/>
      <c r="K758" s="634"/>
      <c r="N758" s="623"/>
      <c r="O758" s="159"/>
    </row>
    <row r="759" spans="1:16" ht="12" customHeight="1" thickBot="1" x14ac:dyDescent="0.2">
      <c r="A759" s="30">
        <v>755</v>
      </c>
      <c r="B759" s="27"/>
      <c r="C759" s="30"/>
      <c r="D759" s="613"/>
      <c r="E759" s="750"/>
      <c r="F759" s="706"/>
      <c r="G759" s="642"/>
      <c r="H759" s="643"/>
      <c r="I759" s="643"/>
      <c r="J759" s="667"/>
      <c r="K759" s="644"/>
      <c r="L759" s="622"/>
      <c r="M759" s="642"/>
      <c r="N759" s="623"/>
      <c r="O759" s="159"/>
    </row>
    <row r="760" spans="1:16" ht="12" customHeight="1" thickBot="1" x14ac:dyDescent="0.2">
      <c r="A760" s="30">
        <v>756</v>
      </c>
      <c r="B760" s="27"/>
      <c r="C760" s="504"/>
      <c r="D760" s="670"/>
      <c r="E760" s="765"/>
      <c r="F760" s="647"/>
      <c r="G760" s="647"/>
      <c r="H760" s="647"/>
      <c r="I760" s="647"/>
      <c r="J760" s="648"/>
      <c r="K760" s="629"/>
      <c r="L760" s="646"/>
      <c r="M760" s="647"/>
      <c r="N760" s="674"/>
      <c r="O760" s="159"/>
      <c r="P760" s="618"/>
    </row>
    <row r="761" spans="1:16" ht="12" customHeight="1" x14ac:dyDescent="0.15">
      <c r="A761" s="30">
        <v>757</v>
      </c>
      <c r="B761" s="27"/>
      <c r="C761" s="30"/>
      <c r="D761" s="645"/>
      <c r="E761" s="747"/>
      <c r="F761" s="153"/>
      <c r="G761" s="153"/>
      <c r="H761" s="153"/>
      <c r="I761" s="153"/>
      <c r="J761" s="624"/>
      <c r="K761" s="634"/>
      <c r="L761" s="152"/>
      <c r="M761" s="152"/>
      <c r="N761" s="669"/>
      <c r="O761" s="159"/>
    </row>
    <row r="762" spans="1:16" ht="12" customHeight="1" x14ac:dyDescent="0.15">
      <c r="A762" s="30">
        <v>758</v>
      </c>
      <c r="B762" s="27"/>
      <c r="C762" s="30"/>
      <c r="D762" s="32"/>
      <c r="E762" s="747"/>
      <c r="F762" s="153"/>
      <c r="J762" s="624"/>
      <c r="K762" s="634"/>
      <c r="M762" s="24"/>
      <c r="N762" s="623"/>
      <c r="O762" s="159"/>
    </row>
    <row r="763" spans="1:16" ht="12" customHeight="1" x14ac:dyDescent="0.15">
      <c r="A763" s="30">
        <v>759</v>
      </c>
      <c r="B763" s="27"/>
      <c r="C763" s="30"/>
      <c r="D763" s="32"/>
      <c r="E763" s="747"/>
      <c r="F763" s="153"/>
      <c r="G763" s="28"/>
      <c r="H763" s="71"/>
      <c r="I763" s="71"/>
      <c r="J763" s="624"/>
      <c r="K763" s="634"/>
      <c r="M763" s="28"/>
      <c r="N763" s="623"/>
      <c r="O763" s="159"/>
    </row>
    <row r="764" spans="1:16" ht="12" customHeight="1" x14ac:dyDescent="0.15">
      <c r="A764" s="30">
        <v>760</v>
      </c>
      <c r="B764" s="27"/>
      <c r="C764" s="30"/>
      <c r="D764" s="32"/>
      <c r="E764" s="747"/>
      <c r="F764" s="153"/>
      <c r="J764" s="624"/>
      <c r="K764" s="634"/>
      <c r="M764" s="37"/>
      <c r="N764" s="623"/>
      <c r="O764" s="159"/>
    </row>
    <row r="765" spans="1:16" ht="12" customHeight="1" x14ac:dyDescent="0.15">
      <c r="A765" s="30">
        <v>761</v>
      </c>
      <c r="B765" s="27"/>
      <c r="C765" s="30"/>
      <c r="D765" s="32"/>
      <c r="E765" s="747"/>
      <c r="F765" s="153"/>
      <c r="J765" s="624"/>
      <c r="K765" s="634"/>
      <c r="M765" s="24"/>
      <c r="N765" s="623"/>
      <c r="O765" s="159"/>
    </row>
    <row r="766" spans="1:16" ht="12" customHeight="1" x14ac:dyDescent="0.15">
      <c r="A766" s="30">
        <v>762</v>
      </c>
      <c r="B766" s="27"/>
      <c r="C766" s="30"/>
      <c r="D766" s="32"/>
      <c r="E766" s="747"/>
      <c r="F766" s="153"/>
      <c r="J766" s="624"/>
      <c r="K766" s="634"/>
      <c r="N766" s="623"/>
      <c r="O766" s="159"/>
    </row>
    <row r="767" spans="1:16" ht="12" customHeight="1" x14ac:dyDescent="0.15">
      <c r="A767" s="30">
        <v>763</v>
      </c>
      <c r="B767" s="27"/>
      <c r="C767" s="30"/>
      <c r="D767" s="32"/>
      <c r="E767" s="747"/>
      <c r="F767" s="153"/>
      <c r="J767" s="624"/>
      <c r="K767" s="634"/>
      <c r="N767" s="623"/>
      <c r="O767" s="159"/>
    </row>
    <row r="768" spans="1:16" ht="12" customHeight="1" thickBot="1" x14ac:dyDescent="0.2">
      <c r="A768" s="30">
        <v>764</v>
      </c>
      <c r="B768" s="27"/>
      <c r="C768" s="30"/>
      <c r="D768" s="32"/>
      <c r="E768" s="747"/>
      <c r="F768" s="153"/>
      <c r="G768" s="642"/>
      <c r="H768" s="643"/>
      <c r="I768" s="643"/>
      <c r="J768" s="667"/>
      <c r="K768" s="644"/>
      <c r="L768" s="622"/>
      <c r="M768" s="642"/>
      <c r="N768" s="623"/>
      <c r="O768" s="159"/>
    </row>
    <row r="769" spans="1:16" ht="12" customHeight="1" thickBot="1" x14ac:dyDescent="0.2">
      <c r="A769" s="30">
        <v>765</v>
      </c>
      <c r="B769" s="27"/>
      <c r="C769" s="30"/>
      <c r="D769" s="670"/>
      <c r="E769" s="748"/>
      <c r="F769" s="647"/>
      <c r="G769" s="647"/>
      <c r="H769" s="647"/>
      <c r="I769" s="647"/>
      <c r="J769" s="648"/>
      <c r="K769" s="629"/>
      <c r="L769" s="646"/>
      <c r="M769" s="647"/>
      <c r="N769" s="674"/>
      <c r="O769" s="159"/>
    </row>
    <row r="770" spans="1:16" ht="12" customHeight="1" x14ac:dyDescent="0.15">
      <c r="A770" s="30">
        <v>766</v>
      </c>
      <c r="B770" s="27"/>
      <c r="C770" s="504"/>
      <c r="D770" s="324"/>
      <c r="E770" s="774"/>
      <c r="G770" s="153"/>
      <c r="H770" s="153"/>
      <c r="I770" s="153"/>
      <c r="J770" s="624"/>
      <c r="K770" s="634"/>
      <c r="L770" s="152"/>
      <c r="M770" s="152"/>
      <c r="N770" s="669"/>
      <c r="O770" s="159"/>
      <c r="P770" s="618"/>
    </row>
    <row r="771" spans="1:16" ht="12" customHeight="1" x14ac:dyDescent="0.15">
      <c r="A771" s="30">
        <v>767</v>
      </c>
      <c r="B771" s="27"/>
      <c r="C771" s="30"/>
      <c r="D771" s="645"/>
      <c r="E771" s="774"/>
      <c r="J771" s="624"/>
      <c r="K771" s="634"/>
      <c r="M771" s="24"/>
      <c r="N771" s="623"/>
      <c r="O771" s="159"/>
    </row>
    <row r="772" spans="1:16" ht="12" customHeight="1" x14ac:dyDescent="0.15">
      <c r="A772" s="30">
        <v>768</v>
      </c>
      <c r="B772" s="27"/>
      <c r="C772" s="30"/>
      <c r="D772" s="32"/>
      <c r="E772" s="774"/>
      <c r="G772" s="28"/>
      <c r="H772" s="71"/>
      <c r="I772" s="71"/>
      <c r="J772" s="624"/>
      <c r="K772" s="634"/>
      <c r="M772" s="28"/>
      <c r="N772" s="623"/>
      <c r="O772" s="159"/>
    </row>
    <row r="773" spans="1:16" ht="12" customHeight="1" x14ac:dyDescent="0.15">
      <c r="A773" s="30">
        <v>769</v>
      </c>
      <c r="B773" s="27"/>
      <c r="C773" s="30"/>
      <c r="D773" s="32"/>
      <c r="E773" s="774"/>
      <c r="J773" s="624"/>
      <c r="K773" s="634"/>
      <c r="M773" s="37"/>
      <c r="N773" s="623"/>
      <c r="O773" s="159"/>
    </row>
    <row r="774" spans="1:16" ht="12" customHeight="1" x14ac:dyDescent="0.15">
      <c r="A774" s="30">
        <v>770</v>
      </c>
      <c r="B774" s="27"/>
      <c r="C774" s="30"/>
      <c r="D774" s="32"/>
      <c r="E774" s="774"/>
      <c r="J774" s="624"/>
      <c r="K774" s="634"/>
      <c r="M774" s="24"/>
      <c r="N774" s="623"/>
      <c r="O774" s="159"/>
    </row>
    <row r="775" spans="1:16" ht="12" customHeight="1" x14ac:dyDescent="0.15">
      <c r="A775" s="30">
        <v>771</v>
      </c>
      <c r="B775" s="27"/>
      <c r="C775" s="30"/>
      <c r="D775" s="32"/>
      <c r="E775" s="774"/>
      <c r="J775" s="624"/>
      <c r="K775" s="634"/>
      <c r="N775" s="623"/>
      <c r="O775" s="159"/>
    </row>
    <row r="776" spans="1:16" ht="12" customHeight="1" x14ac:dyDescent="0.15">
      <c r="A776" s="30">
        <v>772</v>
      </c>
      <c r="B776" s="27"/>
      <c r="C776" s="30"/>
      <c r="D776" s="32"/>
      <c r="E776" s="774"/>
      <c r="J776" s="624"/>
      <c r="K776" s="634"/>
      <c r="N776" s="623"/>
      <c r="O776" s="159"/>
    </row>
    <row r="777" spans="1:16" ht="12" customHeight="1" thickBot="1" x14ac:dyDescent="0.2">
      <c r="A777" s="30">
        <v>773</v>
      </c>
      <c r="B777" s="27"/>
      <c r="C777" s="30"/>
      <c r="D777" s="613"/>
      <c r="E777" s="775"/>
      <c r="F777" s="619"/>
      <c r="G777" s="642"/>
      <c r="H777" s="643"/>
      <c r="I777" s="643"/>
      <c r="J777" s="667"/>
      <c r="K777" s="644"/>
      <c r="L777" s="622"/>
      <c r="M777" s="642"/>
      <c r="N777" s="623"/>
      <c r="O777" s="159"/>
    </row>
    <row r="778" spans="1:16" ht="12" customHeight="1" thickBot="1" x14ac:dyDescent="0.2">
      <c r="A778" s="30">
        <v>774</v>
      </c>
      <c r="B778" s="27"/>
      <c r="C778" s="504"/>
      <c r="D778" s="670"/>
      <c r="E778" s="768"/>
      <c r="F778" s="647"/>
      <c r="G778" s="647"/>
      <c r="H778" s="647"/>
      <c r="I778" s="647"/>
      <c r="J778" s="648"/>
      <c r="K778" s="629"/>
      <c r="L778" s="646"/>
      <c r="M778" s="647"/>
      <c r="N778" s="674"/>
      <c r="O778" s="159"/>
      <c r="P778" s="618"/>
    </row>
    <row r="779" spans="1:16" ht="12" customHeight="1" x14ac:dyDescent="0.15">
      <c r="A779" s="30">
        <v>775</v>
      </c>
      <c r="B779" s="27"/>
      <c r="C779" s="30"/>
      <c r="D779" s="645"/>
      <c r="E779" s="766"/>
      <c r="F779" s="153"/>
      <c r="G779" s="153"/>
      <c r="H779" s="153"/>
      <c r="I779" s="153"/>
      <c r="J779" s="624"/>
      <c r="K779" s="634"/>
      <c r="L779" s="152"/>
      <c r="M779" s="152"/>
      <c r="N779" s="669"/>
      <c r="O779" s="159"/>
    </row>
    <row r="780" spans="1:16" ht="12" customHeight="1" x14ac:dyDescent="0.15">
      <c r="A780" s="30">
        <v>776</v>
      </c>
      <c r="B780" s="27"/>
      <c r="C780" s="30"/>
      <c r="D780" s="32"/>
      <c r="E780" s="766"/>
      <c r="F780" s="153"/>
      <c r="J780" s="624"/>
      <c r="K780" s="634"/>
      <c r="M780" s="24"/>
      <c r="N780" s="623"/>
      <c r="O780" s="159"/>
    </row>
    <row r="781" spans="1:16" ht="12" customHeight="1" x14ac:dyDescent="0.15">
      <c r="A781" s="30">
        <v>777</v>
      </c>
      <c r="B781" s="27"/>
      <c r="C781" s="30"/>
      <c r="D781" s="32"/>
      <c r="E781" s="766"/>
      <c r="F781" s="153"/>
      <c r="G781" s="28"/>
      <c r="H781" s="71"/>
      <c r="I781" s="71"/>
      <c r="J781" s="624"/>
      <c r="K781" s="634"/>
      <c r="M781" s="28"/>
      <c r="N781" s="623"/>
      <c r="O781" s="159"/>
    </row>
    <row r="782" spans="1:16" ht="12" customHeight="1" x14ac:dyDescent="0.15">
      <c r="A782" s="30">
        <v>778</v>
      </c>
      <c r="B782" s="27"/>
      <c r="C782" s="30"/>
      <c r="D782" s="32"/>
      <c r="E782" s="766"/>
      <c r="F782" s="153"/>
      <c r="J782" s="624"/>
      <c r="K782" s="634"/>
      <c r="M782" s="37"/>
      <c r="N782" s="623"/>
      <c r="O782" s="159"/>
    </row>
    <row r="783" spans="1:16" ht="12" customHeight="1" x14ac:dyDescent="0.15">
      <c r="A783" s="30">
        <v>779</v>
      </c>
      <c r="B783" s="27"/>
      <c r="C783" s="30"/>
      <c r="D783" s="32"/>
      <c r="E783" s="766"/>
      <c r="F783" s="153"/>
      <c r="J783" s="624"/>
      <c r="K783" s="634"/>
      <c r="M783" s="24"/>
      <c r="N783" s="623"/>
      <c r="O783" s="159"/>
    </row>
    <row r="784" spans="1:16" ht="12" customHeight="1" x14ac:dyDescent="0.15">
      <c r="A784" s="30">
        <v>780</v>
      </c>
      <c r="B784" s="27"/>
      <c r="C784" s="30"/>
      <c r="D784" s="32"/>
      <c r="E784" s="766"/>
      <c r="F784" s="153"/>
      <c r="J784" s="624"/>
      <c r="K784" s="634"/>
      <c r="N784" s="623"/>
      <c r="O784" s="159"/>
    </row>
    <row r="785" spans="1:16" ht="12" customHeight="1" x14ac:dyDescent="0.15">
      <c r="A785" s="30">
        <v>781</v>
      </c>
      <c r="B785" s="27"/>
      <c r="C785" s="30"/>
      <c r="D785" s="32"/>
      <c r="E785" s="766"/>
      <c r="F785" s="153"/>
      <c r="J785" s="624"/>
      <c r="K785" s="634"/>
      <c r="N785" s="623"/>
      <c r="O785" s="159"/>
    </row>
    <row r="786" spans="1:16" ht="12" customHeight="1" thickBot="1" x14ac:dyDescent="0.2">
      <c r="A786" s="30">
        <v>782</v>
      </c>
      <c r="B786" s="27"/>
      <c r="C786" s="30"/>
      <c r="D786" s="613"/>
      <c r="E786" s="767"/>
      <c r="F786" s="706"/>
      <c r="G786" s="642"/>
      <c r="H786" s="643"/>
      <c r="I786" s="643"/>
      <c r="J786" s="667"/>
      <c r="K786" s="644"/>
      <c r="L786" s="622"/>
      <c r="M786" s="642"/>
      <c r="N786" s="623"/>
      <c r="O786" s="159"/>
    </row>
    <row r="787" spans="1:16" ht="12" customHeight="1" thickBot="1" x14ac:dyDescent="0.2">
      <c r="A787" s="30">
        <v>783</v>
      </c>
      <c r="B787" s="27"/>
      <c r="C787" s="504"/>
      <c r="D787" s="670"/>
      <c r="E787" s="768"/>
      <c r="F787" s="647"/>
      <c r="G787" s="647"/>
      <c r="H787" s="647"/>
      <c r="I787" s="647"/>
      <c r="J787" s="648"/>
      <c r="K787" s="629"/>
      <c r="L787" s="646"/>
      <c r="M787" s="647"/>
      <c r="N787" s="674"/>
      <c r="O787" s="159"/>
      <c r="P787" s="618"/>
    </row>
    <row r="788" spans="1:16" ht="12" customHeight="1" x14ac:dyDescent="0.15">
      <c r="A788" s="30">
        <v>784</v>
      </c>
      <c r="B788" s="27"/>
      <c r="C788" s="30"/>
      <c r="D788" s="645"/>
      <c r="E788" s="766"/>
      <c r="F788" s="153"/>
      <c r="G788" s="153"/>
      <c r="H788" s="153"/>
      <c r="I788" s="153"/>
      <c r="J788" s="624"/>
      <c r="K788" s="634"/>
      <c r="L788" s="152"/>
      <c r="M788" s="152"/>
      <c r="N788" s="669"/>
      <c r="O788" s="159"/>
    </row>
    <row r="789" spans="1:16" ht="12" customHeight="1" x14ac:dyDescent="0.15">
      <c r="A789" s="30">
        <v>785</v>
      </c>
      <c r="B789" s="27"/>
      <c r="C789" s="30"/>
      <c r="D789" s="32"/>
      <c r="E789" s="766"/>
      <c r="F789" s="153"/>
      <c r="J789" s="624"/>
      <c r="K789" s="634"/>
      <c r="M789" s="24"/>
      <c r="N789" s="623"/>
      <c r="O789" s="159"/>
    </row>
    <row r="790" spans="1:16" ht="12" customHeight="1" x14ac:dyDescent="0.15">
      <c r="A790" s="30">
        <v>786</v>
      </c>
      <c r="B790" s="27"/>
      <c r="C790" s="30"/>
      <c r="D790" s="32"/>
      <c r="E790" s="766"/>
      <c r="F790" s="153"/>
      <c r="G790" s="28"/>
      <c r="H790" s="71"/>
      <c r="I790" s="71"/>
      <c r="J790" s="624"/>
      <c r="K790" s="634"/>
      <c r="M790" s="28"/>
      <c r="N790" s="623"/>
      <c r="O790" s="159"/>
    </row>
    <row r="791" spans="1:16" ht="12" customHeight="1" x14ac:dyDescent="0.15">
      <c r="A791" s="30">
        <v>787</v>
      </c>
      <c r="B791" s="27"/>
      <c r="C791" s="30"/>
      <c r="D791" s="32"/>
      <c r="E791" s="766"/>
      <c r="F791" s="153"/>
      <c r="J791" s="624"/>
      <c r="K791" s="634"/>
      <c r="M791" s="37"/>
      <c r="N791" s="623"/>
      <c r="O791" s="159"/>
    </row>
    <row r="792" spans="1:16" ht="12" customHeight="1" x14ac:dyDescent="0.15">
      <c r="A792" s="30">
        <v>788</v>
      </c>
      <c r="B792" s="27"/>
      <c r="C792" s="30"/>
      <c r="D792" s="32"/>
      <c r="E792" s="766"/>
      <c r="F792" s="153"/>
      <c r="J792" s="624"/>
      <c r="K792" s="634"/>
      <c r="M792" s="24"/>
      <c r="N792" s="623"/>
      <c r="O792" s="159"/>
    </row>
    <row r="793" spans="1:16" ht="12" customHeight="1" x14ac:dyDescent="0.15">
      <c r="A793" s="30">
        <v>789</v>
      </c>
      <c r="B793" s="27"/>
      <c r="C793" s="30"/>
      <c r="D793" s="32"/>
      <c r="E793" s="766"/>
      <c r="F793" s="153"/>
      <c r="J793" s="624"/>
      <c r="K793" s="634"/>
      <c r="N793" s="623"/>
      <c r="O793" s="159"/>
    </row>
    <row r="794" spans="1:16" ht="12" customHeight="1" x14ac:dyDescent="0.15">
      <c r="A794" s="30">
        <v>790</v>
      </c>
      <c r="B794" s="27"/>
      <c r="C794" s="30"/>
      <c r="D794" s="32"/>
      <c r="E794" s="766"/>
      <c r="F794" s="153"/>
      <c r="J794" s="624"/>
      <c r="K794" s="634"/>
      <c r="N794" s="623"/>
      <c r="O794" s="159"/>
    </row>
    <row r="795" spans="1:16" ht="12" customHeight="1" thickBot="1" x14ac:dyDescent="0.2">
      <c r="A795" s="30">
        <v>791</v>
      </c>
      <c r="B795" s="27"/>
      <c r="C795" s="30"/>
      <c r="D795" s="613"/>
      <c r="E795" s="767"/>
      <c r="F795" s="706"/>
      <c r="G795" s="642"/>
      <c r="H795" s="643"/>
      <c r="I795" s="643"/>
      <c r="J795" s="667"/>
      <c r="K795" s="644"/>
      <c r="L795" s="622"/>
      <c r="M795" s="642"/>
      <c r="N795" s="623"/>
      <c r="O795" s="159"/>
    </row>
    <row r="796" spans="1:16" ht="12" customHeight="1" thickBot="1" x14ac:dyDescent="0.2">
      <c r="A796" s="30">
        <v>792</v>
      </c>
      <c r="B796" s="27"/>
      <c r="C796" s="504"/>
      <c r="D796" s="670"/>
      <c r="E796" s="768"/>
      <c r="F796" s="647"/>
      <c r="G796" s="647"/>
      <c r="H796" s="647"/>
      <c r="I796" s="647"/>
      <c r="J796" s="648"/>
      <c r="K796" s="629"/>
      <c r="L796" s="646"/>
      <c r="M796" s="647"/>
      <c r="N796" s="674"/>
      <c r="O796" s="159"/>
      <c r="P796" s="618"/>
    </row>
    <row r="797" spans="1:16" ht="12" customHeight="1" x14ac:dyDescent="0.15">
      <c r="A797" s="30">
        <v>793</v>
      </c>
      <c r="B797" s="27"/>
      <c r="C797" s="30"/>
      <c r="D797" s="645"/>
      <c r="E797" s="766"/>
      <c r="F797" s="153"/>
      <c r="G797" s="153"/>
      <c r="H797" s="153"/>
      <c r="I797" s="153"/>
      <c r="J797" s="624"/>
      <c r="K797" s="634"/>
      <c r="L797" s="152"/>
      <c r="M797" s="152"/>
      <c r="N797" s="669"/>
      <c r="O797" s="159"/>
    </row>
    <row r="798" spans="1:16" ht="12" customHeight="1" x14ac:dyDescent="0.15">
      <c r="A798" s="30">
        <v>794</v>
      </c>
      <c r="B798" s="27"/>
      <c r="C798" s="30"/>
      <c r="D798" s="32"/>
      <c r="E798" s="766"/>
      <c r="F798" s="153"/>
      <c r="J798" s="624"/>
      <c r="K798" s="634"/>
      <c r="M798" s="24"/>
      <c r="N798" s="623"/>
      <c r="O798" s="159"/>
    </row>
    <row r="799" spans="1:16" ht="12" customHeight="1" x14ac:dyDescent="0.15">
      <c r="A799" s="30">
        <v>795</v>
      </c>
      <c r="B799" s="27"/>
      <c r="C799" s="30"/>
      <c r="D799" s="32"/>
      <c r="E799" s="766"/>
      <c r="F799" s="153"/>
      <c r="G799" s="28"/>
      <c r="H799" s="71"/>
      <c r="I799" s="71"/>
      <c r="J799" s="624"/>
      <c r="K799" s="634"/>
      <c r="M799" s="28"/>
      <c r="N799" s="623"/>
      <c r="O799" s="159"/>
    </row>
    <row r="800" spans="1:16" ht="12" customHeight="1" x14ac:dyDescent="0.15">
      <c r="A800" s="30">
        <v>796</v>
      </c>
      <c r="B800" s="27"/>
      <c r="C800" s="30"/>
      <c r="D800" s="32"/>
      <c r="E800" s="766"/>
      <c r="F800" s="153"/>
      <c r="J800" s="624"/>
      <c r="K800" s="634"/>
      <c r="M800" s="37"/>
      <c r="N800" s="623"/>
      <c r="O800" s="159"/>
    </row>
    <row r="801" spans="1:16" ht="12" customHeight="1" x14ac:dyDescent="0.15">
      <c r="A801" s="30">
        <v>797</v>
      </c>
      <c r="B801" s="27"/>
      <c r="C801" s="30"/>
      <c r="D801" s="32"/>
      <c r="E801" s="766"/>
      <c r="F801" s="153"/>
      <c r="J801" s="624"/>
      <c r="K801" s="634"/>
      <c r="M801" s="24"/>
      <c r="N801" s="623"/>
      <c r="O801" s="159"/>
    </row>
    <row r="802" spans="1:16" ht="12" customHeight="1" x14ac:dyDescent="0.15">
      <c r="A802" s="30">
        <v>798</v>
      </c>
      <c r="B802" s="27"/>
      <c r="C802" s="30"/>
      <c r="D802" s="32"/>
      <c r="E802" s="766"/>
      <c r="F802" s="153"/>
      <c r="J802" s="624"/>
      <c r="K802" s="634"/>
      <c r="N802" s="623"/>
      <c r="O802" s="159"/>
    </row>
    <row r="803" spans="1:16" ht="12" customHeight="1" x14ac:dyDescent="0.15">
      <c r="A803" s="30">
        <v>799</v>
      </c>
      <c r="B803" s="27"/>
      <c r="C803" s="30"/>
      <c r="D803" s="32"/>
      <c r="E803" s="766"/>
      <c r="F803" s="153"/>
      <c r="J803" s="624"/>
      <c r="K803" s="634"/>
      <c r="N803" s="623"/>
      <c r="O803" s="159"/>
    </row>
    <row r="804" spans="1:16" ht="12" customHeight="1" thickBot="1" x14ac:dyDescent="0.2">
      <c r="A804" s="30">
        <v>800</v>
      </c>
      <c r="B804" s="630"/>
      <c r="C804" s="640"/>
      <c r="D804" s="613"/>
      <c r="E804" s="767"/>
      <c r="F804" s="706"/>
      <c r="G804" s="642"/>
      <c r="H804" s="643"/>
      <c r="I804" s="643"/>
      <c r="J804" s="667"/>
      <c r="K804" s="644"/>
      <c r="L804" s="622"/>
      <c r="M804" s="642"/>
      <c r="N804" s="623"/>
      <c r="O804" s="159"/>
    </row>
    <row r="805" spans="1:16" ht="12" customHeight="1" thickBot="1" x14ac:dyDescent="0.2">
      <c r="A805" s="30">
        <v>801</v>
      </c>
      <c r="B805" s="27"/>
      <c r="C805" s="30"/>
      <c r="D805" s="32"/>
      <c r="E805" s="768"/>
      <c r="F805" s="647"/>
      <c r="G805" s="647"/>
      <c r="H805" s="647"/>
      <c r="I805" s="647"/>
      <c r="J805" s="648"/>
      <c r="K805" s="629"/>
      <c r="L805" s="646"/>
      <c r="M805" s="647"/>
      <c r="N805" s="674"/>
      <c r="O805" s="159"/>
      <c r="P805" s="618"/>
    </row>
    <row r="806" spans="1:16" ht="12" customHeight="1" x14ac:dyDescent="0.15">
      <c r="A806" s="30">
        <v>802</v>
      </c>
      <c r="B806" s="27"/>
      <c r="C806" s="30"/>
      <c r="D806" s="32"/>
      <c r="E806" s="766"/>
      <c r="F806" s="153"/>
      <c r="G806" s="153"/>
      <c r="H806" s="153"/>
      <c r="I806" s="153"/>
      <c r="J806" s="624"/>
      <c r="K806" s="634"/>
      <c r="L806" s="152"/>
      <c r="M806" s="152"/>
      <c r="N806" s="669"/>
      <c r="O806" s="159"/>
      <c r="P806" s="510"/>
    </row>
    <row r="807" spans="1:16" x14ac:dyDescent="0.15">
      <c r="A807" s="30">
        <v>803</v>
      </c>
      <c r="B807" s="27"/>
      <c r="C807" s="30"/>
      <c r="D807" s="32"/>
      <c r="E807" s="766"/>
      <c r="F807" s="153"/>
      <c r="J807" s="624"/>
      <c r="K807" s="634"/>
      <c r="M807" s="24"/>
      <c r="N807" s="623"/>
      <c r="O807" s="159"/>
    </row>
    <row r="808" spans="1:16" x14ac:dyDescent="0.15">
      <c r="A808" s="30">
        <v>804</v>
      </c>
      <c r="B808" s="27"/>
      <c r="C808" s="30"/>
      <c r="D808" s="32"/>
      <c r="E808" s="766"/>
      <c r="F808" s="153"/>
      <c r="G808" s="28"/>
      <c r="H808" s="71"/>
      <c r="I808" s="71"/>
      <c r="J808" s="624"/>
      <c r="K808" s="634"/>
      <c r="M808" s="28"/>
      <c r="N808" s="623"/>
      <c r="O808" s="159"/>
      <c r="P808" s="521"/>
    </row>
    <row r="809" spans="1:16" x14ac:dyDescent="0.15">
      <c r="A809" s="30">
        <v>805</v>
      </c>
      <c r="B809" s="27"/>
      <c r="C809" s="30"/>
      <c r="D809" s="32"/>
      <c r="E809" s="766"/>
      <c r="F809" s="153"/>
      <c r="J809" s="624"/>
      <c r="K809" s="634"/>
      <c r="M809" s="37"/>
      <c r="N809" s="623"/>
      <c r="O809" s="159"/>
    </row>
    <row r="810" spans="1:16" x14ac:dyDescent="0.15">
      <c r="A810" s="30">
        <v>806</v>
      </c>
      <c r="B810" s="27"/>
      <c r="C810" s="30"/>
      <c r="D810" s="32"/>
      <c r="E810" s="766"/>
      <c r="F810" s="153"/>
      <c r="J810" s="624"/>
      <c r="K810" s="634"/>
      <c r="M810" s="24"/>
      <c r="N810" s="623"/>
      <c r="O810" s="159"/>
    </row>
    <row r="811" spans="1:16" ht="11.25" thickBot="1" x14ac:dyDescent="0.2">
      <c r="A811" s="30">
        <v>807</v>
      </c>
      <c r="B811" s="27"/>
      <c r="C811" s="30"/>
      <c r="D811" s="32"/>
      <c r="E811" s="766"/>
      <c r="F811" s="153"/>
      <c r="J811" s="624"/>
      <c r="K811" s="634"/>
      <c r="N811" s="623"/>
      <c r="O811" s="159"/>
      <c r="P811" s="510"/>
    </row>
    <row r="812" spans="1:16" ht="11.25" thickBot="1" x14ac:dyDescent="0.2">
      <c r="A812" s="30">
        <v>808</v>
      </c>
      <c r="B812" s="27"/>
      <c r="C812" s="30"/>
      <c r="D812" s="32"/>
      <c r="E812" s="766"/>
      <c r="F812" s="153"/>
      <c r="J812" s="624"/>
      <c r="K812" s="634"/>
      <c r="N812" s="623"/>
      <c r="O812" s="159"/>
      <c r="P812" s="687"/>
    </row>
    <row r="813" spans="1:16" ht="13.5" customHeight="1" thickBot="1" x14ac:dyDescent="0.2">
      <c r="A813" s="30">
        <v>809</v>
      </c>
      <c r="B813" s="27"/>
      <c r="C813" s="30"/>
      <c r="D813" s="32"/>
      <c r="E813" s="767"/>
      <c r="F813" s="706"/>
      <c r="G813" s="642"/>
      <c r="H813" s="643"/>
      <c r="I813" s="643"/>
      <c r="J813" s="667"/>
      <c r="K813" s="644"/>
      <c r="L813" s="622"/>
      <c r="M813" s="642"/>
      <c r="N813" s="623"/>
      <c r="O813" s="159"/>
    </row>
    <row r="814" spans="1:16" ht="11.25" thickBot="1" x14ac:dyDescent="0.2">
      <c r="A814" s="30">
        <v>810</v>
      </c>
      <c r="B814" s="27"/>
      <c r="C814" s="30"/>
      <c r="D814" s="32"/>
      <c r="E814" s="768"/>
      <c r="F814" s="647"/>
      <c r="G814" s="647"/>
      <c r="H814" s="647"/>
      <c r="I814" s="647"/>
      <c r="J814" s="648"/>
      <c r="K814" s="629"/>
      <c r="L814" s="646"/>
      <c r="M814" s="647"/>
      <c r="N814" s="674"/>
      <c r="O814" s="159"/>
    </row>
    <row r="815" spans="1:16" x14ac:dyDescent="0.15">
      <c r="A815" s="30">
        <v>811</v>
      </c>
      <c r="E815" s="776"/>
      <c r="F815" s="153"/>
      <c r="G815" s="153"/>
      <c r="H815" s="153"/>
      <c r="I815" s="153"/>
      <c r="J815" s="624"/>
      <c r="K815" s="625"/>
      <c r="L815" s="152"/>
      <c r="M815" s="153"/>
      <c r="N815" s="675"/>
      <c r="O815" s="159"/>
    </row>
    <row r="816" spans="1:16" ht="12.75" customHeight="1" x14ac:dyDescent="0.15">
      <c r="F816" s="1125"/>
      <c r="G816" s="1126"/>
      <c r="H816" s="1127"/>
      <c r="O816" s="159"/>
    </row>
    <row r="817" spans="15:15" x14ac:dyDescent="0.15">
      <c r="O817" s="159"/>
    </row>
    <row r="818" spans="15:15" x14ac:dyDescent="0.15">
      <c r="O818" s="159" t="str">
        <f>IF(ISBLANK(G818),"",VLOOKUP(J818,Tabellen!$B$5:$C$46,2))</f>
        <v/>
      </c>
    </row>
  </sheetData>
  <mergeCells count="168">
    <mergeCell ref="Q69:R69"/>
    <mergeCell ref="S69:AA69"/>
    <mergeCell ref="Z70:AA70"/>
    <mergeCell ref="AB6:AB8"/>
    <mergeCell ref="W6:W8"/>
    <mergeCell ref="X6:X8"/>
    <mergeCell ref="Y6:Y8"/>
    <mergeCell ref="Z6:Z8"/>
    <mergeCell ref="AA6:AA8"/>
    <mergeCell ref="AA33:AA35"/>
    <mergeCell ref="Q56:Q58"/>
    <mergeCell ref="R56:R58"/>
    <mergeCell ref="S56:S58"/>
    <mergeCell ref="T56:T58"/>
    <mergeCell ref="U56:U58"/>
    <mergeCell ref="V56:V58"/>
    <mergeCell ref="W56:W58"/>
    <mergeCell ref="X56:X58"/>
    <mergeCell ref="Y56:Y58"/>
    <mergeCell ref="Z56:Z58"/>
    <mergeCell ref="AA56:AA58"/>
    <mergeCell ref="V33:V35"/>
    <mergeCell ref="W33:W35"/>
    <mergeCell ref="X33:X35"/>
    <mergeCell ref="P6:P8"/>
    <mergeCell ref="Q6:Q8"/>
    <mergeCell ref="R6:R8"/>
    <mergeCell ref="S6:S8"/>
    <mergeCell ref="A2:O2"/>
    <mergeCell ref="T6:T8"/>
    <mergeCell ref="U6:U8"/>
    <mergeCell ref="V6:V8"/>
    <mergeCell ref="Y33:Y35"/>
    <mergeCell ref="Z33:Z35"/>
    <mergeCell ref="Q33:Q35"/>
    <mergeCell ref="R33:R35"/>
    <mergeCell ref="S33:S35"/>
    <mergeCell ref="T33:T35"/>
    <mergeCell ref="U33:U35"/>
    <mergeCell ref="AA78:AA80"/>
    <mergeCell ref="Q103:Q105"/>
    <mergeCell ref="R103:R105"/>
    <mergeCell ref="S103:S105"/>
    <mergeCell ref="T103:T105"/>
    <mergeCell ref="U103:U105"/>
    <mergeCell ref="V103:V105"/>
    <mergeCell ref="W103:W105"/>
    <mergeCell ref="X103:X105"/>
    <mergeCell ref="Y103:Y105"/>
    <mergeCell ref="Z103:Z105"/>
    <mergeCell ref="AA103:AA105"/>
    <mergeCell ref="V78:V80"/>
    <mergeCell ref="W78:W80"/>
    <mergeCell ref="X78:X80"/>
    <mergeCell ref="Y78:Y80"/>
    <mergeCell ref="Z78:Z80"/>
    <mergeCell ref="Q78:Q80"/>
    <mergeCell ref="R78:R80"/>
    <mergeCell ref="S78:S80"/>
    <mergeCell ref="T78:T80"/>
    <mergeCell ref="U78:U80"/>
    <mergeCell ref="AA128:AA130"/>
    <mergeCell ref="Q153:Q155"/>
    <mergeCell ref="R153:R155"/>
    <mergeCell ref="S153:S155"/>
    <mergeCell ref="T153:T155"/>
    <mergeCell ref="U153:U155"/>
    <mergeCell ref="V153:V155"/>
    <mergeCell ref="W153:W155"/>
    <mergeCell ref="X153:X155"/>
    <mergeCell ref="Y153:Y155"/>
    <mergeCell ref="Z153:Z155"/>
    <mergeCell ref="AA153:AA155"/>
    <mergeCell ref="V128:V130"/>
    <mergeCell ref="W128:W130"/>
    <mergeCell ref="X128:X130"/>
    <mergeCell ref="Y128:Y130"/>
    <mergeCell ref="Z128:Z130"/>
    <mergeCell ref="Q128:Q130"/>
    <mergeCell ref="R128:R130"/>
    <mergeCell ref="S128:S130"/>
    <mergeCell ref="T128:T130"/>
    <mergeCell ref="U128:U130"/>
    <mergeCell ref="AA178:AA180"/>
    <mergeCell ref="Q202:Q204"/>
    <mergeCell ref="R202:R204"/>
    <mergeCell ref="S202:S204"/>
    <mergeCell ref="T202:T204"/>
    <mergeCell ref="U202:U204"/>
    <mergeCell ref="V202:V204"/>
    <mergeCell ref="W202:W204"/>
    <mergeCell ref="X202:X204"/>
    <mergeCell ref="Y202:Y204"/>
    <mergeCell ref="Z202:Z204"/>
    <mergeCell ref="AA202:AA204"/>
    <mergeCell ref="V178:V180"/>
    <mergeCell ref="W178:W180"/>
    <mergeCell ref="X178:X180"/>
    <mergeCell ref="Y178:Y180"/>
    <mergeCell ref="Z178:Z180"/>
    <mergeCell ref="Q178:Q180"/>
    <mergeCell ref="R178:R180"/>
    <mergeCell ref="S178:S180"/>
    <mergeCell ref="T178:T180"/>
    <mergeCell ref="U178:U180"/>
    <mergeCell ref="AA228:AA230"/>
    <mergeCell ref="AA252:AA254"/>
    <mergeCell ref="V228:V230"/>
    <mergeCell ref="W228:W230"/>
    <mergeCell ref="X228:X230"/>
    <mergeCell ref="Y228:Y230"/>
    <mergeCell ref="Z228:Z230"/>
    <mergeCell ref="Q228:Q230"/>
    <mergeCell ref="R228:R230"/>
    <mergeCell ref="S228:S230"/>
    <mergeCell ref="T228:T230"/>
    <mergeCell ref="U228:U230"/>
    <mergeCell ref="AA287:AA289"/>
    <mergeCell ref="Q312:Q314"/>
    <mergeCell ref="R312:R314"/>
    <mergeCell ref="S312:S314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V287:V289"/>
    <mergeCell ref="W287:W289"/>
    <mergeCell ref="X287:X289"/>
    <mergeCell ref="Y287:Y289"/>
    <mergeCell ref="Z287:Z289"/>
    <mergeCell ref="Q287:Q289"/>
    <mergeCell ref="R287:R289"/>
    <mergeCell ref="S287:S289"/>
    <mergeCell ref="T287:T289"/>
    <mergeCell ref="U287:U289"/>
    <mergeCell ref="Q346:R346"/>
    <mergeCell ref="S346:AA346"/>
    <mergeCell ref="Z347:AA347"/>
    <mergeCell ref="P322:Q322"/>
    <mergeCell ref="R322:Z322"/>
    <mergeCell ref="P323:Q323"/>
    <mergeCell ref="R323:Z323"/>
    <mergeCell ref="AA336:AA338"/>
    <mergeCell ref="V336:V338"/>
    <mergeCell ref="W336:W338"/>
    <mergeCell ref="X336:X338"/>
    <mergeCell ref="Y336:Y338"/>
    <mergeCell ref="Z336:Z338"/>
    <mergeCell ref="Q336:Q338"/>
    <mergeCell ref="R336:R338"/>
    <mergeCell ref="S336:S338"/>
    <mergeCell ref="T336:T338"/>
    <mergeCell ref="U336:U338"/>
    <mergeCell ref="P328:P329"/>
    <mergeCell ref="B726:B727"/>
    <mergeCell ref="F816:H816"/>
    <mergeCell ref="P733:P734"/>
    <mergeCell ref="P166:P167"/>
    <mergeCell ref="P247:P248"/>
    <mergeCell ref="P85:P86"/>
    <mergeCell ref="P409:P410"/>
    <mergeCell ref="P490:P491"/>
    <mergeCell ref="P570:P571"/>
    <mergeCell ref="P652:P653"/>
  </mergeCells>
  <phoneticPr fontId="5" type="noConversion"/>
  <hyperlinks>
    <hyperlink ref="B5" r:id="rId1" location="'Invoer ronde 1'!B3" display="E:\Z-M  2020 test.xls - 'Invoer ronde 1'!B3" xr:uid="{1C88DD61-6CE5-429A-B308-4536777D5B5B}"/>
    <hyperlink ref="P409" location="Hoofdmenu!A1" display="Hoofdmenu" xr:uid="{C1CAE21E-ADD9-4909-87AC-4A1DCEFB56A5}"/>
    <hyperlink ref="P166" location="Hoofdmenu!A1" display="Hoofdmenu" xr:uid="{FADF515E-14E8-4512-B004-337EC5634183}"/>
    <hyperlink ref="P247" location="Hoofdmenu!A1" display="Hoofdmenu" xr:uid="{33C5F0E3-D566-4AB1-A868-33C70CDB9508}"/>
    <hyperlink ref="P490" location="Hoofdmenu!A1" display="Hoofdmenu" xr:uid="{710FEBA0-3015-40DE-A99E-85E218B07509}"/>
    <hyperlink ref="P570" location="Hoofdmenu!A1" display="Hoofdmenu" xr:uid="{AA750611-01EF-4040-80DC-87AA60063EAA}"/>
    <hyperlink ref="B726" location="Hoofdmenu!A1" display="Hoofdmenu" xr:uid="{0F22577F-4B24-4F2B-BDE2-A50F665624D0}"/>
    <hyperlink ref="P652" location="Hoofdmenu!A1" display="Hoofdmenu" xr:uid="{4A3AFA77-8333-40E1-A5AF-C1072D6B0CE8}"/>
    <hyperlink ref="P85" location="Hoofdmenu!A1" display="Hoofdmenu" xr:uid="{42BCC171-D46F-47AF-9EB4-084BB0DAD859}"/>
    <hyperlink ref="P328:P329" location="Hoofdmenu!A1" display="Hoofd menu" xr:uid="{553DE126-83F6-49DE-83A7-2F73ED663BBB}"/>
  </hyperlinks>
  <printOptions horizontalCentered="1" gridLines="1"/>
  <pageMargins left="0.39370078740157483" right="0.39370078740157483" top="0.39370078740157483" bottom="0.39370078740157483" header="0.51181102362204722" footer="0.51181102362204722"/>
  <pageSetup paperSize="9" scale="90" orientation="landscape" cellComments="asDisplayed" horizontalDpi="4294967295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398"/>
  <sheetViews>
    <sheetView topLeftCell="A16" workbookViewId="0">
      <selection activeCell="S72" sqref="S72"/>
    </sheetView>
  </sheetViews>
  <sheetFormatPr defaultRowHeight="11.25" x14ac:dyDescent="0.15"/>
  <cols>
    <col min="1" max="1" width="5.7109375" style="103" customWidth="1"/>
    <col min="2" max="2" width="24.7109375" style="140" customWidth="1"/>
    <col min="3" max="3" width="11.140625" style="103" customWidth="1"/>
    <col min="4" max="4" width="12.140625" style="120" customWidth="1"/>
    <col min="5" max="5" width="8.28515625" style="120" customWidth="1"/>
    <col min="6" max="6" width="11.28515625" style="103" customWidth="1"/>
    <col min="7" max="7" width="9" style="103" customWidth="1"/>
    <col min="8" max="8" width="10.5703125" style="121" customWidth="1"/>
    <col min="9" max="9" width="8.28515625" style="110" customWidth="1"/>
    <col min="10" max="10" width="8" style="120" customWidth="1"/>
    <col min="11" max="11" width="8.28515625" style="103" customWidth="1"/>
    <col min="12" max="12" width="9.7109375" style="110" customWidth="1"/>
    <col min="13" max="13" width="9.85546875" style="103" hidden="1" customWidth="1"/>
    <col min="14" max="14" width="12.7109375" style="325" customWidth="1"/>
    <col min="15" max="15" width="20.85546875" style="136" customWidth="1"/>
    <col min="16" max="17" width="12.85546875" style="136" customWidth="1"/>
    <col min="18" max="18" width="12.85546875" style="104" customWidth="1"/>
    <col min="19" max="24" width="18.5703125" style="104" customWidth="1"/>
    <col min="25" max="16384" width="9.140625" style="104"/>
  </cols>
  <sheetData>
    <row r="1" spans="1:17" ht="27" customHeight="1" thickBot="1" x14ac:dyDescent="0.2">
      <c r="B1" s="1156" t="s">
        <v>124</v>
      </c>
      <c r="C1" s="1156"/>
      <c r="D1" s="1156"/>
      <c r="E1" s="1156"/>
      <c r="F1" s="1156"/>
      <c r="G1" s="1156"/>
      <c r="H1" s="1156"/>
      <c r="I1" s="1156"/>
      <c r="J1" s="1156"/>
      <c r="K1" s="1156"/>
      <c r="L1" s="1157"/>
      <c r="M1" s="109"/>
      <c r="N1" s="136"/>
    </row>
    <row r="2" spans="1:17" ht="54" customHeight="1" thickBot="1" x14ac:dyDescent="0.2">
      <c r="A2" s="105"/>
      <c r="B2" s="996" t="s">
        <v>0</v>
      </c>
      <c r="C2" s="997" t="s">
        <v>10</v>
      </c>
      <c r="D2" s="998" t="s">
        <v>5</v>
      </c>
      <c r="E2" s="718" t="s">
        <v>26</v>
      </c>
      <c r="F2" s="126" t="s">
        <v>17</v>
      </c>
      <c r="G2" s="126" t="s">
        <v>18</v>
      </c>
      <c r="H2" s="116" t="s">
        <v>19</v>
      </c>
      <c r="I2" s="117" t="s">
        <v>6</v>
      </c>
      <c r="J2" s="115" t="s">
        <v>9</v>
      </c>
      <c r="K2" s="126" t="s">
        <v>7</v>
      </c>
      <c r="L2" s="340" t="s">
        <v>8</v>
      </c>
      <c r="M2" s="158" t="s">
        <v>16</v>
      </c>
      <c r="N2" s="991" t="s">
        <v>709</v>
      </c>
      <c r="O2" s="145"/>
      <c r="Q2" s="145"/>
    </row>
    <row r="3" spans="1:17" ht="26.25" customHeight="1" thickBot="1" x14ac:dyDescent="0.25">
      <c r="A3" s="105">
        <v>1</v>
      </c>
      <c r="B3" s="106" t="str">
        <f>'Locatie''s indeling '!E2</f>
        <v>Gotink Theo</v>
      </c>
      <c r="C3" s="107">
        <f>'Locatie''s indeling '!F2</f>
        <v>2.2999999999999998</v>
      </c>
      <c r="D3" s="149">
        <f>'Locatie''s indeling '!G2</f>
        <v>60</v>
      </c>
      <c r="E3" s="615">
        <f>'Invoer '!$G$12</f>
        <v>0</v>
      </c>
      <c r="F3" s="616">
        <f>'Invoer '!$H$12</f>
        <v>0</v>
      </c>
      <c r="G3" s="617">
        <f>'Invoer '!$I$12</f>
        <v>0</v>
      </c>
      <c r="H3" s="315" t="e">
        <f>'Invoer '!$J$12</f>
        <v>#DIV/0!</v>
      </c>
      <c r="I3" s="506">
        <f>'Invoer '!$K$12</f>
        <v>0</v>
      </c>
      <c r="J3" s="616">
        <f>'Invoer '!$L$12</f>
        <v>0</v>
      </c>
      <c r="K3" s="616">
        <f>'Invoer '!$M$12</f>
        <v>0</v>
      </c>
      <c r="L3" s="316" t="e">
        <f>'Invoer '!$N$12</f>
        <v>#DIV/0!</v>
      </c>
      <c r="M3" s="146" t="e">
        <f>'Invoer '!O12</f>
        <v>#DIV/0!</v>
      </c>
      <c r="N3" s="877" t="e">
        <f>'Invoer '!$O$12</f>
        <v>#DIV/0!</v>
      </c>
      <c r="O3" s="96"/>
      <c r="P3" s="145"/>
      <c r="Q3" s="145"/>
    </row>
    <row r="4" spans="1:17" ht="26.25" customHeight="1" thickBot="1" x14ac:dyDescent="0.25">
      <c r="A4" s="105">
        <v>2</v>
      </c>
      <c r="B4" s="106" t="str">
        <f>'Locatie''s indeling '!E4</f>
        <v>Piepers Arnold</v>
      </c>
      <c r="C4" s="107">
        <f>'Locatie''s indeling '!F4</f>
        <v>1.85</v>
      </c>
      <c r="D4" s="149">
        <f>'Locatie''s indeling '!G4</f>
        <v>51</v>
      </c>
      <c r="E4" s="375">
        <f>'Invoer '!$G$31</f>
        <v>0</v>
      </c>
      <c r="F4" s="376">
        <f>'Invoer '!$H$31</f>
        <v>0</v>
      </c>
      <c r="G4" s="376">
        <f>'Invoer '!$I$31</f>
        <v>0</v>
      </c>
      <c r="H4" s="107" t="e">
        <f>'Invoer '!$J$31</f>
        <v>#DIV/0!</v>
      </c>
      <c r="I4" s="108">
        <f>'Invoer '!$K$31</f>
        <v>0</v>
      </c>
      <c r="J4" s="376">
        <f>'Invoer '!$L$31</f>
        <v>0</v>
      </c>
      <c r="K4" s="376">
        <f>'Invoer '!$M$31</f>
        <v>4</v>
      </c>
      <c r="L4" s="146" t="e">
        <f>'Invoer '!$N$31</f>
        <v>#DIV/0!</v>
      </c>
      <c r="M4" s="146" t="e">
        <f>'Invoer '!O31</f>
        <v>#DIV/0!</v>
      </c>
      <c r="N4" s="877" t="e">
        <f>'Invoer '!$O$31</f>
        <v>#DIV/0!</v>
      </c>
      <c r="O4" s="96"/>
    </row>
    <row r="5" spans="1:17" ht="26.25" customHeight="1" thickBot="1" x14ac:dyDescent="0.25">
      <c r="A5" s="105">
        <v>3</v>
      </c>
      <c r="B5" s="106" t="str">
        <f>'Locatie''s indeling '!E5</f>
        <v>Voskamp Martin</v>
      </c>
      <c r="C5" s="107">
        <f>'Locatie''s indeling '!F5</f>
        <v>1.78</v>
      </c>
      <c r="D5" s="149">
        <f>'Locatie''s indeling '!G5</f>
        <v>49</v>
      </c>
      <c r="E5" s="375">
        <f>'Invoer '!$G$40</f>
        <v>0</v>
      </c>
      <c r="F5" s="376">
        <f>'Invoer '!$H$40</f>
        <v>0</v>
      </c>
      <c r="G5" s="376">
        <f>'Invoer '!$I$40</f>
        <v>0</v>
      </c>
      <c r="H5" s="107" t="e">
        <f>'Invoer '!$J$40</f>
        <v>#DIV/0!</v>
      </c>
      <c r="I5" s="108">
        <f>'Invoer '!$K$40</f>
        <v>0</v>
      </c>
      <c r="J5" s="376">
        <f>'Invoer '!$L$40</f>
        <v>0</v>
      </c>
      <c r="K5" s="376">
        <f>'Invoer '!$M$40</f>
        <v>0</v>
      </c>
      <c r="L5" s="146" t="e">
        <f>'Invoer '!$N$40</f>
        <v>#DIV/0!</v>
      </c>
      <c r="M5" s="995" t="e">
        <f>'Invoer '!O40</f>
        <v>#DIV/0!</v>
      </c>
      <c r="N5" s="877" t="e">
        <f>'Invoer '!$O$40</f>
        <v>#DIV/0!</v>
      </c>
      <c r="O5" s="96"/>
    </row>
    <row r="6" spans="1:17" ht="26.25" customHeight="1" thickBot="1" x14ac:dyDescent="0.25">
      <c r="A6" s="105">
        <v>4</v>
      </c>
      <c r="B6" s="106" t="str">
        <f>'Locatie''s indeling '!E8</f>
        <v>Rosendahl Jos</v>
      </c>
      <c r="C6" s="107">
        <f>'Locatie''s indeling '!F8</f>
        <v>4.25</v>
      </c>
      <c r="D6" s="149">
        <f>'Locatie''s indeling '!G8</f>
        <v>100</v>
      </c>
      <c r="E6" s="375">
        <f>'Invoer '!$G$67</f>
        <v>0</v>
      </c>
      <c r="F6" s="376">
        <f>'Invoer '!$H$67</f>
        <v>0</v>
      </c>
      <c r="G6" s="376">
        <f>'Invoer '!$I$67</f>
        <v>0</v>
      </c>
      <c r="H6" s="107" t="e">
        <f>'Invoer '!$J$67</f>
        <v>#DIV/0!</v>
      </c>
      <c r="I6" s="108">
        <f>'Invoer '!$K$67</f>
        <v>0</v>
      </c>
      <c r="J6" s="376">
        <f>'Invoer '!$L$67</f>
        <v>0</v>
      </c>
      <c r="K6" s="376">
        <f>'Invoer '!$M$67</f>
        <v>0</v>
      </c>
      <c r="L6" s="146" t="e">
        <f>'Invoer '!$N$67</f>
        <v>#DIV/0!</v>
      </c>
      <c r="M6" s="376" t="e">
        <f>'Invoer '!O67</f>
        <v>#DIV/0!</v>
      </c>
      <c r="N6" s="877" t="e">
        <f>'Invoer '!$O$67</f>
        <v>#DIV/0!</v>
      </c>
      <c r="O6" s="93"/>
    </row>
    <row r="7" spans="1:17" ht="26.25" customHeight="1" thickBot="1" x14ac:dyDescent="0.25">
      <c r="A7" s="105">
        <v>5</v>
      </c>
      <c r="B7" s="106" t="str">
        <f>'Locatie''s indeling '!E11</f>
        <v>Kolkman Ciel</v>
      </c>
      <c r="C7" s="107">
        <f>'Locatie''s indeling '!F11</f>
        <v>0.54</v>
      </c>
      <c r="D7" s="149">
        <f>'Locatie''s indeling '!G11</f>
        <v>25</v>
      </c>
      <c r="E7" s="105">
        <f>'Invoer '!$G$94</f>
        <v>0</v>
      </c>
      <c r="F7" s="109">
        <f>'Invoer '!$H$94</f>
        <v>0</v>
      </c>
      <c r="G7" s="109">
        <f>'Invoer '!$I$94</f>
        <v>0</v>
      </c>
      <c r="H7" s="107" t="e">
        <f>'Invoer '!$J$94</f>
        <v>#DIV/0!</v>
      </c>
      <c r="I7" s="108">
        <f>'Invoer '!$K$94</f>
        <v>0</v>
      </c>
      <c r="J7" s="109">
        <f>'Invoer '!$L$94</f>
        <v>0</v>
      </c>
      <c r="K7" s="109">
        <f>'Invoer '!$M$94</f>
        <v>0</v>
      </c>
      <c r="L7" s="146" t="e">
        <f>'Invoer '!$N$94</f>
        <v>#DIV/0!</v>
      </c>
      <c r="M7" s="376" t="e">
        <f>'Invoer '!O94</f>
        <v>#DIV/0!</v>
      </c>
      <c r="N7" s="877" t="e">
        <f>'Invoer '!$O$94</f>
        <v>#DIV/0!</v>
      </c>
      <c r="O7" s="93"/>
    </row>
    <row r="8" spans="1:17" ht="26.25" customHeight="1" thickBot="1" x14ac:dyDescent="0.25">
      <c r="A8" s="105">
        <v>6</v>
      </c>
      <c r="B8" s="106" t="str">
        <f>'Locatie''s indeling '!E13</f>
        <v>Entink Henriette klein</v>
      </c>
      <c r="C8" s="107">
        <f>'Locatie''s indeling '!F13</f>
        <v>0.72</v>
      </c>
      <c r="D8" s="149">
        <f>'Locatie''s indeling '!G13</f>
        <v>29</v>
      </c>
      <c r="E8" s="375">
        <f>'Invoer '!$G$112</f>
        <v>0</v>
      </c>
      <c r="F8" s="376">
        <f>'Invoer '!$H$112</f>
        <v>0</v>
      </c>
      <c r="G8" s="376">
        <f>'Invoer '!$I$112</f>
        <v>0</v>
      </c>
      <c r="H8" s="107" t="e">
        <f>'Invoer '!$J$112</f>
        <v>#DIV/0!</v>
      </c>
      <c r="I8" s="108">
        <f>'Invoer '!$K$112</f>
        <v>0</v>
      </c>
      <c r="J8" s="376">
        <f>'Invoer '!L$112</f>
        <v>0</v>
      </c>
      <c r="K8" s="376">
        <f>'Invoer '!$M$112</f>
        <v>0</v>
      </c>
      <c r="L8" s="108" t="e">
        <f>'Invoer '!$N$112</f>
        <v>#DIV/0!</v>
      </c>
      <c r="M8" s="109" t="e">
        <f>'Invoer '!O112</f>
        <v>#DIV/0!</v>
      </c>
      <c r="N8" s="877" t="e">
        <f>'Invoer '!$O$112</f>
        <v>#DIV/0!</v>
      </c>
    </row>
    <row r="9" spans="1:17" ht="26.25" customHeight="1" thickBot="1" x14ac:dyDescent="0.25">
      <c r="A9" s="105">
        <v>7</v>
      </c>
      <c r="B9" s="106" t="str">
        <f>'Locatie''s indeling '!E15</f>
        <v>Kasteel Harry</v>
      </c>
      <c r="C9" s="107">
        <f>'Locatie''s indeling '!F15</f>
        <v>0.69</v>
      </c>
      <c r="D9" s="149">
        <f>'Locatie''s indeling '!G15</f>
        <v>27</v>
      </c>
      <c r="E9" s="105">
        <f>'Invoer '!$G$130</f>
        <v>0</v>
      </c>
      <c r="F9" s="109">
        <f>'Invoer '!$H$130</f>
        <v>0</v>
      </c>
      <c r="G9" s="109">
        <f>'Invoer '!$I$130</f>
        <v>0</v>
      </c>
      <c r="H9" s="107" t="e">
        <f>'Invoer '!$J$130</f>
        <v>#DIV/0!</v>
      </c>
      <c r="I9" s="108">
        <f>'Invoer '!$K$130</f>
        <v>0</v>
      </c>
      <c r="J9" s="109">
        <f>'Invoer '!$L$130</f>
        <v>0</v>
      </c>
      <c r="K9" s="109">
        <f>'Invoer '!$M$130</f>
        <v>0</v>
      </c>
      <c r="L9" s="146" t="e">
        <f>'Invoer '!$N$130</f>
        <v>#DIV/0!</v>
      </c>
      <c r="M9" s="376" t="e">
        <f>'Invoer '!O130</f>
        <v>#DIV/0!</v>
      </c>
      <c r="N9" s="877" t="e">
        <f>'Invoer '!$O$130</f>
        <v>#DIV/0!</v>
      </c>
      <c r="O9" s="93"/>
    </row>
    <row r="10" spans="1:17" ht="26.25" customHeight="1" thickBot="1" x14ac:dyDescent="0.25">
      <c r="A10" s="105">
        <v>8</v>
      </c>
      <c r="B10" s="106" t="str">
        <f>'Locatie''s indeling '!E16</f>
        <v>Konings Hans</v>
      </c>
      <c r="C10" s="107">
        <f>'Locatie''s indeling '!F16</f>
        <v>1.01</v>
      </c>
      <c r="D10" s="149">
        <f>'Locatie''s indeling '!G16</f>
        <v>35</v>
      </c>
      <c r="E10" s="992">
        <f>'Invoer '!$G$139</f>
        <v>0</v>
      </c>
      <c r="F10" s="993">
        <f>'Invoer '!$H$139</f>
        <v>0</v>
      </c>
      <c r="G10" s="993">
        <f>'Invoer '!$I$139</f>
        <v>0</v>
      </c>
      <c r="H10" s="143" t="e">
        <f>'Invoer '!$J$139</f>
        <v>#DIV/0!</v>
      </c>
      <c r="I10" s="144">
        <f>'Invoer '!$K$139</f>
        <v>0</v>
      </c>
      <c r="J10" s="993">
        <f>'Invoer '!$L$139</f>
        <v>0</v>
      </c>
      <c r="K10" s="993">
        <f>'Invoer '!$M$139</f>
        <v>0</v>
      </c>
      <c r="L10" s="183" t="e">
        <f>'Invoer '!$N$139</f>
        <v>#DIV/0!</v>
      </c>
      <c r="M10" s="376" t="e">
        <f>'Invoer '!O139</f>
        <v>#DIV/0!</v>
      </c>
      <c r="N10" s="877" t="e">
        <f>'Invoer '!$O$139</f>
        <v>#DIV/0!</v>
      </c>
      <c r="O10" s="96"/>
    </row>
    <row r="11" spans="1:17" ht="26.25" customHeight="1" thickBot="1" x14ac:dyDescent="0.25">
      <c r="A11" s="105">
        <v>9</v>
      </c>
      <c r="B11" s="106" t="str">
        <f>'Locatie''s indeling '!E18</f>
        <v>Bongers Henry</v>
      </c>
      <c r="C11" s="107">
        <f>'Locatie''s indeling '!F18</f>
        <v>5.4</v>
      </c>
      <c r="D11" s="149">
        <f>'Locatie''s indeling '!G18</f>
        <v>120</v>
      </c>
      <c r="E11" s="375">
        <f>'Invoer '!$G$157</f>
        <v>0</v>
      </c>
      <c r="F11" s="376">
        <f>'Invoer '!$H$157</f>
        <v>0</v>
      </c>
      <c r="G11" s="376">
        <f>'Invoer '!$I$157</f>
        <v>0</v>
      </c>
      <c r="H11" s="107" t="e">
        <f>'Invoer '!$J$157</f>
        <v>#DIV/0!</v>
      </c>
      <c r="I11" s="108">
        <f>'Invoer '!$K$157</f>
        <v>0</v>
      </c>
      <c r="J11" s="376">
        <f>'Invoer '!$L$157</f>
        <v>0</v>
      </c>
      <c r="K11" s="376">
        <f>'Invoer '!$M$157</f>
        <v>0</v>
      </c>
      <c r="L11" s="146" t="e">
        <f>'Invoer '!$N$157</f>
        <v>#DIV/0!</v>
      </c>
      <c r="M11" s="376" t="e">
        <f>'Invoer '!O157</f>
        <v>#DIV/0!</v>
      </c>
      <c r="N11" s="877" t="e">
        <f>'Invoer '!$O$157</f>
        <v>#DIV/0!</v>
      </c>
      <c r="O11" s="93"/>
    </row>
    <row r="12" spans="1:17" ht="26.25" customHeight="1" thickBot="1" x14ac:dyDescent="0.25">
      <c r="A12" s="105">
        <v>10</v>
      </c>
      <c r="B12" s="106" t="str">
        <f>'Locatie''s indeling '!E21</f>
        <v>Kasteel Theo</v>
      </c>
      <c r="C12" s="107">
        <f>'Locatie''s indeling '!F21</f>
        <v>2.7189999999999999</v>
      </c>
      <c r="D12" s="149">
        <f>'Locatie''s indeling '!G21</f>
        <v>70</v>
      </c>
      <c r="E12" s="375">
        <f>'Invoer '!$G$184</f>
        <v>0</v>
      </c>
      <c r="F12" s="376">
        <f>'Invoer '!$H$184</f>
        <v>0</v>
      </c>
      <c r="G12" s="376">
        <f>'Invoer '!$I$184</f>
        <v>0</v>
      </c>
      <c r="H12" s="107" t="e">
        <f>'Invoer '!$J$184</f>
        <v>#DIV/0!</v>
      </c>
      <c r="I12" s="108">
        <f>'Invoer '!$K$184</f>
        <v>0</v>
      </c>
      <c r="J12" s="376">
        <f>'Invoer '!$L$184</f>
        <v>0</v>
      </c>
      <c r="K12" s="376">
        <f>'Invoer '!$M$184</f>
        <v>0</v>
      </c>
      <c r="L12" s="146" t="e">
        <f>'Invoer '!$N$184</f>
        <v>#DIV/0!</v>
      </c>
      <c r="M12" s="376" t="e">
        <f>'Invoer '!O184</f>
        <v>#DIV/0!</v>
      </c>
      <c r="N12" s="877" t="e">
        <f>'Invoer '!$O$184</f>
        <v>#DIV/0!</v>
      </c>
      <c r="O12" s="93"/>
    </row>
    <row r="13" spans="1:17" ht="26.25" customHeight="1" thickBot="1" x14ac:dyDescent="0.25">
      <c r="A13" s="105">
        <v>11</v>
      </c>
      <c r="B13" s="106" t="str">
        <f>'Locatie''s indeling '!E22</f>
        <v>Wegdam Martin</v>
      </c>
      <c r="C13" s="107">
        <f>'Locatie''s indeling '!F22</f>
        <v>2.492</v>
      </c>
      <c r="D13" s="149">
        <f>'Locatie''s indeling '!G22</f>
        <v>65</v>
      </c>
      <c r="E13" s="375">
        <f>'Invoer '!$G$193</f>
        <v>0</v>
      </c>
      <c r="F13" s="376">
        <f>'Invoer '!$H$193</f>
        <v>0</v>
      </c>
      <c r="G13" s="376">
        <f>'Invoer '!$I$193</f>
        <v>0</v>
      </c>
      <c r="H13" s="107" t="e">
        <f>'Invoer '!$J$193</f>
        <v>#DIV/0!</v>
      </c>
      <c r="I13" s="108">
        <f>'Invoer '!$K$193</f>
        <v>0</v>
      </c>
      <c r="J13" s="376">
        <f>'Invoer '!$L$193</f>
        <v>0</v>
      </c>
      <c r="K13" s="376">
        <f>'Invoer '!$M$193</f>
        <v>0</v>
      </c>
      <c r="L13" s="146" t="e">
        <f>'Invoer '!$N$193</f>
        <v>#DIV/0!</v>
      </c>
      <c r="M13" s="376" t="e">
        <f>'Invoer '!O193</f>
        <v>#DIV/0!</v>
      </c>
      <c r="N13" s="877" t="e">
        <f>'Invoer '!$O$193</f>
        <v>#DIV/0!</v>
      </c>
      <c r="O13" s="93"/>
    </row>
    <row r="14" spans="1:17" ht="26.25" customHeight="1" thickBot="1" x14ac:dyDescent="0.25">
      <c r="A14" s="105">
        <v>12</v>
      </c>
      <c r="B14" s="106" t="str">
        <f>'Locatie''s indeling '!E24</f>
        <v>Bulthuis Frans</v>
      </c>
      <c r="C14" s="107">
        <f>'Locatie''s indeling '!F24</f>
        <v>1.75</v>
      </c>
      <c r="D14" s="149">
        <f>'Locatie''s indeling '!G24</f>
        <v>49</v>
      </c>
      <c r="E14" s="375">
        <f>'Invoer '!$G$211</f>
        <v>0</v>
      </c>
      <c r="F14" s="376">
        <f>'Invoer '!$H$211</f>
        <v>0</v>
      </c>
      <c r="G14" s="376">
        <f>'Invoer '!$I$211</f>
        <v>0</v>
      </c>
      <c r="H14" s="107" t="e">
        <f>'Invoer '!$J$211</f>
        <v>#DIV/0!</v>
      </c>
      <c r="I14" s="108">
        <f>'Invoer '!$K$211</f>
        <v>0</v>
      </c>
      <c r="J14" s="376">
        <f>'Invoer '!$L$211</f>
        <v>0</v>
      </c>
      <c r="K14" s="376">
        <f>'Invoer '!$M$211</f>
        <v>0</v>
      </c>
      <c r="L14" s="146" t="e">
        <f>'Invoer '!$N$211</f>
        <v>#DIV/0!</v>
      </c>
      <c r="M14" s="376" t="e">
        <f>'Invoer '!O211</f>
        <v>#DIV/0!</v>
      </c>
      <c r="N14" s="877" t="e">
        <f>'Invoer '!$O$211</f>
        <v>#DIV/0!</v>
      </c>
      <c r="O14" s="97"/>
    </row>
    <row r="15" spans="1:17" ht="26.25" customHeight="1" thickBot="1" x14ac:dyDescent="0.25">
      <c r="A15" s="105">
        <v>13</v>
      </c>
      <c r="B15" s="106" t="str">
        <f>'Locatie''s indeling '!E25</f>
        <v>Beuting Jan</v>
      </c>
      <c r="C15" s="107">
        <f>'Locatie''s indeling '!F25</f>
        <v>1.63</v>
      </c>
      <c r="D15" s="149">
        <f>'Locatie''s indeling '!G25</f>
        <v>47</v>
      </c>
      <c r="E15" s="375">
        <f>'Invoer '!$G$220</f>
        <v>0</v>
      </c>
      <c r="F15" s="376">
        <f>'Invoer '!$H$220</f>
        <v>0</v>
      </c>
      <c r="G15" s="376">
        <f>'Invoer '!$I$220</f>
        <v>0</v>
      </c>
      <c r="H15" s="107" t="e">
        <f>'Invoer '!$J$220</f>
        <v>#DIV/0!</v>
      </c>
      <c r="I15" s="108">
        <f>'Invoer '!$K$220</f>
        <v>0</v>
      </c>
      <c r="J15" s="376">
        <f>'Invoer '!$L$220</f>
        <v>0</v>
      </c>
      <c r="K15" s="376">
        <f>'Invoer '!$M$220</f>
        <v>0</v>
      </c>
      <c r="L15" s="146" t="e">
        <f>'Invoer '!$N$220</f>
        <v>#DIV/0!</v>
      </c>
      <c r="M15" s="376" t="e">
        <f>'Invoer '!O220</f>
        <v>#DIV/0!</v>
      </c>
      <c r="N15" s="877" t="e">
        <f>'Invoer '!$O$148</f>
        <v>#DIV/0!</v>
      </c>
      <c r="O15" s="93"/>
    </row>
    <row r="16" spans="1:17" ht="26.25" customHeight="1" thickBot="1" x14ac:dyDescent="0.25">
      <c r="A16" s="105">
        <v>14</v>
      </c>
      <c r="B16" s="106" t="str">
        <f>'Locatie''s indeling '!E27</f>
        <v>Reinders Andre</v>
      </c>
      <c r="C16" s="107">
        <f>'Locatie''s indeling '!F27</f>
        <v>1.41</v>
      </c>
      <c r="D16" s="149">
        <f>'Locatie''s indeling '!G27</f>
        <v>43</v>
      </c>
      <c r="E16" s="375">
        <f>'Invoer '!$G$238</f>
        <v>0</v>
      </c>
      <c r="F16" s="376">
        <f>'Invoer '!$H$238</f>
        <v>0</v>
      </c>
      <c r="G16" s="376">
        <f>'Invoer '!$I$238</f>
        <v>0</v>
      </c>
      <c r="H16" s="107" t="e">
        <f>'Invoer '!$J$238</f>
        <v>#DIV/0!</v>
      </c>
      <c r="I16" s="108">
        <f>'Invoer '!$K$238</f>
        <v>0</v>
      </c>
      <c r="J16" s="376">
        <f>'Invoer '!$L$238</f>
        <v>0</v>
      </c>
      <c r="K16" s="376">
        <f>'Invoer '!$M$238</f>
        <v>0</v>
      </c>
      <c r="L16" s="146" t="e">
        <f>'Invoer '!$N$238</f>
        <v>#DIV/0!</v>
      </c>
      <c r="M16" s="376" t="e">
        <f>'Invoer '!O238</f>
        <v>#DIV/0!</v>
      </c>
      <c r="N16" s="877" t="e">
        <f>'Invoer '!$O$238</f>
        <v>#DIV/0!</v>
      </c>
      <c r="O16" s="93"/>
    </row>
    <row r="17" spans="1:17" ht="26.25" customHeight="1" thickBot="1" x14ac:dyDescent="0.25">
      <c r="A17" s="105">
        <v>15</v>
      </c>
      <c r="B17" s="106" t="str">
        <f>'Locatie''s indeling '!E28</f>
        <v>Bekker Leo</v>
      </c>
      <c r="C17" s="107">
        <f>'Locatie''s indeling '!F28</f>
        <v>0.95</v>
      </c>
      <c r="D17" s="149">
        <f>'Locatie''s indeling '!G28</f>
        <v>33</v>
      </c>
      <c r="E17" s="375">
        <f>'Invoer '!$G$247</f>
        <v>0</v>
      </c>
      <c r="F17" s="376">
        <f>'Invoer '!$H$247</f>
        <v>0</v>
      </c>
      <c r="G17" s="376">
        <f>'Invoer '!$I$247</f>
        <v>0</v>
      </c>
      <c r="H17" s="107" t="e">
        <f>'Invoer '!$J$247</f>
        <v>#DIV/0!</v>
      </c>
      <c r="I17" s="108">
        <f>'Invoer '!$K$247</f>
        <v>0</v>
      </c>
      <c r="J17" s="376">
        <f>'Invoer '!$L$247</f>
        <v>0</v>
      </c>
      <c r="K17" s="376">
        <f>'Invoer '!$M$247</f>
        <v>0</v>
      </c>
      <c r="L17" s="108" t="e">
        <f>'Invoer '!$N$247</f>
        <v>#DIV/0!</v>
      </c>
      <c r="M17" s="376" t="e">
        <f>'Invoer '!O247</f>
        <v>#DIV/0!</v>
      </c>
      <c r="N17" s="877" t="e">
        <f>'Invoer '!$O$247</f>
        <v>#DIV/0!</v>
      </c>
      <c r="O17" s="96"/>
      <c r="Q17" s="136" t="s">
        <v>45</v>
      </c>
    </row>
    <row r="18" spans="1:17" ht="26.25" customHeight="1" thickBot="1" x14ac:dyDescent="0.25">
      <c r="A18" s="105">
        <v>16</v>
      </c>
      <c r="B18" s="106" t="str">
        <f>'Locatie''s indeling '!E29</f>
        <v>Brake Frans te</v>
      </c>
      <c r="C18" s="107">
        <f>'Locatie''s indeling '!F29</f>
        <v>1.31</v>
      </c>
      <c r="D18" s="149">
        <f>'Locatie''s indeling '!G29</f>
        <v>41</v>
      </c>
      <c r="E18" s="375">
        <f>'Invoer '!$G$256</f>
        <v>0</v>
      </c>
      <c r="F18" s="376">
        <f>'Invoer '!$H$256</f>
        <v>0</v>
      </c>
      <c r="G18" s="376">
        <f>'Invoer '!$I$256</f>
        <v>0</v>
      </c>
      <c r="H18" s="107" t="e">
        <f>'Invoer '!$J$256</f>
        <v>#DIV/0!</v>
      </c>
      <c r="I18" s="108">
        <f>'Invoer '!$K$256</f>
        <v>0</v>
      </c>
      <c r="J18" s="376">
        <f>'Invoer '!$L$256</f>
        <v>0</v>
      </c>
      <c r="K18" s="376">
        <f>'Invoer '!$M$256</f>
        <v>0</v>
      </c>
      <c r="L18" s="146" t="e">
        <f>'Invoer '!$N$256</f>
        <v>#DIV/0!</v>
      </c>
      <c r="M18" s="376" t="e">
        <f>'Invoer '!O256</f>
        <v>#DIV/0!</v>
      </c>
      <c r="N18" s="877" t="e">
        <f>'Invoer '!$O$256</f>
        <v>#DIV/0!</v>
      </c>
      <c r="O18" s="93"/>
    </row>
    <row r="19" spans="1:17" ht="26.25" customHeight="1" thickBot="1" x14ac:dyDescent="0.25">
      <c r="A19" s="105">
        <v>17</v>
      </c>
      <c r="B19" s="106" t="str">
        <f>'Locatie''s indeling '!E30</f>
        <v>Loon Theo van</v>
      </c>
      <c r="C19" s="107">
        <f>'Locatie''s indeling '!F30</f>
        <v>1</v>
      </c>
      <c r="D19" s="149">
        <f>'Locatie''s indeling '!G30</f>
        <v>35</v>
      </c>
      <c r="E19" s="375">
        <f>'Invoer '!$G$265</f>
        <v>0</v>
      </c>
      <c r="F19" s="376">
        <f>'Invoer '!$H$265</f>
        <v>0</v>
      </c>
      <c r="G19" s="376">
        <f>'Invoer '!$I$265</f>
        <v>0</v>
      </c>
      <c r="H19" s="107" t="e">
        <f>'Invoer '!$J$265</f>
        <v>#DIV/0!</v>
      </c>
      <c r="I19" s="108">
        <f>'Invoer '!$K$265</f>
        <v>0</v>
      </c>
      <c r="J19" s="376">
        <f>'Invoer '!$L$265</f>
        <v>0</v>
      </c>
      <c r="K19" s="376">
        <f>'Invoer '!$M$265</f>
        <v>0</v>
      </c>
      <c r="L19" s="146" t="e">
        <f>'Invoer '!$N$265</f>
        <v>#DIV/0!</v>
      </c>
      <c r="M19" s="376" t="e">
        <f>'Invoer '!O265</f>
        <v>#DIV/0!</v>
      </c>
      <c r="N19" s="877" t="e">
        <f>'Invoer '!$O$265</f>
        <v>#DIV/0!</v>
      </c>
      <c r="O19" s="93"/>
    </row>
    <row r="20" spans="1:17" ht="26.25" customHeight="1" thickBot="1" x14ac:dyDescent="0.25">
      <c r="A20" s="105">
        <v>18</v>
      </c>
      <c r="B20" s="106" t="str">
        <f>'Locatie''s indeling '!E31</f>
        <v>Pillen Michel</v>
      </c>
      <c r="C20" s="107">
        <f>'Locatie''s indeling '!F31</f>
        <v>1.04</v>
      </c>
      <c r="D20" s="149">
        <f>'Locatie''s indeling '!G31</f>
        <v>35</v>
      </c>
      <c r="E20" s="375">
        <f>'Invoer '!$G$274</f>
        <v>0</v>
      </c>
      <c r="F20" s="376">
        <f>'Invoer '!$H$274</f>
        <v>0</v>
      </c>
      <c r="G20" s="376">
        <f>'Invoer '!$I$274</f>
        <v>0</v>
      </c>
      <c r="H20" s="107" t="e">
        <f>'Invoer '!$J$274</f>
        <v>#DIV/0!</v>
      </c>
      <c r="I20" s="108">
        <f>'Invoer '!$K$274</f>
        <v>0</v>
      </c>
      <c r="J20" s="376">
        <f>'Invoer '!$L$274</f>
        <v>0</v>
      </c>
      <c r="K20" s="376">
        <f>'Invoer '!$M$274</f>
        <v>0</v>
      </c>
      <c r="L20" s="146" t="e">
        <f>'Invoer '!$N$274</f>
        <v>#DIV/0!</v>
      </c>
      <c r="M20" s="109" t="e">
        <f>'Invoer '!O274</f>
        <v>#DIV/0!</v>
      </c>
      <c r="N20" s="877" t="e">
        <f>'Invoer '!$O$274</f>
        <v>#DIV/0!</v>
      </c>
      <c r="O20" s="93"/>
    </row>
    <row r="21" spans="1:17" ht="26.25" customHeight="1" thickBot="1" x14ac:dyDescent="0.25">
      <c r="A21" s="105">
        <v>19</v>
      </c>
      <c r="B21" s="106" t="str">
        <f>'Locatie''s indeling '!E33</f>
        <v>Waalders Harrie</v>
      </c>
      <c r="C21" s="107">
        <f>'Locatie''s indeling '!F33</f>
        <v>1.64</v>
      </c>
      <c r="D21" s="149">
        <f>'Locatie''s indeling '!G33</f>
        <v>47</v>
      </c>
      <c r="E21" s="375">
        <f>'Invoer '!$G$292</f>
        <v>0</v>
      </c>
      <c r="F21" s="376">
        <f>'Invoer '!$H$292</f>
        <v>0</v>
      </c>
      <c r="G21" s="376">
        <f>'Invoer '!$I$292</f>
        <v>0</v>
      </c>
      <c r="H21" s="107" t="e">
        <f>'Invoer '!$J$292</f>
        <v>#DIV/0!</v>
      </c>
      <c r="I21" s="108">
        <f>'Invoer '!$K$292</f>
        <v>0</v>
      </c>
      <c r="J21" s="376">
        <f>'Invoer '!$L$292</f>
        <v>0</v>
      </c>
      <c r="K21" s="376">
        <f>'Invoer '!$M$292</f>
        <v>0</v>
      </c>
      <c r="L21" s="146" t="e">
        <f>'Invoer '!$N$292</f>
        <v>#DIV/0!</v>
      </c>
      <c r="M21" s="376" t="e">
        <f>'Invoer '!O292</f>
        <v>#DIV/0!</v>
      </c>
      <c r="N21" s="877" t="e">
        <f>'Invoer '!$O$292</f>
        <v>#DIV/0!</v>
      </c>
      <c r="O21" s="93"/>
    </row>
    <row r="22" spans="1:17" ht="26.25" customHeight="1" thickBot="1" x14ac:dyDescent="0.25">
      <c r="A22" s="105">
        <v>20</v>
      </c>
      <c r="B22" s="106" t="str">
        <f>'Locatie''s indeling '!E35</f>
        <v>Berendsen Frits</v>
      </c>
      <c r="C22" s="107">
        <f>'Locatie''s indeling '!F35</f>
        <v>1.8819999999999999</v>
      </c>
      <c r="D22" s="149">
        <f>'Locatie''s indeling '!G35</f>
        <v>51</v>
      </c>
      <c r="E22" s="375">
        <f>'Invoer '!$G$310</f>
        <v>0</v>
      </c>
      <c r="F22" s="376">
        <f>'Invoer '!$H$310</f>
        <v>0</v>
      </c>
      <c r="G22" s="376">
        <f>'Invoer '!$I$310</f>
        <v>0</v>
      </c>
      <c r="H22" s="107" t="e">
        <f>'Invoer '!$J$310</f>
        <v>#DIV/0!</v>
      </c>
      <c r="I22" s="108">
        <f>'Invoer '!$K$310</f>
        <v>0</v>
      </c>
      <c r="J22" s="376">
        <f>'Invoer '!$L$310</f>
        <v>0</v>
      </c>
      <c r="K22" s="376">
        <f>'Invoer '!$M$310</f>
        <v>0</v>
      </c>
      <c r="L22" s="146" t="e">
        <f>'Invoer '!$N$310</f>
        <v>#DIV/0!</v>
      </c>
      <c r="M22" s="376" t="e">
        <f>'Invoer '!O310</f>
        <v>#DIV/0!</v>
      </c>
      <c r="N22" s="877" t="e">
        <f>'Invoer '!$O$310</f>
        <v>#DIV/0!</v>
      </c>
      <c r="O22" s="93"/>
    </row>
    <row r="23" spans="1:17" ht="26.25" customHeight="1" thickBot="1" x14ac:dyDescent="0.25">
      <c r="A23" s="105">
        <v>21</v>
      </c>
      <c r="B23" s="106" t="str">
        <f>'Locatie''s indeling '!E37</f>
        <v>Krabbenborg Martin</v>
      </c>
      <c r="C23" s="107">
        <f>'Locatie''s indeling '!F37</f>
        <v>2.61</v>
      </c>
      <c r="D23" s="149">
        <f>'Locatie''s indeling '!G37</f>
        <v>70</v>
      </c>
      <c r="E23" s="375">
        <f>'Invoer '!$G$328</f>
        <v>0</v>
      </c>
      <c r="F23" s="376">
        <f>'Invoer '!$H$328</f>
        <v>0</v>
      </c>
      <c r="G23" s="376">
        <f>'Invoer '!$I$328</f>
        <v>0</v>
      </c>
      <c r="H23" s="107" t="e">
        <f>'Invoer '!$J$328</f>
        <v>#DIV/0!</v>
      </c>
      <c r="I23" s="108">
        <f>'Invoer '!$K$328</f>
        <v>0</v>
      </c>
      <c r="J23" s="376">
        <f>'Invoer '!$L$328</f>
        <v>0</v>
      </c>
      <c r="K23" s="376">
        <f>'Invoer '!$M$328</f>
        <v>0</v>
      </c>
      <c r="L23" s="146" t="e">
        <f>'Invoer '!$N$328</f>
        <v>#DIV/0!</v>
      </c>
      <c r="M23" s="376" t="e">
        <f>'Invoer '!O328</f>
        <v>#DIV/0!</v>
      </c>
      <c r="N23" s="877" t="e">
        <f>'Invoer '!$O$328</f>
        <v>#DIV/0!</v>
      </c>
      <c r="O23" s="93"/>
    </row>
    <row r="24" spans="1:17" ht="26.25" customHeight="1" thickBot="1" x14ac:dyDescent="0.25">
      <c r="A24" s="105">
        <v>22</v>
      </c>
      <c r="B24" s="106" t="str">
        <f>'Locatie''s indeling '!E41</f>
        <v>Rouwhorst Bennie</v>
      </c>
      <c r="C24" s="107">
        <f>'Locatie''s indeling '!F41</f>
        <v>2.02</v>
      </c>
      <c r="D24" s="149">
        <f>'Locatie''s indeling '!G41</f>
        <v>55</v>
      </c>
      <c r="E24" s="109">
        <f>'Invoer '!$G$364</f>
        <v>0</v>
      </c>
      <c r="F24" s="195">
        <f>'Invoer '!$H$364</f>
        <v>0</v>
      </c>
      <c r="G24" s="195">
        <f>'Invoer '!$I$364</f>
        <v>0</v>
      </c>
      <c r="H24" s="196" t="e">
        <f>'Invoer '!$J$364</f>
        <v>#DIV/0!</v>
      </c>
      <c r="I24" s="199">
        <f>'Invoer '!$K$364</f>
        <v>0</v>
      </c>
      <c r="J24" s="109">
        <f>'Invoer '!$L$364</f>
        <v>0</v>
      </c>
      <c r="K24" s="195">
        <f>'Invoer '!$M$364</f>
        <v>0</v>
      </c>
      <c r="L24" s="197" t="e">
        <f>'Invoer '!$N$364</f>
        <v>#DIV/0!</v>
      </c>
      <c r="M24" s="376" t="e">
        <f>'Invoer '!O364</f>
        <v>#DIV/0!</v>
      </c>
      <c r="N24" s="877" t="e">
        <f>'Invoer '!$O$364</f>
        <v>#DIV/0!</v>
      </c>
      <c r="O24" s="93"/>
    </row>
    <row r="25" spans="1:17" ht="26.25" customHeight="1" thickBot="1" x14ac:dyDescent="0.25">
      <c r="A25" s="105">
        <v>23</v>
      </c>
      <c r="B25" s="106" t="str">
        <f>'Locatie''s indeling '!E45</f>
        <v>Dijkgraaf Jan Willem</v>
      </c>
      <c r="C25" s="107">
        <f>'Locatie''s indeling '!F45</f>
        <v>1.45</v>
      </c>
      <c r="D25" s="149">
        <f>'Locatie''s indeling '!G45</f>
        <v>43</v>
      </c>
      <c r="E25" s="375">
        <f>'Invoer '!$G$409</f>
        <v>0</v>
      </c>
      <c r="F25" s="376">
        <f>'Invoer '!$H$409</f>
        <v>0</v>
      </c>
      <c r="G25" s="376">
        <f>'Invoer '!$I$409</f>
        <v>0</v>
      </c>
      <c r="H25" s="107" t="e">
        <f>'Invoer '!$J$409</f>
        <v>#DIV/0!</v>
      </c>
      <c r="I25" s="108">
        <f>'Invoer '!$K$409</f>
        <v>0</v>
      </c>
      <c r="J25" s="376">
        <f>'Invoer '!$L$409</f>
        <v>0</v>
      </c>
      <c r="K25" s="376">
        <f>'Invoer '!$M$409</f>
        <v>0</v>
      </c>
      <c r="L25" s="146" t="e">
        <f>'Invoer '!$N$409</f>
        <v>#DIV/0!</v>
      </c>
      <c r="M25" s="109" t="e">
        <f>'Invoer '!O409</f>
        <v>#DIV/0!</v>
      </c>
      <c r="N25" s="877" t="e">
        <f>'Invoer '!$O$400</f>
        <v>#DIV/0!</v>
      </c>
      <c r="O25" s="93"/>
    </row>
    <row r="26" spans="1:17" ht="26.25" customHeight="1" thickBot="1" x14ac:dyDescent="0.25">
      <c r="A26" s="105">
        <v>24</v>
      </c>
      <c r="B26" s="106" t="str">
        <f>'Locatie''s indeling '!E46</f>
        <v>Kox Arie</v>
      </c>
      <c r="C26" s="107">
        <f>'Locatie''s indeling '!F46</f>
        <v>1.63</v>
      </c>
      <c r="D26" s="149">
        <f>'Locatie''s indeling '!G46</f>
        <v>47</v>
      </c>
      <c r="E26" s="375">
        <f>'Invoer '!$G$409</f>
        <v>0</v>
      </c>
      <c r="F26" s="376">
        <f>'Invoer '!$H$409</f>
        <v>0</v>
      </c>
      <c r="G26" s="376">
        <f>'Invoer '!$I$409</f>
        <v>0</v>
      </c>
      <c r="H26" s="107" t="e">
        <f>'Invoer '!$J$409</f>
        <v>#DIV/0!</v>
      </c>
      <c r="I26" s="108">
        <f>'Invoer '!$K$409</f>
        <v>0</v>
      </c>
      <c r="J26" s="376">
        <f>'Invoer '!$L$409</f>
        <v>0</v>
      </c>
      <c r="K26" s="376">
        <f>'Invoer '!$M$409</f>
        <v>0</v>
      </c>
      <c r="L26" s="146" t="e">
        <f>'Invoer '!$N$409</f>
        <v>#DIV/0!</v>
      </c>
      <c r="M26" s="109" t="e">
        <f>'Invoer '!O409</f>
        <v>#DIV/0!</v>
      </c>
      <c r="N26" s="877" t="e">
        <f>'Invoer '!$O$409</f>
        <v>#DIV/0!</v>
      </c>
      <c r="O26" s="93"/>
    </row>
    <row r="27" spans="1:17" ht="26.25" customHeight="1" thickBot="1" x14ac:dyDescent="0.25">
      <c r="A27" s="105">
        <v>25</v>
      </c>
      <c r="B27" s="106" t="str">
        <f>'Locatie''s indeling '!E48</f>
        <v>Arentsen Wim</v>
      </c>
      <c r="C27" s="107">
        <f>'Locatie''s indeling '!F48</f>
        <v>1.327</v>
      </c>
      <c r="D27" s="149">
        <f>'Locatie''s indeling '!G48</f>
        <v>41</v>
      </c>
      <c r="E27" s="375">
        <f>'Invoer '!$G$427</f>
        <v>0</v>
      </c>
      <c r="F27" s="376">
        <f>'Invoer '!$H$427</f>
        <v>0</v>
      </c>
      <c r="G27" s="376">
        <f>'Invoer '!$I$427</f>
        <v>0</v>
      </c>
      <c r="H27" s="107" t="e">
        <f>'Invoer '!$J$427</f>
        <v>#DIV/0!</v>
      </c>
      <c r="I27" s="108">
        <f>'Invoer '!$K$427</f>
        <v>0</v>
      </c>
      <c r="J27" s="376">
        <f>'Invoer '!$L$427</f>
        <v>0</v>
      </c>
      <c r="K27" s="376">
        <f>'Invoer '!$M$427</f>
        <v>0</v>
      </c>
      <c r="L27" s="146" t="e">
        <f>'Invoer '!$N$427</f>
        <v>#DIV/0!</v>
      </c>
      <c r="M27" s="376" t="e">
        <f>'Invoer '!O427</f>
        <v>#DIV/0!</v>
      </c>
      <c r="N27" s="877" t="e">
        <f>'Invoer '!$O$427</f>
        <v>#DIV/0!</v>
      </c>
      <c r="O27" s="93"/>
    </row>
    <row r="28" spans="1:17" ht="26.25" customHeight="1" thickBot="1" x14ac:dyDescent="0.25">
      <c r="A28" s="105">
        <v>26</v>
      </c>
      <c r="B28" s="106" t="str">
        <f>'Locatie''s indeling '!E50</f>
        <v>Hakken Gerrit</v>
      </c>
      <c r="C28" s="107">
        <f>'Locatie''s indeling '!F50</f>
        <v>1.46</v>
      </c>
      <c r="D28" s="149">
        <f>'Locatie''s indeling '!G50</f>
        <v>47</v>
      </c>
      <c r="E28" s="375">
        <f>'Invoer '!$G$445</f>
        <v>0</v>
      </c>
      <c r="F28" s="376">
        <f>'Invoer '!$H$445</f>
        <v>0</v>
      </c>
      <c r="G28" s="376">
        <f>'Invoer '!$I$445</f>
        <v>0</v>
      </c>
      <c r="H28" s="107" t="e">
        <f>'Invoer '!$J$445</f>
        <v>#DIV/0!</v>
      </c>
      <c r="I28" s="108">
        <f>'Invoer '!$K$445</f>
        <v>0</v>
      </c>
      <c r="J28" s="376">
        <f>'Invoer '!$L$445</f>
        <v>0</v>
      </c>
      <c r="K28" s="376">
        <f>'Invoer '!$M$445</f>
        <v>0</v>
      </c>
      <c r="L28" s="146" t="e">
        <f>'Invoer '!$N$445</f>
        <v>#DIV/0!</v>
      </c>
      <c r="M28" s="376" t="e">
        <f>'Invoer '!O445</f>
        <v>#DIV/0!</v>
      </c>
      <c r="N28" s="877" t="e">
        <f>'Invoer '!$O$445</f>
        <v>#DIV/0!</v>
      </c>
      <c r="O28" s="93"/>
    </row>
    <row r="29" spans="1:17" ht="26.25" customHeight="1" thickBot="1" x14ac:dyDescent="0.25">
      <c r="A29" s="105">
        <v>27</v>
      </c>
      <c r="B29" s="106" t="str">
        <f>'Locatie''s indeling '!E51</f>
        <v>Ras J.</v>
      </c>
      <c r="C29" s="107">
        <f>'Locatie''s indeling '!F51</f>
        <v>2.5</v>
      </c>
      <c r="D29" s="149">
        <f>'Locatie''s indeling '!G51</f>
        <v>65</v>
      </c>
      <c r="E29" s="375">
        <f>'Invoer '!$G$454</f>
        <v>0</v>
      </c>
      <c r="F29" s="376">
        <f>'Invoer '!$H$454</f>
        <v>0</v>
      </c>
      <c r="G29" s="376">
        <f>'Invoer '!$I$454</f>
        <v>0</v>
      </c>
      <c r="H29" s="107" t="e">
        <f>'Invoer '!$J$454</f>
        <v>#DIV/0!</v>
      </c>
      <c r="I29" s="108">
        <f>'Invoer '!$K$454</f>
        <v>0</v>
      </c>
      <c r="J29" s="376">
        <f>'Invoer '!$L$454</f>
        <v>0</v>
      </c>
      <c r="K29" s="376">
        <f>'Invoer '!$M$454</f>
        <v>0</v>
      </c>
      <c r="L29" s="146" t="e">
        <f>'Invoer '!$N$454</f>
        <v>#DIV/0!</v>
      </c>
      <c r="M29" s="376" t="e">
        <f>'Invoer '!O454</f>
        <v>#DIV/0!</v>
      </c>
      <c r="N29" s="877" t="e">
        <f>'Invoer '!$O$454</f>
        <v>#DIV/0!</v>
      </c>
      <c r="O29" s="93"/>
    </row>
    <row r="30" spans="1:17" ht="26.25" customHeight="1" thickBot="1" x14ac:dyDescent="0.25">
      <c r="A30" s="105">
        <v>28</v>
      </c>
      <c r="B30" s="106" t="str">
        <f>'Locatie''s indeling '!E52</f>
        <v>Slot  Guus</v>
      </c>
      <c r="C30" s="107">
        <f>'Locatie''s indeling '!F52</f>
        <v>3.68</v>
      </c>
      <c r="D30" s="149">
        <f>'Locatie''s indeling '!G52</f>
        <v>90</v>
      </c>
      <c r="E30" s="375">
        <f>'Invoer '!$G$463</f>
        <v>0</v>
      </c>
      <c r="F30" s="376">
        <f>'Invoer '!$H$463</f>
        <v>0</v>
      </c>
      <c r="G30" s="376">
        <f>'Invoer '!$I$463</f>
        <v>0</v>
      </c>
      <c r="H30" s="107" t="e">
        <f>'Invoer '!$J$463</f>
        <v>#DIV/0!</v>
      </c>
      <c r="I30" s="108">
        <f>'Invoer '!$K$463</f>
        <v>0</v>
      </c>
      <c r="J30" s="376">
        <f>'Invoer '!$L$463</f>
        <v>0</v>
      </c>
      <c r="K30" s="376">
        <f>'Invoer '!$M$463</f>
        <v>0</v>
      </c>
      <c r="L30" s="146" t="e">
        <f>'Invoer '!$N$463</f>
        <v>#DIV/0!</v>
      </c>
      <c r="M30" s="376" t="e">
        <f>'Invoer '!O463</f>
        <v>#DIV/0!</v>
      </c>
      <c r="N30" s="877" t="e">
        <f>'Invoer '!$O$463</f>
        <v>#DIV/0!</v>
      </c>
      <c r="O30" s="96"/>
    </row>
    <row r="31" spans="1:17" ht="26.25" customHeight="1" thickBot="1" x14ac:dyDescent="0.25">
      <c r="A31" s="105">
        <v>29</v>
      </c>
      <c r="B31" s="106" t="str">
        <f>'Locatie''s indeling '!E53</f>
        <v>Schaik v Erik</v>
      </c>
      <c r="C31" s="107">
        <f>'Locatie''s indeling '!F53</f>
        <v>4.1900000000000004</v>
      </c>
      <c r="D31" s="149">
        <f>'Locatie''s indeling '!G53</f>
        <v>100</v>
      </c>
      <c r="E31" s="375">
        <f>'Invoer '!$G$472</f>
        <v>0</v>
      </c>
      <c r="F31" s="376">
        <f>'Invoer '!$H$472</f>
        <v>0</v>
      </c>
      <c r="G31" s="376">
        <f>'Invoer '!$I$472</f>
        <v>0</v>
      </c>
      <c r="H31" s="107" t="e">
        <f>'Invoer '!$J$472</f>
        <v>#DIV/0!</v>
      </c>
      <c r="I31" s="108">
        <f>'Invoer '!$K$472</f>
        <v>0</v>
      </c>
      <c r="J31" s="376">
        <f>'Invoer '!$L$472</f>
        <v>0</v>
      </c>
      <c r="K31" s="376">
        <f>'Invoer '!$M$472</f>
        <v>0</v>
      </c>
      <c r="L31" s="146" t="e">
        <f>'Invoer '!$N$472</f>
        <v>#DIV/0!</v>
      </c>
      <c r="M31" s="376" t="e">
        <f>'Invoer '!O472</f>
        <v>#DIV/0!</v>
      </c>
      <c r="N31" s="877" t="e">
        <f>'Invoer '!$O$472</f>
        <v>#DIV/0!</v>
      </c>
      <c r="O31" s="96"/>
    </row>
    <row r="32" spans="1:17" ht="26.25" customHeight="1" thickBot="1" x14ac:dyDescent="0.25">
      <c r="A32" s="105">
        <v>30</v>
      </c>
      <c r="B32" s="106" t="str">
        <f>'Locatie''s indeling '!E55</f>
        <v>Bongers Tonnie</v>
      </c>
      <c r="C32" s="107">
        <f>'Locatie''s indeling '!F55</f>
        <v>5.54</v>
      </c>
      <c r="D32" s="149">
        <f>'Locatie''s indeling '!G55</f>
        <v>130</v>
      </c>
      <c r="E32" s="375">
        <f>'Invoer '!$G$490</f>
        <v>0</v>
      </c>
      <c r="F32" s="376">
        <f>'Invoer '!$H$490</f>
        <v>0</v>
      </c>
      <c r="G32" s="376">
        <f>'Invoer '!$I$490</f>
        <v>0</v>
      </c>
      <c r="H32" s="107" t="e">
        <f>'Invoer '!$J$490</f>
        <v>#DIV/0!</v>
      </c>
      <c r="I32" s="108">
        <f>'Invoer '!$K$490</f>
        <v>0</v>
      </c>
      <c r="J32" s="376">
        <f>'Invoer '!$L$490</f>
        <v>0</v>
      </c>
      <c r="K32" s="376">
        <f>'Invoer '!$M$490</f>
        <v>0</v>
      </c>
      <c r="L32" s="146" t="e">
        <f>'Invoer '!$N$490</f>
        <v>#DIV/0!</v>
      </c>
      <c r="M32" s="376" t="e">
        <f>'Invoer '!O490</f>
        <v>#DIV/0!</v>
      </c>
      <c r="N32" s="877" t="e">
        <f>'Invoer '!$O$490</f>
        <v>#DIV/0!</v>
      </c>
      <c r="O32" s="96" t="s">
        <v>63</v>
      </c>
    </row>
    <row r="33" spans="1:17" ht="26.25" customHeight="1" thickBot="1" x14ac:dyDescent="0.25">
      <c r="A33" s="105">
        <v>31</v>
      </c>
      <c r="B33" s="106" t="str">
        <f>'Locatie''s indeling '!E56</f>
        <v>Lindert Gerrit te</v>
      </c>
      <c r="C33" s="107">
        <f>'Locatie''s indeling '!F56</f>
        <v>1.53</v>
      </c>
      <c r="D33" s="149">
        <f>'Locatie''s indeling '!G56</f>
        <v>45</v>
      </c>
      <c r="E33" s="375">
        <f>'Invoer '!$G$499</f>
        <v>0</v>
      </c>
      <c r="F33" s="376">
        <f>'Invoer '!$H$499</f>
        <v>0</v>
      </c>
      <c r="G33" s="376">
        <f>'Invoer '!$I$499</f>
        <v>0</v>
      </c>
      <c r="H33" s="107" t="e">
        <f>'Invoer '!$J$499</f>
        <v>#DIV/0!</v>
      </c>
      <c r="I33" s="108">
        <f>'Invoer '!$K$499</f>
        <v>0</v>
      </c>
      <c r="J33" s="376">
        <f>'Invoer '!$L$499</f>
        <v>0</v>
      </c>
      <c r="K33" s="376">
        <f>'Invoer '!$M$499</f>
        <v>0</v>
      </c>
      <c r="L33" s="146" t="e">
        <f>'Invoer '!$N$499</f>
        <v>#DIV/0!</v>
      </c>
      <c r="M33" s="376" t="e">
        <f>'Invoer '!O499</f>
        <v>#DIV/0!</v>
      </c>
      <c r="N33" s="877" t="e">
        <f>'Invoer '!$O$499</f>
        <v>#DIV/0!</v>
      </c>
      <c r="O33" s="93"/>
      <c r="Q33" s="136" t="s">
        <v>45</v>
      </c>
    </row>
    <row r="34" spans="1:17" ht="26.25" customHeight="1" thickBot="1" x14ac:dyDescent="0.25">
      <c r="A34" s="105">
        <v>32</v>
      </c>
      <c r="B34" s="106" t="str">
        <f>'Locatie''s indeling '!E60</f>
        <v>Heutinck Marga</v>
      </c>
      <c r="C34" s="107">
        <f>'Locatie''s indeling '!F60</f>
        <v>1.115</v>
      </c>
      <c r="D34" s="149">
        <f>'Locatie''s indeling '!G60</f>
        <v>37</v>
      </c>
      <c r="E34" s="375">
        <f>'Invoer '!$G$535</f>
        <v>0</v>
      </c>
      <c r="F34" s="376">
        <f>'Invoer '!$H$535</f>
        <v>0</v>
      </c>
      <c r="G34" s="376">
        <f>'Invoer '!$I$535</f>
        <v>0</v>
      </c>
      <c r="H34" s="107" t="e">
        <f>'Invoer '!$J$535</f>
        <v>#DIV/0!</v>
      </c>
      <c r="I34" s="108">
        <f>'Invoer '!$K$535</f>
        <v>0</v>
      </c>
      <c r="J34" s="376">
        <f>'Invoer '!$L$535</f>
        <v>0</v>
      </c>
      <c r="K34" s="376">
        <f>'Invoer '!$M$535</f>
        <v>0</v>
      </c>
      <c r="L34" s="146" t="e">
        <f>'Invoer '!$N$535</f>
        <v>#DIV/0!</v>
      </c>
      <c r="M34" s="376" t="e">
        <f>'Invoer '!O535</f>
        <v>#DIV/0!</v>
      </c>
      <c r="N34" s="877" t="e">
        <f>'Invoer '!$O$535</f>
        <v>#DIV/0!</v>
      </c>
      <c r="O34" s="93"/>
    </row>
    <row r="35" spans="1:17" ht="26.25" customHeight="1" thickBot="1" x14ac:dyDescent="0.25">
      <c r="A35" s="105">
        <v>33</v>
      </c>
      <c r="B35" s="106" t="str">
        <f>'Locatie''s indeling '!E62</f>
        <v>Wensing Johan</v>
      </c>
      <c r="C35" s="107">
        <f>'Locatie''s indeling '!F62</f>
        <v>0.95</v>
      </c>
      <c r="D35" s="149">
        <f>'Locatie''s indeling '!G62</f>
        <v>33</v>
      </c>
      <c r="E35" s="375">
        <f>'Invoer '!$G$553</f>
        <v>0</v>
      </c>
      <c r="F35" s="376">
        <f>'Invoer '!$H$553</f>
        <v>0</v>
      </c>
      <c r="G35" s="376">
        <f>'Invoer '!$I$553</f>
        <v>0</v>
      </c>
      <c r="H35" s="107" t="e">
        <f>'Invoer '!$J$553</f>
        <v>#DIV/0!</v>
      </c>
      <c r="I35" s="108">
        <f>'Invoer '!$K$553</f>
        <v>0</v>
      </c>
      <c r="J35" s="376">
        <f>'Invoer '!$L$553</f>
        <v>0</v>
      </c>
      <c r="K35" s="376">
        <f>'Invoer '!$M$553</f>
        <v>0</v>
      </c>
      <c r="L35" s="146" t="e">
        <f>'Invoer '!$N$553</f>
        <v>#DIV/0!</v>
      </c>
      <c r="M35" s="376" t="e">
        <f>'Invoer '!O553</f>
        <v>#DIV/0!</v>
      </c>
      <c r="N35" s="877" t="e">
        <f>'Invoer '!$O$553</f>
        <v>#DIV/0!</v>
      </c>
      <c r="O35" s="93"/>
    </row>
    <row r="36" spans="1:17" ht="26.25" customHeight="1" thickBot="1" x14ac:dyDescent="0.25">
      <c r="A36" s="105">
        <v>34</v>
      </c>
      <c r="B36" s="106" t="str">
        <f>'Locatie''s indeling '!E64</f>
        <v>Cattier Theo</v>
      </c>
      <c r="C36" s="107">
        <f>'Locatie''s indeling '!F64</f>
        <v>1.45</v>
      </c>
      <c r="D36" s="149">
        <f>'Locatie''s indeling '!G64</f>
        <v>43</v>
      </c>
      <c r="E36" s="375">
        <f>'Invoer '!$G$571</f>
        <v>0</v>
      </c>
      <c r="F36" s="376">
        <f>'Invoer '!$H$571</f>
        <v>0</v>
      </c>
      <c r="G36" s="376">
        <f>'Invoer '!$I$571</f>
        <v>0</v>
      </c>
      <c r="H36" s="107" t="e">
        <f>'Invoer '!$J$571</f>
        <v>#DIV/0!</v>
      </c>
      <c r="I36" s="108">
        <f>'Invoer '!$K$571</f>
        <v>0</v>
      </c>
      <c r="J36" s="375">
        <f>'Invoer '!$L$571</f>
        <v>0</v>
      </c>
      <c r="K36" s="376">
        <f>'Invoer '!$M$571</f>
        <v>0</v>
      </c>
      <c r="L36" s="146" t="e">
        <f>'Invoer '!$N$571</f>
        <v>#DIV/0!</v>
      </c>
      <c r="M36" s="109" t="e">
        <f>'Invoer '!O571</f>
        <v>#DIV/0!</v>
      </c>
      <c r="N36" s="877" t="e">
        <f>'Invoer '!$O$571</f>
        <v>#DIV/0!</v>
      </c>
      <c r="O36" s="93"/>
    </row>
    <row r="37" spans="1:17" ht="26.25" customHeight="1" thickBot="1" x14ac:dyDescent="0.25">
      <c r="A37" s="105">
        <v>35</v>
      </c>
      <c r="B37" s="106" t="str">
        <f>'Locatie''s indeling '!E66</f>
        <v>Heutinck Anke</v>
      </c>
      <c r="C37" s="107">
        <f>'Locatie''s indeling '!F66</f>
        <v>2.13</v>
      </c>
      <c r="D37" s="149">
        <f>'Locatie''s indeling '!G66</f>
        <v>55</v>
      </c>
      <c r="E37" s="375">
        <f>'Invoer '!$G$589</f>
        <v>0</v>
      </c>
      <c r="F37" s="376">
        <f>'Invoer '!$H$589</f>
        <v>0</v>
      </c>
      <c r="G37" s="376">
        <f>'Invoer '!$I$589</f>
        <v>0</v>
      </c>
      <c r="H37" s="107" t="e">
        <f>'Invoer '!$J$589</f>
        <v>#DIV/0!</v>
      </c>
      <c r="I37" s="108">
        <f>'Invoer '!$K$589</f>
        <v>0</v>
      </c>
      <c r="J37" s="376">
        <f>'Invoer '!$L$589</f>
        <v>0</v>
      </c>
      <c r="K37" s="376">
        <f>'Invoer '!$M$589</f>
        <v>0</v>
      </c>
      <c r="L37" s="146" t="e">
        <f>'Invoer '!$N$589</f>
        <v>#DIV/0!</v>
      </c>
      <c r="M37" s="376" t="e">
        <f>'Invoer '!O589</f>
        <v>#DIV/0!</v>
      </c>
      <c r="N37" s="877" t="e">
        <f>'Invoer '!$O$589</f>
        <v>#DIV/0!</v>
      </c>
      <c r="O37" s="96"/>
    </row>
    <row r="38" spans="1:17" ht="26.25" customHeight="1" thickBot="1" x14ac:dyDescent="0.25">
      <c r="A38" s="105">
        <v>36</v>
      </c>
      <c r="B38" s="106" t="str">
        <f>'Locatie''s indeling '!E68</f>
        <v>Eekelder Willy</v>
      </c>
      <c r="C38" s="107">
        <f>'Locatie''s indeling '!F68</f>
        <v>1.64</v>
      </c>
      <c r="D38" s="149">
        <f>'Locatie''s indeling '!G68</f>
        <v>47</v>
      </c>
      <c r="E38" s="105">
        <f>'Invoer '!$G$607</f>
        <v>0</v>
      </c>
      <c r="F38" s="109">
        <f>'Invoer '!$H$607</f>
        <v>0</v>
      </c>
      <c r="G38" s="109">
        <f>'Invoer '!$I$607</f>
        <v>0</v>
      </c>
      <c r="H38" s="107" t="e">
        <f>'Invoer '!$J$607</f>
        <v>#DIV/0!</v>
      </c>
      <c r="I38" s="199">
        <f>'Invoer '!$K$607</f>
        <v>0</v>
      </c>
      <c r="J38" s="109">
        <f>'Invoer '!$L$607</f>
        <v>0</v>
      </c>
      <c r="K38" s="109">
        <f>'Invoer '!$M$607</f>
        <v>0</v>
      </c>
      <c r="L38" s="994" t="e">
        <f>'Invoer '!$N$607</f>
        <v>#DIV/0!</v>
      </c>
      <c r="M38" s="376" t="e">
        <f>'Invoer '!O607</f>
        <v>#DIV/0!</v>
      </c>
      <c r="N38" s="877" t="e">
        <f>'Invoer '!$O$607</f>
        <v>#DIV/0!</v>
      </c>
      <c r="O38" s="96"/>
    </row>
    <row r="39" spans="1:17" ht="26.25" customHeight="1" thickBot="1" x14ac:dyDescent="0.25">
      <c r="A39" s="105">
        <v>37</v>
      </c>
      <c r="B39" s="106" t="str">
        <f>'Locatie''s indeling '!E70</f>
        <v>Bulthuis Jan</v>
      </c>
      <c r="C39" s="107">
        <f>'Locatie''s indeling '!F70</f>
        <v>2.4700000000000002</v>
      </c>
      <c r="D39" s="149">
        <f>'Locatie''s indeling '!G70</f>
        <v>65</v>
      </c>
      <c r="E39" s="375">
        <f>'Invoer '!$G$625</f>
        <v>0</v>
      </c>
      <c r="F39" s="376">
        <f>'Invoer '!$H$625</f>
        <v>0</v>
      </c>
      <c r="G39" s="376">
        <f>'Invoer '!$I$625</f>
        <v>0</v>
      </c>
      <c r="H39" s="107" t="e">
        <f>'Invoer '!$J$625</f>
        <v>#DIV/0!</v>
      </c>
      <c r="I39" s="199">
        <f>'Invoer '!$K$625</f>
        <v>0</v>
      </c>
      <c r="J39" s="376">
        <f>'Invoer '!$L$625</f>
        <v>0</v>
      </c>
      <c r="K39" s="376">
        <f>'Invoer '!$M$625</f>
        <v>0</v>
      </c>
      <c r="L39" s="994" t="e">
        <f>'Invoer '!$N$625</f>
        <v>#DIV/0!</v>
      </c>
      <c r="M39" s="376" t="e">
        <f>'Invoer '!O625</f>
        <v>#DIV/0!</v>
      </c>
      <c r="N39" s="877" t="e">
        <f>'Invoer '!$O$625</f>
        <v>#DIV/0!</v>
      </c>
      <c r="O39" s="93"/>
    </row>
    <row r="40" spans="1:17" ht="26.25" customHeight="1" thickBot="1" x14ac:dyDescent="0.25">
      <c r="A40" s="105">
        <v>38</v>
      </c>
      <c r="B40" s="106" t="str">
        <f>'Locatie''s indeling '!E71</f>
        <v>Hork Herbert</v>
      </c>
      <c r="C40" s="107">
        <f>'Locatie''s indeling '!F71</f>
        <v>2.0499999999999998</v>
      </c>
      <c r="D40" s="149">
        <f>'Locatie''s indeling '!G71</f>
        <v>55</v>
      </c>
      <c r="E40" s="375">
        <f>'Invoer '!$G$634</f>
        <v>0</v>
      </c>
      <c r="F40" s="376">
        <f>'Invoer '!$H$634</f>
        <v>0</v>
      </c>
      <c r="G40" s="376">
        <f>'Invoer '!$I$634</f>
        <v>0</v>
      </c>
      <c r="H40" s="107" t="e">
        <f>'Invoer '!$J$634</f>
        <v>#DIV/0!</v>
      </c>
      <c r="I40" s="199">
        <f>'Invoer '!$K$634</f>
        <v>0</v>
      </c>
      <c r="J40" s="376">
        <f>'Invoer '!$L$634</f>
        <v>0</v>
      </c>
      <c r="K40" s="376">
        <f>'Invoer '!$M$634</f>
        <v>0</v>
      </c>
      <c r="L40" s="994" t="e">
        <f>'Invoer '!$N$634</f>
        <v>#DIV/0!</v>
      </c>
      <c r="M40" s="376" t="e">
        <f>'Invoer '!O634</f>
        <v>#DIV/0!</v>
      </c>
      <c r="N40" s="877" t="e">
        <f>'Invoer '!$O$634</f>
        <v>#DIV/0!</v>
      </c>
      <c r="O40" s="96"/>
    </row>
    <row r="41" spans="1:17" ht="26.25" customHeight="1" thickBot="1" x14ac:dyDescent="0.25">
      <c r="A41" s="105">
        <v>39</v>
      </c>
      <c r="B41" s="106" t="str">
        <f>'Locatie''s indeling '!E72</f>
        <v>Schuurman vincent</v>
      </c>
      <c r="C41" s="107">
        <f>'Locatie''s indeling '!F72</f>
        <v>2.02</v>
      </c>
      <c r="D41" s="149">
        <f>'Locatie''s indeling '!G72</f>
        <v>55</v>
      </c>
      <c r="E41" s="105">
        <f>'Invoer '!$G$643</f>
        <v>0</v>
      </c>
      <c r="F41" s="109">
        <f>'Invoer '!$H$643</f>
        <v>0</v>
      </c>
      <c r="G41" s="109">
        <f>'Invoer '!$I$643</f>
        <v>0</v>
      </c>
      <c r="H41" s="107" t="e">
        <f>'Invoer '!$J$643</f>
        <v>#DIV/0!</v>
      </c>
      <c r="I41" s="199">
        <f>'Invoer '!$K$643</f>
        <v>0</v>
      </c>
      <c r="J41" s="109">
        <f>'Invoer '!$L$643</f>
        <v>0</v>
      </c>
      <c r="K41" s="109">
        <f>'Invoer '!$M$643</f>
        <v>0</v>
      </c>
      <c r="L41" s="994" t="e">
        <f>'Invoer '!$N$643</f>
        <v>#DIV/0!</v>
      </c>
      <c r="M41" s="376" t="e">
        <f>'Invoer '!O643</f>
        <v>#DIV/0!</v>
      </c>
      <c r="N41" s="877" t="e">
        <f>'Invoer '!$O$643</f>
        <v>#DIV/0!</v>
      </c>
      <c r="O41" s="96"/>
    </row>
    <row r="42" spans="1:17" ht="26.25" customHeight="1" thickBot="1" x14ac:dyDescent="0.25">
      <c r="A42" s="105">
        <v>40</v>
      </c>
      <c r="B42" s="106" t="str">
        <f>'Locatie''s indeling '!E73</f>
        <v>Zwier Anton (bs)</v>
      </c>
      <c r="C42" s="107">
        <f>'Locatie''s indeling '!F73</f>
        <v>3.8</v>
      </c>
      <c r="D42" s="149">
        <f>'Locatie''s indeling '!G73</f>
        <v>90</v>
      </c>
      <c r="E42" s="105">
        <f>'Invoer '!$G$652</f>
        <v>0</v>
      </c>
      <c r="F42" s="109">
        <f>'Invoer '!$H$652</f>
        <v>0</v>
      </c>
      <c r="G42" s="109">
        <f>'Invoer '!$I$652</f>
        <v>0</v>
      </c>
      <c r="H42" s="107" t="e">
        <f>'Invoer '!$J$652</f>
        <v>#DIV/0!</v>
      </c>
      <c r="I42" s="199">
        <f>'Invoer '!$K$652</f>
        <v>0</v>
      </c>
      <c r="J42" s="109">
        <f>'Invoer '!$L$652</f>
        <v>0</v>
      </c>
      <c r="K42" s="109">
        <f>'Invoer '!$M$652</f>
        <v>0</v>
      </c>
      <c r="L42" s="994" t="e">
        <f>'Invoer '!$N$652</f>
        <v>#DIV/0!</v>
      </c>
      <c r="M42" s="109" t="e">
        <f>'Invoer '!O652</f>
        <v>#DIV/0!</v>
      </c>
      <c r="N42" s="877" t="e">
        <f>'Invoer '!$O$652</f>
        <v>#DIV/0!</v>
      </c>
      <c r="O42" s="96"/>
    </row>
    <row r="43" spans="1:17" ht="26.25" customHeight="1" thickBot="1" x14ac:dyDescent="0.25">
      <c r="A43" s="105">
        <v>41</v>
      </c>
      <c r="B43" s="106" t="str">
        <f>'Locatie''s indeling '!E76</f>
        <v>Dinkelman Bertus</v>
      </c>
      <c r="C43" s="107">
        <f>'Locatie''s indeling '!F76</f>
        <v>1.5409999999999999</v>
      </c>
      <c r="D43" s="149">
        <f>'Locatie''s indeling '!G76</f>
        <v>45</v>
      </c>
      <c r="E43" s="105">
        <f>'Invoer '!$G$679</f>
        <v>0</v>
      </c>
      <c r="F43" s="109">
        <f>'Invoer '!$H$679</f>
        <v>0</v>
      </c>
      <c r="G43" s="109">
        <f>'Invoer '!$I$679</f>
        <v>0</v>
      </c>
      <c r="H43" s="107" t="e">
        <f>'Invoer '!$J$679</f>
        <v>#DIV/0!</v>
      </c>
      <c r="I43" s="199">
        <f>'Invoer '!$K$679</f>
        <v>0</v>
      </c>
      <c r="J43" s="109">
        <f>'Invoer '!$L$679</f>
        <v>0</v>
      </c>
      <c r="K43" s="109">
        <f>'Invoer '!$M$679</f>
        <v>0</v>
      </c>
      <c r="L43" s="994" t="e">
        <f>'Invoer '!$N$679</f>
        <v>#DIV/0!</v>
      </c>
      <c r="M43" s="109" t="e">
        <f>'Invoer '!O679</f>
        <v>#DIV/0!</v>
      </c>
      <c r="N43" s="877" t="e">
        <f>'Invoer '!$O$679</f>
        <v>#DIV/0!</v>
      </c>
      <c r="O43" s="93"/>
    </row>
    <row r="44" spans="1:17" ht="26.25" customHeight="1" thickBot="1" x14ac:dyDescent="0.25">
      <c r="A44" s="105">
        <v>42</v>
      </c>
      <c r="B44" s="106" t="str">
        <f>'Locatie''s indeling '!E78</f>
        <v>Lohuis Heidi ten</v>
      </c>
      <c r="C44" s="107">
        <f>'Locatie''s indeling '!F78</f>
        <v>1.5</v>
      </c>
      <c r="D44" s="149">
        <f>'Locatie''s indeling '!G78</f>
        <v>45</v>
      </c>
      <c r="E44" s="105">
        <f>'Invoer '!$G$697</f>
        <v>0</v>
      </c>
      <c r="F44" s="109">
        <f>'Invoer '!$H$697</f>
        <v>0</v>
      </c>
      <c r="G44" s="109">
        <f>'Invoer '!$I$697</f>
        <v>0</v>
      </c>
      <c r="H44" s="107" t="e">
        <f>'Invoer '!$J$697</f>
        <v>#DIV/0!</v>
      </c>
      <c r="I44" s="199">
        <f>'Invoer '!$K$697</f>
        <v>0</v>
      </c>
      <c r="J44" s="109">
        <f>'Invoer '!$L$697</f>
        <v>0</v>
      </c>
      <c r="K44" s="109">
        <f>'Invoer '!$M$697</f>
        <v>0</v>
      </c>
      <c r="L44" s="994" t="e">
        <f>'Invoer '!$N$697</f>
        <v>#DIV/0!</v>
      </c>
      <c r="M44" s="109" t="e">
        <f>'Invoer '!O697</f>
        <v>#DIV/0!</v>
      </c>
      <c r="N44" s="877" t="e">
        <f>'Invoer '!$O$697</f>
        <v>#DIV/0!</v>
      </c>
      <c r="O44" s="93"/>
    </row>
    <row r="45" spans="1:17" ht="26.25" customHeight="1" thickBot="1" x14ac:dyDescent="0.25">
      <c r="A45" s="105">
        <v>43</v>
      </c>
      <c r="B45" s="106" t="str">
        <f>'Locatie''s indeling '!E79</f>
        <v>Holthausen Erik</v>
      </c>
      <c r="C45" s="107">
        <f>'Locatie''s indeling '!F79</f>
        <v>0.79</v>
      </c>
      <c r="D45" s="149">
        <f>'Locatie''s indeling '!G79</f>
        <v>29</v>
      </c>
      <c r="E45" s="105">
        <f>'Invoer '!$G$706</f>
        <v>0</v>
      </c>
      <c r="F45" s="109">
        <f>'Invoer '!$H$706</f>
        <v>0</v>
      </c>
      <c r="G45" s="109">
        <f>'Invoer '!$I$706</f>
        <v>0</v>
      </c>
      <c r="H45" s="107" t="e">
        <f>'Invoer '!$J$706</f>
        <v>#DIV/0!</v>
      </c>
      <c r="I45" s="199">
        <f>'Invoer '!$K$706</f>
        <v>0</v>
      </c>
      <c r="J45" s="109">
        <f>'Invoer '!$L$706</f>
        <v>0</v>
      </c>
      <c r="K45" s="109">
        <f>'Invoer '!$M$706</f>
        <v>0</v>
      </c>
      <c r="L45" s="994" t="e">
        <f>'Invoer '!$N$706</f>
        <v>#DIV/0!</v>
      </c>
      <c r="M45" s="109" t="e">
        <f>'Invoer '!O706</f>
        <v>#DIV/0!</v>
      </c>
      <c r="N45" s="877" t="e">
        <f>'Invoer '!$O$706</f>
        <v>#DIV/0!</v>
      </c>
      <c r="O45" s="96"/>
    </row>
    <row r="46" spans="1:17" ht="26.25" customHeight="1" thickBot="1" x14ac:dyDescent="0.25">
      <c r="A46" s="105">
        <v>44</v>
      </c>
      <c r="B46" s="106" t="str">
        <f>'Locatie''s indeling '!E40</f>
        <v>Ubbink Harrie</v>
      </c>
      <c r="C46" s="107">
        <f>'Locatie''s indeling '!F40</f>
        <v>1.91</v>
      </c>
      <c r="D46" s="149">
        <f>'Locatie''s indeling '!G40</f>
        <v>53</v>
      </c>
      <c r="E46" s="375">
        <f>'Invoer '!$G$355</f>
        <v>0</v>
      </c>
      <c r="F46" s="376">
        <f>'Invoer '!$H$355</f>
        <v>0</v>
      </c>
      <c r="G46" s="376">
        <f>'Invoer '!$I$355</f>
        <v>0</v>
      </c>
      <c r="H46" s="107" t="e">
        <f>'Invoer '!$J$355</f>
        <v>#DIV/0!</v>
      </c>
      <c r="I46" s="108">
        <f>'Invoer '!$K$355</f>
        <v>0</v>
      </c>
      <c r="J46" s="376">
        <f>'Invoer '!$L$355</f>
        <v>0</v>
      </c>
      <c r="K46" s="376">
        <f>'Invoer '!$M$355</f>
        <v>0</v>
      </c>
      <c r="L46" s="146" t="e">
        <f>'Invoer '!$N$355</f>
        <v>#DIV/0!</v>
      </c>
      <c r="M46" s="376" t="e">
        <f>'Invoer '!O355</f>
        <v>#DIV/0!</v>
      </c>
      <c r="N46" s="877" t="e">
        <f>'Invoer '!$O$355</f>
        <v>#DIV/0!</v>
      </c>
      <c r="O46" s="93"/>
    </row>
    <row r="47" spans="1:17" ht="26.25" customHeight="1" thickBot="1" x14ac:dyDescent="0.25">
      <c r="A47" s="105">
        <v>45</v>
      </c>
      <c r="B47" s="106" t="str">
        <f>'Locatie''s indeling '!E49</f>
        <v>Kempers Louis</v>
      </c>
      <c r="C47" s="107">
        <f>'Locatie''s indeling '!F49</f>
        <v>0.95</v>
      </c>
      <c r="D47" s="149">
        <f>'Locatie''s indeling '!G49</f>
        <v>33</v>
      </c>
      <c r="E47" s="375">
        <f>'Invoer '!$G$436</f>
        <v>0</v>
      </c>
      <c r="F47" s="376">
        <f>'Invoer '!$H$436</f>
        <v>0</v>
      </c>
      <c r="G47" s="376">
        <f>'Invoer '!$I$436</f>
        <v>0</v>
      </c>
      <c r="H47" s="107" t="e">
        <f>'Invoer '!$J$436</f>
        <v>#DIV/0!</v>
      </c>
      <c r="I47" s="108">
        <f>'Invoer '!$K$436</f>
        <v>0</v>
      </c>
      <c r="J47" s="376">
        <f>'Invoer '!$L$436</f>
        <v>0</v>
      </c>
      <c r="K47" s="376">
        <f>'Invoer '!$M$436</f>
        <v>0</v>
      </c>
      <c r="L47" s="146" t="e">
        <f>'Invoer '!$N$436</f>
        <v>#DIV/0!</v>
      </c>
      <c r="M47" s="109" t="e">
        <f>'Invoer '!O436</f>
        <v>#DIV/0!</v>
      </c>
      <c r="N47" s="877" t="e">
        <f>'Invoer '!$O$436</f>
        <v>#DIV/0!</v>
      </c>
      <c r="O47" s="93"/>
    </row>
    <row r="48" spans="1:17" ht="26.25" customHeight="1" thickBot="1" x14ac:dyDescent="0.25">
      <c r="A48" s="105">
        <v>46</v>
      </c>
      <c r="B48" s="106" t="str">
        <f>'Locatie''s indeling '!E9</f>
        <v>Baks Antoon</v>
      </c>
      <c r="C48" s="107">
        <f>'Locatie''s indeling '!F9</f>
        <v>1.65</v>
      </c>
      <c r="D48" s="149">
        <f>'Locatie''s indeling '!G9</f>
        <v>47</v>
      </c>
      <c r="E48" s="105">
        <f>'Invoer '!$G$76</f>
        <v>0</v>
      </c>
      <c r="F48" s="109">
        <f>'Invoer '!$H$76</f>
        <v>0</v>
      </c>
      <c r="G48" s="109">
        <f>'Invoer '!$I$76</f>
        <v>0</v>
      </c>
      <c r="H48" s="107" t="e">
        <f>'Invoer '!$J$76</f>
        <v>#DIV/0!</v>
      </c>
      <c r="I48" s="108">
        <f>'Invoer '!$K$76</f>
        <v>0</v>
      </c>
      <c r="J48" s="109">
        <f>'Invoer '!$L$76</f>
        <v>0</v>
      </c>
      <c r="K48" s="109">
        <f>'Invoer '!$M$76</f>
        <v>0</v>
      </c>
      <c r="L48" s="146" t="e">
        <f>'Invoer '!$N$76</f>
        <v>#DIV/0!</v>
      </c>
      <c r="M48" s="376" t="e">
        <f>'Invoer '!O76</f>
        <v>#DIV/0!</v>
      </c>
      <c r="N48" s="877" t="e">
        <f>'Invoer '!$O$76</f>
        <v>#DIV/0!</v>
      </c>
      <c r="O48" s="96"/>
    </row>
    <row r="49" spans="1:17" ht="26.25" customHeight="1" thickBot="1" x14ac:dyDescent="0.25">
      <c r="A49" s="105">
        <v>47</v>
      </c>
      <c r="B49" s="106" t="str">
        <f>'Locatie''s indeling '!E57</f>
        <v>Fruchte Harrie te</v>
      </c>
      <c r="C49" s="107">
        <f>'Locatie''s indeling '!F57</f>
        <v>1.52</v>
      </c>
      <c r="D49" s="149">
        <f>'Locatie''s indeling '!G57</f>
        <v>45</v>
      </c>
      <c r="E49" s="105">
        <f>'Invoer '!$G$508</f>
        <v>0</v>
      </c>
      <c r="F49" s="109">
        <f>'Invoer '!$H$508</f>
        <v>0</v>
      </c>
      <c r="G49" s="109">
        <f>'Invoer '!$I$508</f>
        <v>0</v>
      </c>
      <c r="H49" s="107" t="e">
        <f>'Invoer '!$J$508</f>
        <v>#DIV/0!</v>
      </c>
      <c r="I49" s="108">
        <f>'Invoer '!$K$508</f>
        <v>0</v>
      </c>
      <c r="J49" s="109">
        <f>'Invoer '!$L$508</f>
        <v>0</v>
      </c>
      <c r="K49" s="109">
        <f>'Invoer '!$M$508</f>
        <v>0</v>
      </c>
      <c r="L49" s="146" t="e">
        <f>'Invoer '!$N$508</f>
        <v>#DIV/0!</v>
      </c>
      <c r="M49" s="376" t="e">
        <f>'Invoer '!O508</f>
        <v>#DIV/0!</v>
      </c>
      <c r="N49" s="877" t="e">
        <f>'Invoer '!$O$508</f>
        <v>#DIV/0!</v>
      </c>
      <c r="O49" s="93"/>
    </row>
    <row r="50" spans="1:17" ht="26.25" customHeight="1" thickBot="1" x14ac:dyDescent="0.25">
      <c r="A50" s="105">
        <v>48</v>
      </c>
      <c r="B50" s="106" t="str">
        <f>'Locatie''s indeling '!E80</f>
        <v>Ewouds Cor</v>
      </c>
      <c r="C50" s="107">
        <f>'Locatie''s indeling '!F80</f>
        <v>1.1000000000000001</v>
      </c>
      <c r="D50" s="149">
        <f>'Locatie''s indeling '!G80</f>
        <v>37</v>
      </c>
      <c r="E50" s="105">
        <f>'Invoer '!$G$715</f>
        <v>0</v>
      </c>
      <c r="F50" s="109">
        <f>'Invoer '!$H$715</f>
        <v>0</v>
      </c>
      <c r="G50" s="109">
        <f>'Invoer '!$I$715</f>
        <v>0</v>
      </c>
      <c r="H50" s="107" t="e">
        <f>'Invoer '!$J$715</f>
        <v>#DIV/0!</v>
      </c>
      <c r="I50" s="199">
        <f>'Invoer '!$K$715</f>
        <v>0</v>
      </c>
      <c r="J50" s="109">
        <f>'Invoer '!$L$715</f>
        <v>0</v>
      </c>
      <c r="K50" s="109">
        <f>'Invoer '!$M$715</f>
        <v>0</v>
      </c>
      <c r="L50" s="994" t="e">
        <f>'Invoer '!$N$715</f>
        <v>#DIV/0!</v>
      </c>
      <c r="M50" s="109" t="e">
        <f>'Invoer '!O715</f>
        <v>#DIV/0!</v>
      </c>
      <c r="N50" s="877" t="e">
        <f>'Invoer '!$O$715</f>
        <v>#DIV/0!</v>
      </c>
      <c r="O50" s="93"/>
    </row>
    <row r="51" spans="1:17" ht="26.25" customHeight="1" thickBot="1" x14ac:dyDescent="0.25">
      <c r="A51" s="105">
        <v>49</v>
      </c>
      <c r="B51" s="106" t="str">
        <f>'Locatie''s indeling '!E23</f>
        <v>Nijhuis Bennie</v>
      </c>
      <c r="C51" s="107">
        <f>'Locatie''s indeling '!F23</f>
        <v>2</v>
      </c>
      <c r="D51" s="149">
        <f>'Locatie''s indeling '!G23</f>
        <v>55</v>
      </c>
      <c r="E51" s="375">
        <f>'Invoer '!$G$202</f>
        <v>0</v>
      </c>
      <c r="F51" s="376">
        <f>'Invoer '!$H$202</f>
        <v>0</v>
      </c>
      <c r="G51" s="376">
        <f>'Invoer '!$I$202</f>
        <v>0</v>
      </c>
      <c r="H51" s="107" t="e">
        <f>'Invoer '!$J$202</f>
        <v>#DIV/0!</v>
      </c>
      <c r="I51" s="108">
        <f>'Invoer '!$K$202</f>
        <v>0</v>
      </c>
      <c r="J51" s="376">
        <f>'Invoer '!$L$202</f>
        <v>0</v>
      </c>
      <c r="K51" s="376">
        <f>'Invoer '!$M$202</f>
        <v>0</v>
      </c>
      <c r="L51" s="146" t="e">
        <f>'Invoer '!$N$202</f>
        <v>#DIV/0!</v>
      </c>
      <c r="M51" s="376" t="e">
        <f>'Invoer '!O202</f>
        <v>#DIV/0!</v>
      </c>
      <c r="N51" s="877" t="e">
        <f>'Invoer '!$O$202</f>
        <v>#DIV/0!</v>
      </c>
      <c r="O51" s="93"/>
    </row>
    <row r="52" spans="1:17" ht="26.25" customHeight="1" thickBot="1" x14ac:dyDescent="0.25">
      <c r="A52" s="105">
        <v>50</v>
      </c>
      <c r="B52" s="106" t="str">
        <f>'Locatie''s indeling '!E69</f>
        <v>Boeijink Henk</v>
      </c>
      <c r="C52" s="107">
        <f>'Locatie''s indeling '!F69</f>
        <v>1.966</v>
      </c>
      <c r="D52" s="149">
        <f>'Locatie''s indeling '!G69</f>
        <v>53</v>
      </c>
      <c r="E52" s="375">
        <f>'Invoer '!$G$616</f>
        <v>0</v>
      </c>
      <c r="F52" s="376">
        <f>'Invoer '!$H$616</f>
        <v>0</v>
      </c>
      <c r="G52" s="376">
        <f>'Invoer '!$I$616</f>
        <v>0</v>
      </c>
      <c r="H52" s="107" t="e">
        <f>'Invoer '!$J$616</f>
        <v>#DIV/0!</v>
      </c>
      <c r="I52" s="199">
        <f>'Invoer '!$K$616</f>
        <v>0</v>
      </c>
      <c r="J52" s="376">
        <f>'Invoer '!$L$616</f>
        <v>0</v>
      </c>
      <c r="K52" s="376">
        <f>'Invoer '!$M$616</f>
        <v>0</v>
      </c>
      <c r="L52" s="994" t="e">
        <f>'Invoer '!$N$616</f>
        <v>#DIV/0!</v>
      </c>
      <c r="M52" s="376" t="e">
        <f>'Invoer '!O616</f>
        <v>#DIV/0!</v>
      </c>
      <c r="N52" s="877" t="e">
        <f>'Invoer '!$O$616</f>
        <v>#DIV/0!</v>
      </c>
      <c r="O52" s="93"/>
    </row>
    <row r="53" spans="1:17" ht="26.25" customHeight="1" thickBot="1" x14ac:dyDescent="0.25">
      <c r="A53" s="105">
        <v>51</v>
      </c>
      <c r="B53" s="106" t="str">
        <f>'Locatie''s indeling '!E12</f>
        <v>Buunk Hannie</v>
      </c>
      <c r="C53" s="107">
        <f>'Locatie''s indeling '!F12</f>
        <v>1.05</v>
      </c>
      <c r="D53" s="149">
        <f>'Locatie''s indeling '!G12</f>
        <v>35</v>
      </c>
      <c r="E53" s="375">
        <f>'Invoer '!$G$103</f>
        <v>0</v>
      </c>
      <c r="F53" s="376">
        <f>'Invoer '!$H$103</f>
        <v>0</v>
      </c>
      <c r="G53" s="376">
        <f>'Invoer '!$I$103</f>
        <v>0</v>
      </c>
      <c r="H53" s="107" t="e">
        <f>'Invoer '!$J$103</f>
        <v>#DIV/0!</v>
      </c>
      <c r="I53" s="108">
        <f>'Invoer '!$K$103</f>
        <v>0</v>
      </c>
      <c r="J53" s="376">
        <f>'Invoer '!$L$103</f>
        <v>0</v>
      </c>
      <c r="K53" s="376">
        <f>'Invoer '!$M$103</f>
        <v>0</v>
      </c>
      <c r="L53" s="146" t="e">
        <f>'Invoer '!$N$103</f>
        <v>#DIV/0!</v>
      </c>
      <c r="M53" s="109" t="e">
        <f>'Invoer '!O103</f>
        <v>#DIV/0!</v>
      </c>
      <c r="N53" s="877" t="e">
        <f>'Invoer '!$O$103</f>
        <v>#DIV/0!</v>
      </c>
      <c r="O53" s="93"/>
    </row>
    <row r="54" spans="1:17" ht="26.25" customHeight="1" thickBot="1" x14ac:dyDescent="0.25">
      <c r="A54" s="105">
        <v>52</v>
      </c>
      <c r="B54" s="106" t="str">
        <f>'Locatie''s indeling '!E39</f>
        <v>Spieker Leo</v>
      </c>
      <c r="C54" s="107">
        <f>'Locatie''s indeling '!F39</f>
        <v>3.44</v>
      </c>
      <c r="D54" s="149">
        <f>'Locatie''s indeling '!G39</f>
        <v>80</v>
      </c>
      <c r="E54" s="375">
        <f>'Invoer '!$G$346</f>
        <v>0</v>
      </c>
      <c r="F54" s="376">
        <f>'Invoer '!$H$346</f>
        <v>0</v>
      </c>
      <c r="G54" s="376">
        <f>'Invoer '!$I$346</f>
        <v>0</v>
      </c>
      <c r="H54" s="107" t="e">
        <f>'Invoer '!$J$346</f>
        <v>#DIV/0!</v>
      </c>
      <c r="I54" s="108">
        <f>'Invoer '!$K$346</f>
        <v>0</v>
      </c>
      <c r="J54" s="376">
        <f>'Invoer '!$L$346</f>
        <v>0</v>
      </c>
      <c r="K54" s="376">
        <f>'Invoer '!$M$346</f>
        <v>0</v>
      </c>
      <c r="L54" s="146" t="e">
        <f>'Invoer '!$N$346</f>
        <v>#DIV/0!</v>
      </c>
      <c r="M54" s="376" t="e">
        <f>'Invoer '!O346</f>
        <v>#DIV/0!</v>
      </c>
      <c r="N54" s="877" t="e">
        <f>'Invoer '!$O$346</f>
        <v>#DIV/0!</v>
      </c>
      <c r="O54" s="93"/>
      <c r="Q54" s="136" t="s">
        <v>45</v>
      </c>
    </row>
    <row r="55" spans="1:17" ht="26.25" customHeight="1" thickBot="1" x14ac:dyDescent="0.25">
      <c r="A55" s="105">
        <v>53</v>
      </c>
      <c r="B55" s="106" t="str">
        <f>'Locatie''s indeling '!E26</f>
        <v>Kemkens Arnold</v>
      </c>
      <c r="C55" s="107">
        <f>'Locatie''s indeling '!F26</f>
        <v>1.66</v>
      </c>
      <c r="D55" s="149">
        <f>'Locatie''s indeling '!G26</f>
        <v>47</v>
      </c>
      <c r="E55" s="375">
        <f>'Invoer '!$G$229</f>
        <v>0</v>
      </c>
      <c r="F55" s="376">
        <f>'Invoer '!$H$229</f>
        <v>0</v>
      </c>
      <c r="G55" s="376">
        <f>'Invoer '!$I$229</f>
        <v>0</v>
      </c>
      <c r="H55" s="107" t="e">
        <f>'Invoer '!$J$229</f>
        <v>#DIV/0!</v>
      </c>
      <c r="I55" s="108">
        <f>'Invoer '!$K$229</f>
        <v>0</v>
      </c>
      <c r="J55" s="376">
        <f>'Invoer '!$L$229</f>
        <v>0</v>
      </c>
      <c r="K55" s="376">
        <f>'Invoer '!$M$229</f>
        <v>0</v>
      </c>
      <c r="L55" s="146" t="e">
        <f>'Invoer '!$N$229</f>
        <v>#DIV/0!</v>
      </c>
      <c r="M55" s="376" t="e">
        <f>'Invoer '!O229</f>
        <v>#DIV/0!</v>
      </c>
      <c r="N55" s="877" t="e">
        <f>'Invoer '!$O$229</f>
        <v>#DIV/0!</v>
      </c>
      <c r="O55" s="93"/>
    </row>
    <row r="56" spans="1:17" ht="26.25" customHeight="1" thickBot="1" x14ac:dyDescent="0.25">
      <c r="A56" s="105">
        <v>54</v>
      </c>
      <c r="B56" s="106" t="str">
        <f>'Locatie''s indeling '!E19</f>
        <v>Gierveld Frits</v>
      </c>
      <c r="C56" s="107">
        <f>'Locatie''s indeling '!F19</f>
        <v>2.5619999999999998</v>
      </c>
      <c r="D56" s="149">
        <f>'Locatie''s indeling '!G19</f>
        <v>65</v>
      </c>
      <c r="E56" s="375">
        <f>'Invoer '!$G$166</f>
        <v>0</v>
      </c>
      <c r="F56" s="376">
        <f>'Invoer '!$H$166</f>
        <v>0</v>
      </c>
      <c r="G56" s="376">
        <f>'Invoer '!$I$166</f>
        <v>0</v>
      </c>
      <c r="H56" s="107" t="e">
        <f>'Invoer '!$J$166</f>
        <v>#DIV/0!</v>
      </c>
      <c r="I56" s="108">
        <f>'Invoer '!$K$166</f>
        <v>0</v>
      </c>
      <c r="J56" s="376">
        <f>'Invoer '!$L$166</f>
        <v>0</v>
      </c>
      <c r="K56" s="376">
        <f>'Invoer '!$M$166</f>
        <v>0</v>
      </c>
      <c r="L56" s="146" t="e">
        <f>'Invoer '!$N$166</f>
        <v>#DIV/0!</v>
      </c>
      <c r="M56" s="376" t="e">
        <f>'Invoer '!O166</f>
        <v>#DIV/0!</v>
      </c>
      <c r="N56" s="877" t="e">
        <f>'Invoer '!$O$166</f>
        <v>#DIV/0!</v>
      </c>
      <c r="O56" s="96"/>
    </row>
    <row r="57" spans="1:17" ht="26.25" customHeight="1" thickBot="1" x14ac:dyDescent="0.25">
      <c r="A57" s="105">
        <v>55</v>
      </c>
      <c r="B57" s="106" t="str">
        <f>'Locatie''s indeling '!E36</f>
        <v>Kemkens Jan</v>
      </c>
      <c r="C57" s="107">
        <f>'Locatie''s indeling '!F36</f>
        <v>2.2490000000000001</v>
      </c>
      <c r="D57" s="149">
        <f>'Locatie''s indeling '!G36</f>
        <v>60</v>
      </c>
      <c r="E57" s="375">
        <f>'Invoer '!$G$319</f>
        <v>0</v>
      </c>
      <c r="F57" s="376">
        <f>'Invoer '!$H$319</f>
        <v>0</v>
      </c>
      <c r="G57" s="376">
        <f>'Invoer '!$I$319</f>
        <v>0</v>
      </c>
      <c r="H57" s="107" t="e">
        <f>'Invoer '!$J$319</f>
        <v>#DIV/0!</v>
      </c>
      <c r="I57" s="108">
        <f>'Invoer '!$K$319</f>
        <v>0</v>
      </c>
      <c r="J57" s="376">
        <f>'Invoer '!$L$319</f>
        <v>0</v>
      </c>
      <c r="K57" s="376">
        <f>'Invoer '!$M$319</f>
        <v>0</v>
      </c>
      <c r="L57" s="146" t="e">
        <f>'Invoer '!$N$319</f>
        <v>#DIV/0!</v>
      </c>
      <c r="M57" s="109" t="e">
        <f>'Invoer '!O319</f>
        <v>#DIV/0!</v>
      </c>
      <c r="N57" s="877" t="e">
        <f>'Invoer '!$O$319</f>
        <v>#DIV/0!</v>
      </c>
      <c r="O57" s="93"/>
    </row>
    <row r="58" spans="1:17" ht="26.25" customHeight="1" thickBot="1" x14ac:dyDescent="0.25">
      <c r="A58" s="105">
        <v>56</v>
      </c>
      <c r="B58" s="106" t="str">
        <f>'Locatie''s indeling '!E77</f>
        <v>Graaff de Freddie</v>
      </c>
      <c r="C58" s="107">
        <f>'Locatie''s indeling '!F77</f>
        <v>1.45</v>
      </c>
      <c r="D58" s="149">
        <f>'Locatie''s indeling '!G77</f>
        <v>43</v>
      </c>
      <c r="E58" s="105">
        <f>'Invoer '!$G$688</f>
        <v>0</v>
      </c>
      <c r="F58" s="109">
        <f>'Invoer '!$H$688</f>
        <v>0</v>
      </c>
      <c r="G58" s="109">
        <f>'Invoer '!$I$688</f>
        <v>0</v>
      </c>
      <c r="H58" s="107" t="e">
        <f>'Invoer '!$J$688</f>
        <v>#DIV/0!</v>
      </c>
      <c r="I58" s="199">
        <f>'Invoer '!$K$688</f>
        <v>0</v>
      </c>
      <c r="J58" s="109">
        <f>'Invoer '!$L$688</f>
        <v>0</v>
      </c>
      <c r="K58" s="109">
        <f>'Invoer '!$M$688</f>
        <v>0</v>
      </c>
      <c r="L58" s="994" t="e">
        <f>'Invoer '!$N$688</f>
        <v>#DIV/0!</v>
      </c>
      <c r="M58" s="109" t="e">
        <f>'Invoer '!O688</f>
        <v>#DIV/0!</v>
      </c>
      <c r="N58" s="877" t="e">
        <f>'Invoer '!$O$688</f>
        <v>#DIV/0!</v>
      </c>
      <c r="O58" s="93"/>
    </row>
    <row r="59" spans="1:17" ht="26.25" customHeight="1" thickBot="1" x14ac:dyDescent="0.25">
      <c r="A59" s="105">
        <v>57</v>
      </c>
      <c r="B59" s="106" t="str">
        <f>'Locatie''s indeling '!E38</f>
        <v>Nijman Gerrit</v>
      </c>
      <c r="C59" s="107">
        <f>'Locatie''s indeling '!F38</f>
        <v>1.8109999999999999</v>
      </c>
      <c r="D59" s="149">
        <f>'Locatie''s indeling '!G38</f>
        <v>51</v>
      </c>
      <c r="E59" s="375">
        <f>'Invoer '!$G$337</f>
        <v>0</v>
      </c>
      <c r="F59" s="376">
        <f>'Invoer '!$H$337</f>
        <v>0</v>
      </c>
      <c r="G59" s="376">
        <f>'Invoer '!$I$337</f>
        <v>0</v>
      </c>
      <c r="H59" s="107" t="e">
        <f>'Invoer '!$J$337</f>
        <v>#DIV/0!</v>
      </c>
      <c r="I59" s="108">
        <f>'Invoer '!$K$337</f>
        <v>0</v>
      </c>
      <c r="J59" s="376">
        <f>'Invoer '!$L$337</f>
        <v>0</v>
      </c>
      <c r="K59" s="376">
        <f>'Invoer '!$M$337</f>
        <v>0</v>
      </c>
      <c r="L59" s="146" t="e">
        <f>'Invoer '!$N$337</f>
        <v>#DIV/0!</v>
      </c>
      <c r="M59" s="376" t="e">
        <f>'Invoer '!O337</f>
        <v>#DIV/0!</v>
      </c>
      <c r="N59" s="877" t="e">
        <f>'Invoer '!$O$337</f>
        <v>#DIV/0!</v>
      </c>
      <c r="O59" s="96"/>
    </row>
    <row r="60" spans="1:17" ht="26.25" customHeight="1" thickBot="1" x14ac:dyDescent="0.25">
      <c r="A60" s="105">
        <v>58</v>
      </c>
      <c r="B60" s="106" t="str">
        <f>'Locatie''s indeling '!E34</f>
        <v>Barge Appie ten</v>
      </c>
      <c r="C60" s="107">
        <f>'Locatie''s indeling '!F34</f>
        <v>4.75</v>
      </c>
      <c r="D60" s="149">
        <f>'Locatie''s indeling '!G34</f>
        <v>110</v>
      </c>
      <c r="E60" s="375">
        <f>'Invoer '!$G$301</f>
        <v>0</v>
      </c>
      <c r="F60" s="376">
        <f>'Invoer '!$H$301</f>
        <v>0</v>
      </c>
      <c r="G60" s="376">
        <f>'Invoer '!$I$301</f>
        <v>0</v>
      </c>
      <c r="H60" s="107" t="e">
        <f>'Invoer '!$J$301</f>
        <v>#DIV/0!</v>
      </c>
      <c r="I60" s="108">
        <f>'Invoer '!$K$301</f>
        <v>0</v>
      </c>
      <c r="J60" s="376">
        <f>'Invoer '!$L$301</f>
        <v>0</v>
      </c>
      <c r="K60" s="376">
        <f>'Invoer '!$M$301</f>
        <v>0</v>
      </c>
      <c r="L60" s="146" t="e">
        <f>'Invoer '!$N$301</f>
        <v>#DIV/0!</v>
      </c>
      <c r="M60" s="314" t="e">
        <f>'Invoer '!O301</f>
        <v>#DIV/0!</v>
      </c>
      <c r="N60" s="877" t="e">
        <f>'Invoer '!$O$301</f>
        <v>#DIV/0!</v>
      </c>
      <c r="O60" s="93"/>
    </row>
    <row r="61" spans="1:17" ht="26.25" customHeight="1" thickBot="1" x14ac:dyDescent="0.25">
      <c r="A61" s="105">
        <v>59</v>
      </c>
      <c r="B61" s="106" t="str">
        <f>'Locatie''s indeling '!E20</f>
        <v>Horst Jan ter</v>
      </c>
      <c r="C61" s="107">
        <f>'Locatie''s indeling '!F20</f>
        <v>1.77</v>
      </c>
      <c r="D61" s="149">
        <f>'Locatie''s indeling '!G20</f>
        <v>49</v>
      </c>
      <c r="E61" s="375">
        <f>'Invoer '!$G$175</f>
        <v>0</v>
      </c>
      <c r="F61" s="376">
        <f>'Invoer '!$H$175</f>
        <v>0</v>
      </c>
      <c r="G61" s="376">
        <f>'Invoer '!$I$175</f>
        <v>0</v>
      </c>
      <c r="H61" s="107" t="e">
        <f>'Invoer '!$J$175</f>
        <v>#DIV/0!</v>
      </c>
      <c r="I61" s="108">
        <f>'Invoer '!$K$175</f>
        <v>0</v>
      </c>
      <c r="J61" s="376">
        <f>'Invoer '!$L$175</f>
        <v>0</v>
      </c>
      <c r="K61" s="376">
        <f>'Invoer '!$M$175</f>
        <v>0</v>
      </c>
      <c r="L61" s="146" t="e">
        <f>'Invoer '!$N$175</f>
        <v>#DIV/0!</v>
      </c>
      <c r="M61" s="109" t="e">
        <f>'Invoer '!O175</f>
        <v>#DIV/0!</v>
      </c>
      <c r="N61" s="877" t="e">
        <f>'Invoer '!$O$175</f>
        <v>#DIV/0!</v>
      </c>
    </row>
    <row r="62" spans="1:17" ht="26.25" customHeight="1" thickBot="1" x14ac:dyDescent="0.25">
      <c r="A62" s="105">
        <v>60</v>
      </c>
      <c r="B62" s="106" t="str">
        <f>'Locatie''s indeling '!E7</f>
        <v>Tuyl Wim van</v>
      </c>
      <c r="C62" s="107">
        <f>'Locatie''s indeling '!F7</f>
        <v>1.39</v>
      </c>
      <c r="D62" s="149">
        <f>'Locatie''s indeling '!G7</f>
        <v>41</v>
      </c>
      <c r="E62" s="375">
        <f>'Invoer '!$G$58</f>
        <v>0</v>
      </c>
      <c r="F62" s="376">
        <f>'Invoer '!$H$58</f>
        <v>0</v>
      </c>
      <c r="G62" s="376">
        <f>'Invoer '!$I$58</f>
        <v>0</v>
      </c>
      <c r="H62" s="107" t="e">
        <f>'Invoer '!$J$58</f>
        <v>#DIV/0!</v>
      </c>
      <c r="I62" s="108">
        <f>'Invoer '!$K$58</f>
        <v>0</v>
      </c>
      <c r="J62" s="376">
        <f>'Invoer '!$L$58</f>
        <v>0</v>
      </c>
      <c r="K62" s="376">
        <f>'Invoer '!$M$58</f>
        <v>0</v>
      </c>
      <c r="L62" s="146" t="e">
        <f>'Invoer '!$N$58</f>
        <v>#DIV/0!</v>
      </c>
      <c r="M62" s="376" t="e">
        <f>'Invoer '!O58</f>
        <v>#DIV/0!</v>
      </c>
      <c r="N62" s="877" t="e">
        <f>'Invoer '!$O$58</f>
        <v>#DIV/0!</v>
      </c>
      <c r="O62" s="96"/>
    </row>
    <row r="63" spans="1:17" ht="26.25" customHeight="1" thickBot="1" x14ac:dyDescent="0.25">
      <c r="A63" s="105">
        <v>61</v>
      </c>
      <c r="B63" s="106" t="str">
        <f>'Locatie''s indeling '!E58</f>
        <v>Hulzink Jan</v>
      </c>
      <c r="C63" s="107">
        <f>'Locatie''s indeling '!F58</f>
        <v>1.28</v>
      </c>
      <c r="D63" s="149">
        <f>'Locatie''s indeling '!G58</f>
        <v>39</v>
      </c>
      <c r="E63" s="375">
        <f>'Invoer '!$G$517</f>
        <v>0</v>
      </c>
      <c r="F63" s="376">
        <f>'Invoer '!$H$517</f>
        <v>0</v>
      </c>
      <c r="G63" s="376">
        <f>'Invoer '!$I$517</f>
        <v>0</v>
      </c>
      <c r="H63" s="107" t="e">
        <f>'Invoer '!$J$517</f>
        <v>#DIV/0!</v>
      </c>
      <c r="I63" s="108">
        <f>'Invoer '!$K$517</f>
        <v>0</v>
      </c>
      <c r="J63" s="376">
        <f>'Invoer '!$L$517</f>
        <v>0</v>
      </c>
      <c r="K63" s="376">
        <f>'Invoer '!$M$517</f>
        <v>0</v>
      </c>
      <c r="L63" s="146" t="e">
        <f>'Invoer '!$N$517</f>
        <v>#DIV/0!</v>
      </c>
      <c r="M63" s="376" t="e">
        <f>'Invoer '!O517</f>
        <v>#DIV/0!</v>
      </c>
      <c r="N63" s="877" t="e">
        <f>'Invoer '!$O$517</f>
        <v>#DIV/0!</v>
      </c>
      <c r="O63" s="93"/>
    </row>
    <row r="64" spans="1:17" ht="26.25" customHeight="1" thickBot="1" x14ac:dyDescent="0.25">
      <c r="A64" s="105">
        <v>62</v>
      </c>
      <c r="B64" s="106" t="str">
        <f>'Locatie''s indeling '!E32</f>
        <v>Temmink Henk</v>
      </c>
      <c r="C64" s="107">
        <f>'Locatie''s indeling '!F32</f>
        <v>1.49</v>
      </c>
      <c r="D64" s="149">
        <f>'Locatie''s indeling '!G32</f>
        <v>43</v>
      </c>
      <c r="E64" s="375">
        <f>'Invoer '!$G$283</f>
        <v>0</v>
      </c>
      <c r="F64" s="376">
        <f>'Invoer '!$H$283</f>
        <v>0</v>
      </c>
      <c r="G64" s="376">
        <f>'Invoer '!$I$283</f>
        <v>0</v>
      </c>
      <c r="H64" s="107" t="e">
        <f>'Invoer '!$J$283</f>
        <v>#DIV/0!</v>
      </c>
      <c r="I64" s="108">
        <f>'Invoer '!$K$283</f>
        <v>0</v>
      </c>
      <c r="J64" s="376">
        <f>'Invoer '!$L$283</f>
        <v>0</v>
      </c>
      <c r="K64" s="376">
        <f>'Invoer '!$M$283</f>
        <v>0</v>
      </c>
      <c r="L64" s="146" t="e">
        <f>'Invoer '!$N$283</f>
        <v>#DIV/0!</v>
      </c>
      <c r="M64" s="376" t="e">
        <f>'Invoer '!O283</f>
        <v>#DIV/0!</v>
      </c>
      <c r="N64" s="877" t="e">
        <f>'Invoer '!$O$283</f>
        <v>#DIV/0!</v>
      </c>
      <c r="O64" s="96"/>
    </row>
    <row r="65" spans="1:15" ht="26.25" customHeight="1" thickBot="1" x14ac:dyDescent="0.25">
      <c r="A65" s="105">
        <v>63</v>
      </c>
      <c r="B65" s="106" t="str">
        <f>'Locatie''s indeling '!E3</f>
        <v>Heutinck Hennie</v>
      </c>
      <c r="C65" s="107">
        <f>'Locatie''s indeling '!F3</f>
        <v>1.88</v>
      </c>
      <c r="D65" s="149">
        <f>'Locatie''s indeling '!G3</f>
        <v>51</v>
      </c>
      <c r="E65" s="375">
        <f>'Invoer '!$G$22</f>
        <v>0</v>
      </c>
      <c r="F65" s="376">
        <f>'Invoer '!$H$22</f>
        <v>0</v>
      </c>
      <c r="G65" s="376">
        <f>'Invoer '!$I$22</f>
        <v>0</v>
      </c>
      <c r="H65" s="107" t="e">
        <f>'Invoer '!$J$22</f>
        <v>#DIV/0!</v>
      </c>
      <c r="I65" s="108">
        <f>'Invoer '!$K$22</f>
        <v>0</v>
      </c>
      <c r="J65" s="376">
        <f>'Invoer '!$L$22</f>
        <v>0</v>
      </c>
      <c r="K65" s="376">
        <f>'Invoer '!$M$22</f>
        <v>0</v>
      </c>
      <c r="L65" s="108" t="e">
        <f>'Invoer '!$N$22</f>
        <v>#DIV/0!</v>
      </c>
      <c r="M65" s="108" t="e">
        <f>'Invoer '!O22</f>
        <v>#DIV/0!</v>
      </c>
      <c r="N65" s="877" t="e">
        <f>'Invoer '!$O$22</f>
        <v>#DIV/0!</v>
      </c>
      <c r="O65" s="93"/>
    </row>
    <row r="66" spans="1:15" ht="26.25" customHeight="1" thickBot="1" x14ac:dyDescent="0.25">
      <c r="A66" s="105">
        <v>64</v>
      </c>
      <c r="B66" s="106" t="str">
        <f>'Locatie''s indeling '!E54</f>
        <v>Wolterink Harrie</v>
      </c>
      <c r="C66" s="107">
        <f>'Locatie''s indeling '!F54</f>
        <v>3.42</v>
      </c>
      <c r="D66" s="149">
        <f>'Locatie''s indeling '!G54</f>
        <v>80</v>
      </c>
      <c r="E66" s="375">
        <f>'Invoer '!$G$481</f>
        <v>0</v>
      </c>
      <c r="F66" s="376">
        <f>'Invoer '!$H$481</f>
        <v>0</v>
      </c>
      <c r="G66" s="376">
        <f>'Invoer '!$I$481</f>
        <v>0</v>
      </c>
      <c r="H66" s="107" t="e">
        <f>'Invoer '!$J$481</f>
        <v>#DIV/0!</v>
      </c>
      <c r="I66" s="108">
        <f>'Invoer '!$K$481</f>
        <v>0</v>
      </c>
      <c r="J66" s="376">
        <f>'Invoer '!$L$481</f>
        <v>0</v>
      </c>
      <c r="K66" s="376">
        <f>'Invoer '!$M$481</f>
        <v>0</v>
      </c>
      <c r="L66" s="146" t="e">
        <f>'Invoer '!$N$481</f>
        <v>#DIV/0!</v>
      </c>
      <c r="M66" s="376" t="e">
        <f>'Invoer '!O481</f>
        <v>#DIV/0!</v>
      </c>
      <c r="N66" s="877" t="e">
        <f>'Invoer '!$O$481</f>
        <v>#DIV/0!</v>
      </c>
      <c r="O66" s="93"/>
    </row>
    <row r="67" spans="1:15" ht="26.25" customHeight="1" thickBot="1" x14ac:dyDescent="0.25">
      <c r="A67" s="105">
        <v>65</v>
      </c>
      <c r="B67" s="106" t="str">
        <f>'Locatie''s indeling '!E6</f>
        <v>Velthuis Bert</v>
      </c>
      <c r="C67" s="107">
        <f>'Locatie''s indeling '!F6</f>
        <v>1.64</v>
      </c>
      <c r="D67" s="149">
        <f>'Locatie''s indeling '!G6</f>
        <v>47</v>
      </c>
      <c r="E67" s="375">
        <f>'Invoer '!$G$49</f>
        <v>0</v>
      </c>
      <c r="F67" s="376">
        <f>'Invoer '!$H$49</f>
        <v>0</v>
      </c>
      <c r="G67" s="376">
        <f>'Invoer '!$I$49</f>
        <v>0</v>
      </c>
      <c r="H67" s="107" t="e">
        <f>'Invoer '!$J$49</f>
        <v>#DIV/0!</v>
      </c>
      <c r="I67" s="108">
        <f>'Invoer '!$K$49</f>
        <v>0</v>
      </c>
      <c r="J67" s="376">
        <f>'Invoer '!$L$49</f>
        <v>0</v>
      </c>
      <c r="K67" s="376">
        <f>'Invoer '!$M$49</f>
        <v>0</v>
      </c>
      <c r="L67" s="146" t="e">
        <f>'Invoer '!$N$49</f>
        <v>#DIV/0!</v>
      </c>
      <c r="M67" s="376" t="e">
        <f>'Invoer '!O49</f>
        <v>#DIV/0!</v>
      </c>
      <c r="N67" s="877" t="e">
        <f>'Invoer '!$O$49</f>
        <v>#DIV/0!</v>
      </c>
    </row>
    <row r="68" spans="1:15" ht="26.25" customHeight="1" thickBot="1" x14ac:dyDescent="0.25">
      <c r="A68" s="105">
        <v>66</v>
      </c>
      <c r="B68" s="106" t="str">
        <f>'Locatie''s indeling '!E63</f>
        <v>Woertman Erika</v>
      </c>
      <c r="C68" s="107">
        <f>'Locatie''s indeling '!F63</f>
        <v>0.44400000000000001</v>
      </c>
      <c r="D68" s="149">
        <f>'Locatie''s indeling '!G63</f>
        <v>23</v>
      </c>
      <c r="E68" s="105">
        <f>'Invoer '!$G$562</f>
        <v>0</v>
      </c>
      <c r="F68" s="109">
        <f>'Invoer '!$H$562</f>
        <v>0</v>
      </c>
      <c r="G68" s="109">
        <f>'Invoer '!$I$562</f>
        <v>0</v>
      </c>
      <c r="H68" s="107" t="e">
        <f>'Invoer '!$J$562</f>
        <v>#DIV/0!</v>
      </c>
      <c r="I68" s="108">
        <f>'Invoer '!$K$562</f>
        <v>0</v>
      </c>
      <c r="J68" s="109">
        <f>'Invoer '!$L$562</f>
        <v>0</v>
      </c>
      <c r="K68" s="109">
        <f>'Invoer '!$M$562</f>
        <v>0</v>
      </c>
      <c r="L68" s="146" t="e">
        <f>'Invoer '!$N$562</f>
        <v>#DIV/0!</v>
      </c>
      <c r="M68" s="109" t="e">
        <f>'Invoer '!O562</f>
        <v>#DIV/0!</v>
      </c>
      <c r="N68" s="877" t="e">
        <f>'Invoer '!$O$562</f>
        <v>#DIV/0!</v>
      </c>
      <c r="O68" s="93"/>
    </row>
    <row r="69" spans="1:15" ht="26.25" customHeight="1" thickBot="1" x14ac:dyDescent="0.25">
      <c r="A69" s="105">
        <v>67</v>
      </c>
      <c r="B69" s="106" t="str">
        <f>'Locatie''s indeling '!E43</f>
        <v>Vogelaar Dick</v>
      </c>
      <c r="C69" s="107">
        <f>'Locatie''s indeling '!F43</f>
        <v>1.05</v>
      </c>
      <c r="D69" s="149">
        <f>'Locatie''s indeling '!G43</f>
        <v>35</v>
      </c>
      <c r="E69" s="375">
        <f>'Invoer '!$G$382</f>
        <v>0</v>
      </c>
      <c r="F69" s="376">
        <f>'Invoer '!$H$382</f>
        <v>0</v>
      </c>
      <c r="G69" s="376">
        <f>'Invoer '!$I$382</f>
        <v>0</v>
      </c>
      <c r="H69" s="107" t="e">
        <f>'Invoer '!$J$382</f>
        <v>#DIV/0!</v>
      </c>
      <c r="I69" s="108">
        <f>'Invoer '!$K$382</f>
        <v>0</v>
      </c>
      <c r="J69" s="376">
        <f>'Invoer '!$L$382</f>
        <v>0</v>
      </c>
      <c r="K69" s="376">
        <f>'Invoer '!$M$382</f>
        <v>0</v>
      </c>
      <c r="L69" s="108" t="e">
        <f>'Invoer '!$N$382</f>
        <v>#DIV/0!</v>
      </c>
      <c r="M69" s="376" t="e">
        <f>'Invoer '!O382</f>
        <v>#DIV/0!</v>
      </c>
      <c r="N69" s="877" t="e">
        <f>'Invoer '!$O$382</f>
        <v>#DIV/0!</v>
      </c>
      <c r="O69" s="93"/>
    </row>
    <row r="70" spans="1:15" ht="26.25" customHeight="1" thickBot="1" x14ac:dyDescent="0.25">
      <c r="A70" s="105">
        <v>68</v>
      </c>
      <c r="B70" s="106" t="str">
        <f>'Locatie''s indeling '!E81</f>
        <v>Spekschoor Henk</v>
      </c>
      <c r="C70" s="107">
        <f>'Locatie''s indeling '!F81</f>
        <v>0.66</v>
      </c>
      <c r="D70" s="149">
        <f>'Locatie''s indeling '!G81</f>
        <v>27</v>
      </c>
      <c r="E70" s="105">
        <f>'Invoer '!$G$724</f>
        <v>0</v>
      </c>
      <c r="F70" s="109">
        <f>'Invoer '!$H$724</f>
        <v>0</v>
      </c>
      <c r="G70" s="109">
        <f>'Invoer '!$I$724</f>
        <v>0</v>
      </c>
      <c r="H70" s="107" t="e">
        <f>'Invoer '!$J$724</f>
        <v>#DIV/0!</v>
      </c>
      <c r="I70" s="199">
        <f>'Invoer '!$K$724</f>
        <v>0</v>
      </c>
      <c r="J70" s="109">
        <f>'Invoer '!$L$724</f>
        <v>0</v>
      </c>
      <c r="K70" s="109">
        <f>'Invoer '!$M$724</f>
        <v>0</v>
      </c>
      <c r="L70" s="199" t="e">
        <f>'Invoer '!$N$724</f>
        <v>#DIV/0!</v>
      </c>
      <c r="M70" s="109" t="e">
        <f>'Invoer '!O724</f>
        <v>#DIV/0!</v>
      </c>
      <c r="N70" s="877" t="e">
        <f>'Invoer '!$O$724</f>
        <v>#DIV/0!</v>
      </c>
      <c r="O70" s="326"/>
    </row>
    <row r="71" spans="1:15" ht="26.25" customHeight="1" thickBot="1" x14ac:dyDescent="0.25">
      <c r="A71" s="105">
        <v>69</v>
      </c>
      <c r="B71" s="106" t="str">
        <f>'Locatie''s indeling '!E65</f>
        <v>Reukers Jan</v>
      </c>
      <c r="C71" s="107">
        <f>'Locatie''s indeling '!F65</f>
        <v>0.89</v>
      </c>
      <c r="D71" s="149">
        <f>'Locatie''s indeling '!G65</f>
        <v>31</v>
      </c>
      <c r="E71" s="375">
        <f>'Invoer '!$G$580</f>
        <v>0</v>
      </c>
      <c r="F71" s="376">
        <f>'Invoer '!$H$580</f>
        <v>0</v>
      </c>
      <c r="G71" s="376">
        <f>'Invoer '!$I$580</f>
        <v>0</v>
      </c>
      <c r="H71" s="107" t="e">
        <f>'Invoer '!$J$580</f>
        <v>#DIV/0!</v>
      </c>
      <c r="I71" s="108">
        <f>'Invoer '!$K$580</f>
        <v>0</v>
      </c>
      <c r="J71" s="376">
        <f>'Invoer '!$L$580</f>
        <v>0</v>
      </c>
      <c r="K71" s="376">
        <f>'Invoer '!$M$580</f>
        <v>0</v>
      </c>
      <c r="L71" s="108" t="e">
        <f>'Invoer '!$N$580</f>
        <v>#DIV/0!</v>
      </c>
      <c r="M71" s="376" t="e">
        <f>'Invoer '!O580</f>
        <v>#DIV/0!</v>
      </c>
      <c r="N71" s="877" t="e">
        <f>'Invoer '!$O$580</f>
        <v>#DIV/0!</v>
      </c>
      <c r="O71" s="96"/>
    </row>
    <row r="72" spans="1:15" ht="26.25" customHeight="1" thickBot="1" x14ac:dyDescent="0.25">
      <c r="A72" s="105">
        <v>70</v>
      </c>
      <c r="B72" s="106" t="str">
        <f>'Locatie''s indeling '!E59</f>
        <v>Wiegerinck Stef</v>
      </c>
      <c r="C72" s="107">
        <f>'Locatie''s indeling '!F59</f>
        <v>1.1499999999999999</v>
      </c>
      <c r="D72" s="149">
        <f>'Locatie''s indeling '!G59</f>
        <v>37</v>
      </c>
      <c r="E72" s="375">
        <f>'Invoer '!$G$526</f>
        <v>0</v>
      </c>
      <c r="F72" s="376">
        <f>'Invoer '!$H$526</f>
        <v>0</v>
      </c>
      <c r="G72" s="376">
        <f>'Invoer '!$I$526</f>
        <v>0</v>
      </c>
      <c r="H72" s="107" t="e">
        <f>'Invoer '!$J$526</f>
        <v>#DIV/0!</v>
      </c>
      <c r="I72" s="108">
        <f>'Invoer '!$K$526</f>
        <v>0</v>
      </c>
      <c r="J72" s="376">
        <f>'Invoer '!$L$526</f>
        <v>0</v>
      </c>
      <c r="K72" s="376">
        <f>'Invoer '!$M$526</f>
        <v>0</v>
      </c>
      <c r="L72" s="108" t="e">
        <f>'Invoer '!$N$526</f>
        <v>#DIV/0!</v>
      </c>
      <c r="M72" s="376" t="e">
        <f>'Invoer '!O526</f>
        <v>#DIV/0!</v>
      </c>
      <c r="N72" s="877" t="e">
        <f>'Invoer '!$O$526</f>
        <v>#DIV/0!</v>
      </c>
      <c r="O72" s="93"/>
    </row>
    <row r="73" spans="1:15" ht="26.25" customHeight="1" thickBot="1" x14ac:dyDescent="0.25">
      <c r="A73" s="105">
        <v>71</v>
      </c>
      <c r="B73" s="106" t="str">
        <f>'Locatie''s indeling '!E67</f>
        <v>Maatman Arie</v>
      </c>
      <c r="C73" s="107">
        <f>'Locatie''s indeling '!F67</f>
        <v>1.75</v>
      </c>
      <c r="D73" s="149">
        <f>'Locatie''s indeling '!G67</f>
        <v>49</v>
      </c>
      <c r="E73" s="375">
        <f>'Invoer '!$G$598</f>
        <v>0</v>
      </c>
      <c r="F73" s="376">
        <f>'Invoer '!$H$598</f>
        <v>0</v>
      </c>
      <c r="G73" s="376">
        <f>'Invoer '!$I$598</f>
        <v>0</v>
      </c>
      <c r="H73" s="107" t="e">
        <f>'Invoer '!$J$598</f>
        <v>#DIV/0!</v>
      </c>
      <c r="I73" s="108">
        <f>'Invoer '!$K$598</f>
        <v>0</v>
      </c>
      <c r="J73" s="376">
        <f>'Invoer '!$L$598</f>
        <v>0</v>
      </c>
      <c r="K73" s="376">
        <f>'Invoer '!$M$598</f>
        <v>0</v>
      </c>
      <c r="L73" s="108" t="e">
        <f>'Invoer '!$N$598</f>
        <v>#DIV/0!</v>
      </c>
      <c r="M73" s="109" t="e">
        <f>'Invoer '!N598</f>
        <v>#DIV/0!</v>
      </c>
      <c r="N73" s="877" t="e">
        <f>'Invoer '!$O$598</f>
        <v>#DIV/0!</v>
      </c>
      <c r="O73" s="96"/>
    </row>
    <row r="74" spans="1:15" ht="26.25" customHeight="1" thickBot="1" x14ac:dyDescent="0.25">
      <c r="A74" s="105">
        <v>72</v>
      </c>
      <c r="B74" s="106" t="str">
        <f>'Locatie''s indeling '!E14</f>
        <v>Kappert Aart</v>
      </c>
      <c r="C74" s="107">
        <f>'Locatie''s indeling '!F14</f>
        <v>1.19</v>
      </c>
      <c r="D74" s="149">
        <f>'Locatie''s indeling '!G14</f>
        <v>37</v>
      </c>
      <c r="E74" s="375">
        <f>'Invoer '!$G$121</f>
        <v>0</v>
      </c>
      <c r="F74" s="376">
        <f>'Invoer '!$H$121</f>
        <v>0</v>
      </c>
      <c r="G74" s="376">
        <f>'Invoer '!$I$121</f>
        <v>0</v>
      </c>
      <c r="H74" s="107" t="e">
        <f>'Invoer '!$J$121</f>
        <v>#DIV/0!</v>
      </c>
      <c r="I74" s="108">
        <f>'Invoer '!$K$121</f>
        <v>0</v>
      </c>
      <c r="J74" s="376">
        <f>'Invoer '!$L$121</f>
        <v>0</v>
      </c>
      <c r="K74" s="376">
        <f>'Invoer '!$M$121</f>
        <v>0</v>
      </c>
      <c r="L74" s="108" t="e">
        <f>'Invoer '!$N$121</f>
        <v>#DIV/0!</v>
      </c>
      <c r="M74" s="109" t="e">
        <f>'Invoer '!O121</f>
        <v>#DIV/0!</v>
      </c>
      <c r="N74" s="877" t="e">
        <f>'Invoer '!$O$121</f>
        <v>#DIV/0!</v>
      </c>
      <c r="O74" s="93"/>
    </row>
    <row r="75" spans="1:15" ht="26.25" customHeight="1" thickBot="1" x14ac:dyDescent="0.25">
      <c r="A75" s="105">
        <v>73</v>
      </c>
      <c r="B75" s="106" t="str">
        <f>'Locatie''s indeling '!E42</f>
        <v>Pothoven  Dirk Jan</v>
      </c>
      <c r="C75" s="107">
        <f>'Locatie''s indeling '!F42</f>
        <v>1.31</v>
      </c>
      <c r="D75" s="149">
        <f>'Locatie''s indeling '!G42</f>
        <v>41</v>
      </c>
      <c r="E75" s="375">
        <f>'Invoer '!$G$373</f>
        <v>0</v>
      </c>
      <c r="F75" s="376">
        <f>'Invoer '!$H$373</f>
        <v>0</v>
      </c>
      <c r="G75" s="376">
        <f>'Invoer '!$I$373</f>
        <v>0</v>
      </c>
      <c r="H75" s="107" t="e">
        <f>'Invoer '!$J$373</f>
        <v>#DIV/0!</v>
      </c>
      <c r="I75" s="108">
        <f>'Invoer '!$K$373</f>
        <v>0</v>
      </c>
      <c r="J75" s="376">
        <f>'Invoer '!$L$373</f>
        <v>0</v>
      </c>
      <c r="K75" s="376">
        <f>'Invoer '!$M$373</f>
        <v>0</v>
      </c>
      <c r="L75" s="108" t="e">
        <f>'Invoer '!$N$373</f>
        <v>#DIV/0!</v>
      </c>
      <c r="M75" s="376" t="e">
        <f>'Invoer '!O373</f>
        <v>#DIV/0!</v>
      </c>
      <c r="N75" s="877" t="e">
        <f>'Invoer '!$O$373</f>
        <v>#DIV/0!</v>
      </c>
      <c r="O75" s="95"/>
    </row>
    <row r="76" spans="1:15" ht="25.5" customHeight="1" thickBot="1" x14ac:dyDescent="0.25">
      <c r="A76" s="105">
        <v>74</v>
      </c>
      <c r="B76" s="106" t="str">
        <f>'Locatie''s indeling '!E61</f>
        <v>Mennink Henk</v>
      </c>
      <c r="C76" s="107">
        <f>'Locatie''s indeling '!F61</f>
        <v>0.4</v>
      </c>
      <c r="D76" s="149">
        <f>'Locatie''s indeling '!G61</f>
        <v>23</v>
      </c>
      <c r="E76" s="375">
        <f>'Invoer '!$G$544</f>
        <v>0</v>
      </c>
      <c r="F76" s="376">
        <f>'Invoer '!$H$544</f>
        <v>0</v>
      </c>
      <c r="G76" s="376">
        <f>'Invoer '!$I$544</f>
        <v>0</v>
      </c>
      <c r="H76" s="107" t="e">
        <f>'Invoer '!$J$544</f>
        <v>#DIV/0!</v>
      </c>
      <c r="I76" s="108">
        <f>'Invoer '!$K$544</f>
        <v>0</v>
      </c>
      <c r="J76" s="376">
        <f>'Invoer '!$L$544</f>
        <v>0</v>
      </c>
      <c r="K76" s="376">
        <f>'Invoer '!$M$544</f>
        <v>0</v>
      </c>
      <c r="L76" s="108" t="e">
        <f>'Invoer '!$N$544</f>
        <v>#DIV/0!</v>
      </c>
      <c r="M76" s="376" t="e">
        <f>'Invoer '!O544</f>
        <v>#DIV/0!</v>
      </c>
      <c r="N76" s="877" t="e">
        <f>'Invoer '!$O$544</f>
        <v>#DIV/0!</v>
      </c>
      <c r="O76" s="93"/>
    </row>
    <row r="77" spans="1:15" ht="25.5" customHeight="1" thickBot="1" x14ac:dyDescent="0.25">
      <c r="A77" s="105">
        <v>75</v>
      </c>
      <c r="B77" s="106" t="str">
        <f>'Locatie''s indeling '!E75</f>
        <v>Wittenbernds Benny</v>
      </c>
      <c r="C77" s="107">
        <f>'Locatie''s indeling '!F75</f>
        <v>1.53</v>
      </c>
      <c r="D77" s="149">
        <f>'Locatie''s indeling '!G75</f>
        <v>45</v>
      </c>
      <c r="E77" s="105">
        <f>'Invoer '!$G$670</f>
        <v>0</v>
      </c>
      <c r="F77" s="109">
        <f>'Invoer '!$H$670</f>
        <v>0</v>
      </c>
      <c r="G77" s="109">
        <f>'Invoer '!$I$670</f>
        <v>0</v>
      </c>
      <c r="H77" s="107" t="e">
        <f>'Invoer '!$J$670</f>
        <v>#DIV/0!</v>
      </c>
      <c r="I77" s="199">
        <f>'Invoer '!$K$670</f>
        <v>0</v>
      </c>
      <c r="J77" s="109">
        <f>'Invoer '!$L$670</f>
        <v>0</v>
      </c>
      <c r="K77" s="109">
        <f>'Invoer '!$M$670</f>
        <v>0</v>
      </c>
      <c r="L77" s="199" t="e">
        <f>'Invoer '!$N$670</f>
        <v>#DIV/0!</v>
      </c>
      <c r="M77" s="109" t="e">
        <f>'Invoer '!O670</f>
        <v>#DIV/0!</v>
      </c>
      <c r="N77" s="877" t="e">
        <f>'Invoer '!$O$670</f>
        <v>#DIV/0!</v>
      </c>
      <c r="O77" s="96"/>
    </row>
    <row r="78" spans="1:15" ht="25.5" customHeight="1" thickBot="1" x14ac:dyDescent="0.25">
      <c r="A78" s="105">
        <v>76</v>
      </c>
      <c r="B78" s="106" t="str">
        <f>'Locatie''s indeling '!E44</f>
        <v>Bramer Ben</v>
      </c>
      <c r="C78" s="107">
        <f>'Locatie''s indeling '!F44</f>
        <v>0.92</v>
      </c>
      <c r="D78" s="149">
        <f>'Locatie''s indeling '!G44</f>
        <v>33</v>
      </c>
      <c r="E78" s="375">
        <f>'Invoer '!$G$391</f>
        <v>0</v>
      </c>
      <c r="F78" s="376">
        <f>'Invoer '!$H$391</f>
        <v>0</v>
      </c>
      <c r="G78" s="376">
        <f>'Invoer '!$I$391</f>
        <v>0</v>
      </c>
      <c r="H78" s="107" t="e">
        <f>'Invoer '!$J$391</f>
        <v>#DIV/0!</v>
      </c>
      <c r="I78" s="108">
        <f>'Invoer '!$K$391</f>
        <v>0</v>
      </c>
      <c r="J78" s="376">
        <f>'Invoer '!$L$391</f>
        <v>0</v>
      </c>
      <c r="K78" s="376">
        <f>'Invoer '!$M$391</f>
        <v>0</v>
      </c>
      <c r="L78" s="108" t="e">
        <f>'Invoer '!$N$391</f>
        <v>#DIV/0!</v>
      </c>
      <c r="M78" s="376" t="e">
        <f>'Invoer '!O391</f>
        <v>#DIV/0!</v>
      </c>
      <c r="N78" s="877" t="e">
        <f>'Invoer '!$O$391</f>
        <v>#DIV/0!</v>
      </c>
      <c r="O78" s="93"/>
    </row>
    <row r="79" spans="1:15" ht="25.5" customHeight="1" thickBot="1" x14ac:dyDescent="0.25">
      <c r="A79" s="105">
        <v>77</v>
      </c>
      <c r="B79" s="106" t="str">
        <f>'Locatie''s indeling '!E10</f>
        <v>Berends Gemma</v>
      </c>
      <c r="C79" s="107">
        <f>'Locatie''s indeling '!F10</f>
        <v>0.53</v>
      </c>
      <c r="D79" s="149">
        <f>'Locatie''s indeling '!G10</f>
        <v>25</v>
      </c>
      <c r="E79" s="375">
        <f>'Invoer '!$G$85</f>
        <v>0</v>
      </c>
      <c r="F79" s="376">
        <f>'Invoer '!$H$85</f>
        <v>0</v>
      </c>
      <c r="G79" s="376">
        <f>'Invoer '!$I$85</f>
        <v>0</v>
      </c>
      <c r="H79" s="107" t="e">
        <f>'Invoer '!$J$85</f>
        <v>#DIV/0!</v>
      </c>
      <c r="I79" s="108">
        <f>'Invoer '!$K$85</f>
        <v>0</v>
      </c>
      <c r="J79" s="376">
        <f>'Invoer '!$L$85</f>
        <v>0</v>
      </c>
      <c r="K79" s="376">
        <f>'Invoer '!$M$85</f>
        <v>0</v>
      </c>
      <c r="L79" s="108" t="e">
        <f>'Invoer '!$N$85</f>
        <v>#DIV/0!</v>
      </c>
      <c r="M79" s="376" t="e">
        <f>'Invoer '!O85</f>
        <v>#DIV/0!</v>
      </c>
      <c r="N79" s="877" t="e">
        <f>'Invoer '!O85</f>
        <v>#DIV/0!</v>
      </c>
      <c r="O79" s="93"/>
    </row>
    <row r="80" spans="1:15" ht="25.5" customHeight="1" thickBot="1" x14ac:dyDescent="0.25">
      <c r="A80" s="105">
        <v>78</v>
      </c>
      <c r="B80" s="106" t="str">
        <f>'Locatie''s indeling '!E17</f>
        <v>Rouwhorst Jos</v>
      </c>
      <c r="C80" s="107">
        <f>'Locatie''s indeling '!F17</f>
        <v>0.95</v>
      </c>
      <c r="D80" s="149">
        <f>'Locatie''s indeling '!G17</f>
        <v>33</v>
      </c>
      <c r="E80" s="375">
        <f>'Invoer '!$G$85</f>
        <v>0</v>
      </c>
      <c r="F80" s="376">
        <f>'Invoer '!$H$85</f>
        <v>0</v>
      </c>
      <c r="G80" s="376">
        <f>'Invoer '!$I$85</f>
        <v>0</v>
      </c>
      <c r="H80" s="107" t="e">
        <f>'Invoer '!$J$85</f>
        <v>#DIV/0!</v>
      </c>
      <c r="I80" s="108">
        <f>'Invoer '!$K$85</f>
        <v>0</v>
      </c>
      <c r="J80" s="376">
        <f>'Invoer '!$L$85</f>
        <v>0</v>
      </c>
      <c r="K80" s="376">
        <f>'Invoer '!$M$85</f>
        <v>0</v>
      </c>
      <c r="L80" s="108" t="e">
        <f>'Invoer '!$N$85</f>
        <v>#DIV/0!</v>
      </c>
      <c r="M80" s="376" t="str">
        <f>'Invoer '!O329</f>
        <v/>
      </c>
      <c r="N80" s="877" t="e">
        <f>'Invoer '!$O$148</f>
        <v>#DIV/0!</v>
      </c>
      <c r="O80" s="93"/>
    </row>
    <row r="81" spans="1:15" ht="25.5" customHeight="1" thickBot="1" x14ac:dyDescent="0.25">
      <c r="A81" s="105">
        <v>79</v>
      </c>
      <c r="B81" s="106" t="str">
        <f>'Locatie''s indeling '!E47</f>
        <v>Spekschoor Bennie</v>
      </c>
      <c r="C81" s="107">
        <f>'Locatie''s indeling '!F47</f>
        <v>1.2529999999999999</v>
      </c>
      <c r="D81" s="149">
        <f>'Locatie''s indeling '!G47</f>
        <v>39</v>
      </c>
      <c r="E81" s="375">
        <f>'Invoer '!$G$418</f>
        <v>0</v>
      </c>
      <c r="F81" s="376">
        <f>'Invoer '!$H$418</f>
        <v>0</v>
      </c>
      <c r="G81" s="376">
        <f>'Invoer '!$I$418</f>
        <v>0</v>
      </c>
      <c r="H81" s="107" t="e">
        <f>'Invoer '!$J$418</f>
        <v>#DIV/0!</v>
      </c>
      <c r="I81" s="108">
        <f>'Invoer '!$K$418</f>
        <v>0</v>
      </c>
      <c r="J81" s="376">
        <f>'Invoer '!$L$418</f>
        <v>0</v>
      </c>
      <c r="K81" s="376">
        <f>'Invoer '!$M$418</f>
        <v>0</v>
      </c>
      <c r="L81" s="108" t="e">
        <f>'Invoer '!$N$418</f>
        <v>#DIV/0!</v>
      </c>
      <c r="M81" s="376" t="e">
        <f>'Invoer '!O418</f>
        <v>#DIV/0!</v>
      </c>
      <c r="N81" s="877" t="e">
        <f>'Invoer '!$O$418</f>
        <v>#DIV/0!</v>
      </c>
      <c r="O81" s="162"/>
    </row>
    <row r="82" spans="1:15" ht="21.75" customHeight="1" thickBot="1" x14ac:dyDescent="0.25">
      <c r="A82" s="105">
        <v>80</v>
      </c>
      <c r="B82" s="106" t="str">
        <f>'Locatie''s indeling '!E74</f>
        <v>Knippenborg Irma</v>
      </c>
      <c r="C82" s="107">
        <f>'Locatie''s indeling '!F74</f>
        <v>0.28999999999999998</v>
      </c>
      <c r="D82" s="149">
        <f>'Locatie''s indeling '!G74</f>
        <v>19</v>
      </c>
      <c r="E82" s="105">
        <f>'Invoer '!$G$661</f>
        <v>0</v>
      </c>
      <c r="F82" s="109">
        <f>'Invoer '!$H$661</f>
        <v>0</v>
      </c>
      <c r="G82" s="109">
        <f>'Invoer '!$I$661</f>
        <v>0</v>
      </c>
      <c r="H82" s="107" t="e">
        <f>'Invoer '!$J$661</f>
        <v>#DIV/0!</v>
      </c>
      <c r="I82" s="199">
        <f>'Invoer '!$K$661</f>
        <v>0</v>
      </c>
      <c r="J82" s="109">
        <f>'Invoer '!$L$661</f>
        <v>0</v>
      </c>
      <c r="K82" s="109">
        <f>'Invoer '!$M$661</f>
        <v>0</v>
      </c>
      <c r="L82" s="199" t="e">
        <f>'Invoer '!$N$661</f>
        <v>#DIV/0!</v>
      </c>
      <c r="M82" s="109" t="e">
        <f>'Invoer '!O661</f>
        <v>#DIV/0!</v>
      </c>
      <c r="N82" s="877" t="e">
        <f>'Invoer '!$O$661</f>
        <v>#DIV/0!</v>
      </c>
      <c r="O82" s="93"/>
    </row>
    <row r="83" spans="1:15" ht="21.75" customHeight="1" thickBot="1" x14ac:dyDescent="0.25">
      <c r="A83" s="105">
        <v>81</v>
      </c>
      <c r="B83" s="106"/>
      <c r="C83" s="107"/>
      <c r="D83" s="149"/>
      <c r="E83" s="105"/>
      <c r="F83" s="109"/>
      <c r="G83" s="109"/>
      <c r="H83" s="107"/>
      <c r="I83" s="199"/>
      <c r="J83" s="109"/>
      <c r="K83" s="109"/>
      <c r="L83" s="199"/>
      <c r="M83" s="109"/>
      <c r="N83" s="136"/>
      <c r="O83" s="93"/>
    </row>
    <row r="84" spans="1:15" ht="21.75" customHeight="1" thickBot="1" x14ac:dyDescent="0.25">
      <c r="A84" s="105">
        <v>82</v>
      </c>
      <c r="B84" s="106"/>
      <c r="C84" s="107"/>
      <c r="D84" s="149"/>
      <c r="E84" s="105"/>
      <c r="F84" s="109"/>
      <c r="G84" s="109"/>
      <c r="H84" s="107"/>
      <c r="I84" s="199"/>
      <c r="J84" s="109"/>
      <c r="K84" s="109"/>
      <c r="L84" s="199"/>
      <c r="M84" s="109"/>
      <c r="N84" s="136"/>
      <c r="O84" s="98"/>
    </row>
    <row r="85" spans="1:15" ht="21.75" customHeight="1" thickBot="1" x14ac:dyDescent="0.25">
      <c r="A85" s="105">
        <v>83</v>
      </c>
      <c r="B85" s="106"/>
      <c r="C85" s="107"/>
      <c r="D85" s="149"/>
      <c r="E85" s="105"/>
      <c r="F85" s="109"/>
      <c r="G85" s="109"/>
      <c r="H85" s="107"/>
      <c r="I85" s="199"/>
      <c r="J85" s="109"/>
      <c r="K85" s="109"/>
      <c r="L85" s="199"/>
      <c r="M85" s="109"/>
      <c r="N85" s="136"/>
      <c r="O85" s="93"/>
    </row>
    <row r="86" spans="1:15" ht="21.75" customHeight="1" thickBot="1" x14ac:dyDescent="0.25">
      <c r="A86" s="105">
        <v>84</v>
      </c>
      <c r="B86" s="106"/>
      <c r="C86" s="107"/>
      <c r="D86" s="149"/>
      <c r="E86" s="105"/>
      <c r="F86" s="109"/>
      <c r="G86" s="109"/>
      <c r="H86" s="107"/>
      <c r="I86" s="199"/>
      <c r="J86" s="109"/>
      <c r="K86" s="109"/>
      <c r="L86" s="199"/>
      <c r="M86" s="109"/>
      <c r="N86" s="136"/>
      <c r="O86" s="93"/>
    </row>
    <row r="87" spans="1:15" ht="21.75" customHeight="1" thickBot="1" x14ac:dyDescent="0.25">
      <c r="A87" s="105">
        <v>85</v>
      </c>
      <c r="B87" s="106"/>
      <c r="C87" s="107"/>
      <c r="D87" s="149"/>
      <c r="E87" s="105"/>
      <c r="F87" s="109"/>
      <c r="G87" s="109"/>
      <c r="H87" s="107"/>
      <c r="I87" s="199"/>
      <c r="J87" s="109"/>
      <c r="K87" s="109"/>
      <c r="L87" s="199"/>
      <c r="M87" s="109"/>
      <c r="N87" s="136"/>
      <c r="O87" s="96"/>
    </row>
    <row r="88" spans="1:15" ht="21.75" customHeight="1" thickBot="1" x14ac:dyDescent="0.25">
      <c r="A88" s="105">
        <v>86</v>
      </c>
      <c r="B88" s="106"/>
      <c r="C88" s="107"/>
      <c r="D88" s="149"/>
      <c r="E88" s="105"/>
      <c r="F88" s="109"/>
      <c r="G88" s="109"/>
      <c r="H88" s="107"/>
      <c r="I88" s="199"/>
      <c r="J88" s="109"/>
      <c r="K88" s="109"/>
      <c r="L88" s="199"/>
      <c r="M88" s="109"/>
      <c r="N88" s="136"/>
      <c r="O88" s="93"/>
    </row>
    <row r="89" spans="1:15" ht="21.75" customHeight="1" thickBot="1" x14ac:dyDescent="0.25">
      <c r="A89" s="105">
        <v>87</v>
      </c>
      <c r="B89" s="106"/>
      <c r="C89" s="107"/>
      <c r="D89" s="149"/>
      <c r="E89" s="105"/>
      <c r="F89" s="109"/>
      <c r="G89" s="109"/>
      <c r="H89" s="107"/>
      <c r="I89" s="199"/>
      <c r="J89" s="109"/>
      <c r="K89" s="109"/>
      <c r="L89" s="199"/>
      <c r="M89" s="109"/>
      <c r="N89" s="136"/>
      <c r="O89" s="96"/>
    </row>
    <row r="90" spans="1:15" ht="21.75" customHeight="1" thickBot="1" x14ac:dyDescent="0.25">
      <c r="A90" s="105">
        <v>88</v>
      </c>
      <c r="B90" s="106"/>
      <c r="C90" s="107"/>
      <c r="D90" s="149"/>
      <c r="E90" s="105"/>
      <c r="F90" s="109"/>
      <c r="G90" s="109"/>
      <c r="H90" s="107"/>
      <c r="I90" s="199"/>
      <c r="J90" s="109"/>
      <c r="K90" s="109"/>
      <c r="L90" s="199"/>
      <c r="M90" s="109"/>
      <c r="N90" s="136"/>
      <c r="O90" s="96"/>
    </row>
    <row r="91" spans="1:15" ht="16.5" customHeight="1" thickBot="1" x14ac:dyDescent="0.25">
      <c r="A91" s="105">
        <v>89</v>
      </c>
      <c r="B91" s="106"/>
      <c r="C91" s="107"/>
      <c r="D91" s="149"/>
      <c r="E91" s="105"/>
      <c r="F91" s="109"/>
      <c r="G91" s="109"/>
      <c r="H91" s="107"/>
      <c r="I91" s="199"/>
      <c r="J91" s="109"/>
      <c r="K91" s="109"/>
      <c r="L91" s="199"/>
      <c r="M91" s="109"/>
      <c r="N91" s="136"/>
      <c r="O91" s="96"/>
    </row>
    <row r="92" spans="1:15" ht="16.5" customHeight="1" thickBot="1" x14ac:dyDescent="0.25">
      <c r="A92" s="105">
        <v>90</v>
      </c>
      <c r="B92" s="106"/>
      <c r="C92" s="107"/>
      <c r="D92" s="149"/>
      <c r="E92" s="105"/>
      <c r="F92" s="109"/>
      <c r="G92" s="109"/>
      <c r="H92" s="107"/>
      <c r="I92" s="199"/>
      <c r="J92" s="109"/>
      <c r="K92" s="109"/>
      <c r="L92" s="199"/>
      <c r="M92" s="109">
        <f>'Invoer '!O814</f>
        <v>0</v>
      </c>
      <c r="N92" s="136"/>
      <c r="O92" s="96"/>
    </row>
    <row r="93" spans="1:15" ht="16.5" customHeight="1" thickBot="1" x14ac:dyDescent="0.25">
      <c r="A93" s="691"/>
      <c r="B93" s="692"/>
      <c r="C93" s="693"/>
      <c r="D93" s="694"/>
      <c r="E93" s="691"/>
      <c r="F93" s="695"/>
      <c r="G93" s="695"/>
      <c r="H93" s="693"/>
      <c r="I93" s="696"/>
      <c r="J93" s="695"/>
      <c r="K93" s="695"/>
      <c r="L93" s="696"/>
      <c r="M93" s="109"/>
      <c r="N93" s="136"/>
      <c r="O93" s="96"/>
    </row>
    <row r="94" spans="1:15" ht="37.5" customHeight="1" thickBot="1" x14ac:dyDescent="0.25">
      <c r="A94" s="120"/>
      <c r="B94" s="363" t="s">
        <v>31</v>
      </c>
      <c r="C94" s="121"/>
      <c r="D94" s="697"/>
      <c r="I94" s="698"/>
      <c r="J94" s="103"/>
      <c r="L94" s="698"/>
      <c r="M94" s="690"/>
      <c r="N94" s="136"/>
      <c r="O94" s="96"/>
    </row>
    <row r="95" spans="1:15" ht="17.25" customHeight="1" x14ac:dyDescent="0.2">
      <c r="A95" s="120"/>
      <c r="B95" s="142"/>
      <c r="C95" s="121"/>
      <c r="D95" s="697"/>
      <c r="I95" s="698"/>
      <c r="J95" s="103"/>
      <c r="L95" s="698"/>
      <c r="M95" s="690"/>
      <c r="N95" s="136"/>
      <c r="O95" s="96"/>
    </row>
    <row r="96" spans="1:15" ht="17.25" customHeight="1" x14ac:dyDescent="0.2">
      <c r="A96" s="120"/>
      <c r="B96" s="142"/>
      <c r="C96" s="121"/>
      <c r="D96" s="697"/>
      <c r="I96" s="698"/>
      <c r="J96" s="103"/>
      <c r="L96" s="698"/>
      <c r="M96" s="690"/>
      <c r="N96" s="136"/>
      <c r="O96" s="96"/>
    </row>
    <row r="97" spans="1:15" ht="17.25" customHeight="1" x14ac:dyDescent="0.2">
      <c r="A97" s="120"/>
      <c r="B97" s="142"/>
      <c r="C97" s="121"/>
      <c r="D97" s="697"/>
      <c r="I97" s="698"/>
      <c r="J97" s="103"/>
      <c r="L97" s="698"/>
      <c r="M97" s="690"/>
      <c r="N97" s="136"/>
      <c r="O97" s="96"/>
    </row>
    <row r="98" spans="1:15" ht="17.25" customHeight="1" x14ac:dyDescent="0.2">
      <c r="A98" s="120"/>
      <c r="B98" s="142"/>
      <c r="C98" s="121"/>
      <c r="D98" s="697"/>
      <c r="I98" s="698"/>
      <c r="J98" s="103"/>
      <c r="L98" s="698"/>
      <c r="M98" s="690"/>
      <c r="N98" s="136"/>
      <c r="O98" s="96"/>
    </row>
    <row r="99" spans="1:15" ht="17.25" customHeight="1" x14ac:dyDescent="0.2">
      <c r="A99" s="120"/>
      <c r="B99" s="142"/>
      <c r="C99" s="121"/>
      <c r="D99" s="697"/>
      <c r="I99" s="698"/>
      <c r="J99" s="103"/>
      <c r="L99" s="698"/>
      <c r="M99" s="690"/>
      <c r="N99" s="136"/>
      <c r="O99" s="96"/>
    </row>
    <row r="100" spans="1:15" ht="17.25" customHeight="1" x14ac:dyDescent="0.15">
      <c r="I100" s="698"/>
      <c r="L100" s="698"/>
      <c r="N100" s="136"/>
    </row>
    <row r="101" spans="1:15" x14ac:dyDescent="0.15">
      <c r="N101" s="136"/>
    </row>
    <row r="102" spans="1:15" x14ac:dyDescent="0.15">
      <c r="N102" s="136"/>
    </row>
    <row r="103" spans="1:15" x14ac:dyDescent="0.15">
      <c r="N103" s="136"/>
    </row>
    <row r="104" spans="1:15" x14ac:dyDescent="0.15">
      <c r="N104" s="136"/>
    </row>
    <row r="105" spans="1:15" ht="28.5" customHeight="1" x14ac:dyDescent="0.15">
      <c r="N105" s="136"/>
    </row>
    <row r="106" spans="1:15" x14ac:dyDescent="0.15">
      <c r="N106" s="136"/>
    </row>
    <row r="107" spans="1:15" x14ac:dyDescent="0.15">
      <c r="N107" s="136"/>
    </row>
    <row r="108" spans="1:15" x14ac:dyDescent="0.15">
      <c r="N108" s="136"/>
    </row>
    <row r="109" spans="1:15" x14ac:dyDescent="0.15">
      <c r="N109" s="136"/>
    </row>
    <row r="110" spans="1:15" x14ac:dyDescent="0.15">
      <c r="N110" s="136"/>
    </row>
    <row r="111" spans="1:15" x14ac:dyDescent="0.15">
      <c r="N111" s="136"/>
    </row>
    <row r="112" spans="1:15" x14ac:dyDescent="0.15">
      <c r="N112" s="136"/>
    </row>
    <row r="113" spans="14:14" x14ac:dyDescent="0.15">
      <c r="N113" s="136"/>
    </row>
    <row r="114" spans="14:14" x14ac:dyDescent="0.15">
      <c r="N114" s="136"/>
    </row>
    <row r="115" spans="14:14" x14ac:dyDescent="0.15">
      <c r="N115" s="136"/>
    </row>
    <row r="116" spans="14:14" x14ac:dyDescent="0.15">
      <c r="N116" s="136"/>
    </row>
    <row r="117" spans="14:14" x14ac:dyDescent="0.15">
      <c r="N117" s="136"/>
    </row>
    <row r="118" spans="14:14" x14ac:dyDescent="0.15">
      <c r="N118" s="136"/>
    </row>
    <row r="119" spans="14:14" x14ac:dyDescent="0.15">
      <c r="N119" s="136"/>
    </row>
    <row r="120" spans="14:14" x14ac:dyDescent="0.15">
      <c r="N120" s="136"/>
    </row>
    <row r="121" spans="14:14" x14ac:dyDescent="0.15">
      <c r="N121" s="136"/>
    </row>
    <row r="122" spans="14:14" x14ac:dyDescent="0.15">
      <c r="N122" s="136"/>
    </row>
    <row r="123" spans="14:14" x14ac:dyDescent="0.15">
      <c r="N123" s="136"/>
    </row>
    <row r="124" spans="14:14" x14ac:dyDescent="0.15">
      <c r="N124" s="136"/>
    </row>
    <row r="125" spans="14:14" x14ac:dyDescent="0.15">
      <c r="N125" s="136"/>
    </row>
    <row r="126" spans="14:14" x14ac:dyDescent="0.15">
      <c r="N126" s="136"/>
    </row>
    <row r="127" spans="14:14" x14ac:dyDescent="0.15">
      <c r="N127" s="136"/>
    </row>
    <row r="128" spans="14:14" x14ac:dyDescent="0.15">
      <c r="N128" s="136"/>
    </row>
    <row r="129" spans="14:14" x14ac:dyDescent="0.15">
      <c r="N129" s="136"/>
    </row>
    <row r="130" spans="14:14" x14ac:dyDescent="0.15">
      <c r="N130" s="136"/>
    </row>
    <row r="131" spans="14:14" x14ac:dyDescent="0.15">
      <c r="N131" s="136"/>
    </row>
    <row r="132" spans="14:14" x14ac:dyDescent="0.15">
      <c r="N132" s="136"/>
    </row>
    <row r="133" spans="14:14" x14ac:dyDescent="0.15">
      <c r="N133" s="136"/>
    </row>
    <row r="134" spans="14:14" x14ac:dyDescent="0.15">
      <c r="N134" s="136"/>
    </row>
    <row r="135" spans="14:14" x14ac:dyDescent="0.15">
      <c r="N135" s="136"/>
    </row>
    <row r="136" spans="14:14" x14ac:dyDescent="0.15">
      <c r="N136" s="136"/>
    </row>
    <row r="137" spans="14:14" x14ac:dyDescent="0.15">
      <c r="N137" s="136"/>
    </row>
    <row r="138" spans="14:14" x14ac:dyDescent="0.15">
      <c r="N138" s="136"/>
    </row>
    <row r="139" spans="14:14" x14ac:dyDescent="0.15">
      <c r="N139" s="136"/>
    </row>
    <row r="140" spans="14:14" x14ac:dyDescent="0.15">
      <c r="N140" s="136"/>
    </row>
    <row r="141" spans="14:14" x14ac:dyDescent="0.15">
      <c r="N141" s="136"/>
    </row>
    <row r="142" spans="14:14" x14ac:dyDescent="0.15">
      <c r="N142" s="136"/>
    </row>
    <row r="143" spans="14:14" x14ac:dyDescent="0.15">
      <c r="N143" s="136"/>
    </row>
    <row r="144" spans="14:14" x14ac:dyDescent="0.15">
      <c r="N144" s="136"/>
    </row>
    <row r="145" spans="14:14" x14ac:dyDescent="0.15">
      <c r="N145" s="136"/>
    </row>
    <row r="146" spans="14:14" x14ac:dyDescent="0.15">
      <c r="N146" s="136"/>
    </row>
    <row r="147" spans="14:14" x14ac:dyDescent="0.15">
      <c r="N147" s="136"/>
    </row>
    <row r="148" spans="14:14" x14ac:dyDescent="0.15">
      <c r="N148" s="136"/>
    </row>
    <row r="149" spans="14:14" x14ac:dyDescent="0.15">
      <c r="N149" s="136"/>
    </row>
    <row r="150" spans="14:14" x14ac:dyDescent="0.15">
      <c r="N150" s="136"/>
    </row>
    <row r="151" spans="14:14" x14ac:dyDescent="0.15">
      <c r="N151" s="136"/>
    </row>
    <row r="152" spans="14:14" x14ac:dyDescent="0.15">
      <c r="N152" s="136"/>
    </row>
    <row r="153" spans="14:14" x14ac:dyDescent="0.15">
      <c r="N153" s="136"/>
    </row>
    <row r="154" spans="14:14" x14ac:dyDescent="0.15">
      <c r="N154" s="136"/>
    </row>
    <row r="155" spans="14:14" x14ac:dyDescent="0.15">
      <c r="N155" s="136"/>
    </row>
    <row r="156" spans="14:14" x14ac:dyDescent="0.15">
      <c r="N156" s="136"/>
    </row>
    <row r="157" spans="14:14" x14ac:dyDescent="0.15">
      <c r="N157" s="136"/>
    </row>
    <row r="158" spans="14:14" x14ac:dyDescent="0.15">
      <c r="N158" s="136"/>
    </row>
    <row r="159" spans="14:14" x14ac:dyDescent="0.15">
      <c r="N159" s="136"/>
    </row>
    <row r="160" spans="14:14" x14ac:dyDescent="0.15">
      <c r="N160" s="136"/>
    </row>
    <row r="161" spans="14:14" x14ac:dyDescent="0.15">
      <c r="N161" s="136"/>
    </row>
    <row r="162" spans="14:14" x14ac:dyDescent="0.15">
      <c r="N162" s="136"/>
    </row>
    <row r="163" spans="14:14" x14ac:dyDescent="0.15">
      <c r="N163" s="136"/>
    </row>
    <row r="164" spans="14:14" x14ac:dyDescent="0.15">
      <c r="N164" s="136"/>
    </row>
    <row r="165" spans="14:14" x14ac:dyDescent="0.15">
      <c r="N165" s="136"/>
    </row>
    <row r="166" spans="14:14" x14ac:dyDescent="0.15">
      <c r="N166" s="136"/>
    </row>
    <row r="167" spans="14:14" x14ac:dyDescent="0.15">
      <c r="N167" s="136"/>
    </row>
    <row r="168" spans="14:14" x14ac:dyDescent="0.15">
      <c r="N168" s="136"/>
    </row>
    <row r="169" spans="14:14" x14ac:dyDescent="0.15">
      <c r="N169" s="136"/>
    </row>
    <row r="170" spans="14:14" x14ac:dyDescent="0.15">
      <c r="N170" s="136"/>
    </row>
    <row r="171" spans="14:14" x14ac:dyDescent="0.15">
      <c r="N171" s="136"/>
    </row>
    <row r="172" spans="14:14" x14ac:dyDescent="0.15">
      <c r="N172" s="136"/>
    </row>
    <row r="173" spans="14:14" x14ac:dyDescent="0.15">
      <c r="N173" s="136"/>
    </row>
    <row r="174" spans="14:14" x14ac:dyDescent="0.15">
      <c r="N174" s="136"/>
    </row>
    <row r="175" spans="14:14" x14ac:dyDescent="0.15">
      <c r="N175" s="136"/>
    </row>
    <row r="176" spans="14:14" x14ac:dyDescent="0.15">
      <c r="N176" s="136"/>
    </row>
    <row r="177" spans="14:14" x14ac:dyDescent="0.15">
      <c r="N177" s="136"/>
    </row>
    <row r="178" spans="14:14" x14ac:dyDescent="0.15">
      <c r="N178" s="136"/>
    </row>
    <row r="179" spans="14:14" x14ac:dyDescent="0.15">
      <c r="N179" s="136"/>
    </row>
    <row r="180" spans="14:14" x14ac:dyDescent="0.15">
      <c r="N180" s="136"/>
    </row>
    <row r="181" spans="14:14" x14ac:dyDescent="0.15">
      <c r="N181" s="136"/>
    </row>
    <row r="182" spans="14:14" x14ac:dyDescent="0.15">
      <c r="N182" s="136"/>
    </row>
    <row r="183" spans="14:14" x14ac:dyDescent="0.15">
      <c r="N183" s="136"/>
    </row>
    <row r="184" spans="14:14" x14ac:dyDescent="0.15">
      <c r="N184" s="136"/>
    </row>
    <row r="185" spans="14:14" x14ac:dyDescent="0.15">
      <c r="N185" s="136"/>
    </row>
    <row r="186" spans="14:14" x14ac:dyDescent="0.15">
      <c r="N186" s="136"/>
    </row>
    <row r="187" spans="14:14" x14ac:dyDescent="0.15">
      <c r="N187" s="136"/>
    </row>
    <row r="188" spans="14:14" x14ac:dyDescent="0.15">
      <c r="N188" s="136"/>
    </row>
    <row r="189" spans="14:14" x14ac:dyDescent="0.15">
      <c r="N189" s="136"/>
    </row>
    <row r="190" spans="14:14" x14ac:dyDescent="0.15">
      <c r="N190" s="136"/>
    </row>
    <row r="191" spans="14:14" x14ac:dyDescent="0.15">
      <c r="N191" s="136"/>
    </row>
    <row r="192" spans="14:14" x14ac:dyDescent="0.15">
      <c r="N192" s="136"/>
    </row>
    <row r="193" spans="14:14" x14ac:dyDescent="0.15">
      <c r="N193" s="136"/>
    </row>
    <row r="194" spans="14:14" x14ac:dyDescent="0.15">
      <c r="N194" s="136"/>
    </row>
    <row r="195" spans="14:14" x14ac:dyDescent="0.15">
      <c r="N195" s="136"/>
    </row>
    <row r="196" spans="14:14" x14ac:dyDescent="0.15">
      <c r="N196" s="136"/>
    </row>
    <row r="197" spans="14:14" x14ac:dyDescent="0.15">
      <c r="N197" s="136"/>
    </row>
    <row r="198" spans="14:14" x14ac:dyDescent="0.15">
      <c r="N198" s="136"/>
    </row>
    <row r="199" spans="14:14" x14ac:dyDescent="0.15">
      <c r="N199" s="136"/>
    </row>
    <row r="200" spans="14:14" x14ac:dyDescent="0.15">
      <c r="N200" s="136"/>
    </row>
    <row r="201" spans="14:14" x14ac:dyDescent="0.15">
      <c r="N201" s="136"/>
    </row>
    <row r="202" spans="14:14" x14ac:dyDescent="0.15">
      <c r="N202" s="136"/>
    </row>
    <row r="203" spans="14:14" x14ac:dyDescent="0.15">
      <c r="N203" s="136"/>
    </row>
    <row r="204" spans="14:14" x14ac:dyDescent="0.15">
      <c r="N204" s="136"/>
    </row>
    <row r="205" spans="14:14" x14ac:dyDescent="0.15">
      <c r="N205" s="136"/>
    </row>
    <row r="206" spans="14:14" x14ac:dyDescent="0.15">
      <c r="N206" s="136"/>
    </row>
    <row r="207" spans="14:14" x14ac:dyDescent="0.15">
      <c r="N207" s="136"/>
    </row>
    <row r="208" spans="14:14" x14ac:dyDescent="0.15">
      <c r="N208" s="136"/>
    </row>
    <row r="209" spans="14:14" x14ac:dyDescent="0.15">
      <c r="N209" s="136"/>
    </row>
    <row r="210" spans="14:14" x14ac:dyDescent="0.15">
      <c r="N210" s="136"/>
    </row>
    <row r="211" spans="14:14" x14ac:dyDescent="0.15">
      <c r="N211" s="136"/>
    </row>
    <row r="212" spans="14:14" x14ac:dyDescent="0.15">
      <c r="N212" s="136"/>
    </row>
    <row r="213" spans="14:14" x14ac:dyDescent="0.15">
      <c r="N213" s="136"/>
    </row>
    <row r="214" spans="14:14" x14ac:dyDescent="0.15">
      <c r="N214" s="136"/>
    </row>
    <row r="215" spans="14:14" x14ac:dyDescent="0.15">
      <c r="N215" s="136"/>
    </row>
    <row r="216" spans="14:14" x14ac:dyDescent="0.15">
      <c r="N216" s="136"/>
    </row>
    <row r="217" spans="14:14" x14ac:dyDescent="0.15">
      <c r="N217" s="136"/>
    </row>
    <row r="218" spans="14:14" x14ac:dyDescent="0.15">
      <c r="N218" s="136"/>
    </row>
    <row r="219" spans="14:14" x14ac:dyDescent="0.15">
      <c r="N219" s="136"/>
    </row>
    <row r="220" spans="14:14" x14ac:dyDescent="0.15">
      <c r="N220" s="136"/>
    </row>
    <row r="221" spans="14:14" x14ac:dyDescent="0.15">
      <c r="N221" s="136"/>
    </row>
    <row r="222" spans="14:14" x14ac:dyDescent="0.15">
      <c r="N222" s="136"/>
    </row>
    <row r="223" spans="14:14" x14ac:dyDescent="0.15">
      <c r="N223" s="136"/>
    </row>
    <row r="224" spans="14:14" x14ac:dyDescent="0.15">
      <c r="N224" s="136"/>
    </row>
    <row r="225" spans="14:14" x14ac:dyDescent="0.15">
      <c r="N225" s="136"/>
    </row>
    <row r="226" spans="14:14" x14ac:dyDescent="0.15">
      <c r="N226" s="136"/>
    </row>
    <row r="227" spans="14:14" x14ac:dyDescent="0.15">
      <c r="N227" s="136"/>
    </row>
    <row r="228" spans="14:14" x14ac:dyDescent="0.15">
      <c r="N228" s="136"/>
    </row>
    <row r="229" spans="14:14" x14ac:dyDescent="0.15">
      <c r="N229" s="136"/>
    </row>
    <row r="230" spans="14:14" x14ac:dyDescent="0.15">
      <c r="N230" s="136"/>
    </row>
    <row r="231" spans="14:14" x14ac:dyDescent="0.15">
      <c r="N231" s="136"/>
    </row>
    <row r="232" spans="14:14" x14ac:dyDescent="0.15">
      <c r="N232" s="136"/>
    </row>
    <row r="233" spans="14:14" x14ac:dyDescent="0.15">
      <c r="N233" s="136"/>
    </row>
    <row r="234" spans="14:14" x14ac:dyDescent="0.15">
      <c r="N234" s="136"/>
    </row>
    <row r="235" spans="14:14" x14ac:dyDescent="0.15">
      <c r="N235" s="136"/>
    </row>
    <row r="236" spans="14:14" x14ac:dyDescent="0.15">
      <c r="N236" s="136"/>
    </row>
    <row r="237" spans="14:14" x14ac:dyDescent="0.15">
      <c r="N237" s="136"/>
    </row>
    <row r="238" spans="14:14" x14ac:dyDescent="0.15">
      <c r="N238" s="136"/>
    </row>
    <row r="239" spans="14:14" x14ac:dyDescent="0.15">
      <c r="N239" s="136"/>
    </row>
    <row r="240" spans="14:14" x14ac:dyDescent="0.15">
      <c r="N240" s="136"/>
    </row>
    <row r="241" spans="14:14" x14ac:dyDescent="0.15">
      <c r="N241" s="136"/>
    </row>
    <row r="242" spans="14:14" x14ac:dyDescent="0.15">
      <c r="N242" s="136"/>
    </row>
    <row r="243" spans="14:14" x14ac:dyDescent="0.15">
      <c r="N243" s="136"/>
    </row>
    <row r="244" spans="14:14" x14ac:dyDescent="0.15">
      <c r="N244" s="136"/>
    </row>
    <row r="245" spans="14:14" x14ac:dyDescent="0.15">
      <c r="N245" s="136"/>
    </row>
    <row r="246" spans="14:14" x14ac:dyDescent="0.15">
      <c r="N246" s="136"/>
    </row>
    <row r="247" spans="14:14" x14ac:dyDescent="0.15">
      <c r="N247" s="136"/>
    </row>
    <row r="248" spans="14:14" x14ac:dyDescent="0.15">
      <c r="N248" s="136"/>
    </row>
    <row r="249" spans="14:14" x14ac:dyDescent="0.15">
      <c r="N249" s="136"/>
    </row>
    <row r="250" spans="14:14" x14ac:dyDescent="0.15">
      <c r="N250" s="136"/>
    </row>
    <row r="251" spans="14:14" x14ac:dyDescent="0.15">
      <c r="N251" s="136"/>
    </row>
    <row r="252" spans="14:14" x14ac:dyDescent="0.15">
      <c r="N252" s="136"/>
    </row>
    <row r="253" spans="14:14" x14ac:dyDescent="0.15">
      <c r="N253" s="136"/>
    </row>
    <row r="254" spans="14:14" x14ac:dyDescent="0.15">
      <c r="N254" s="136"/>
    </row>
    <row r="255" spans="14:14" x14ac:dyDescent="0.15">
      <c r="N255" s="136"/>
    </row>
    <row r="256" spans="14:14" x14ac:dyDescent="0.15">
      <c r="N256" s="136"/>
    </row>
    <row r="257" spans="14:14" x14ac:dyDescent="0.15">
      <c r="N257" s="136"/>
    </row>
    <row r="258" spans="14:14" x14ac:dyDescent="0.15">
      <c r="N258" s="136"/>
    </row>
    <row r="259" spans="14:14" x14ac:dyDescent="0.15">
      <c r="N259" s="136"/>
    </row>
    <row r="260" spans="14:14" x14ac:dyDescent="0.15">
      <c r="N260" s="136"/>
    </row>
    <row r="261" spans="14:14" x14ac:dyDescent="0.15">
      <c r="N261" s="136"/>
    </row>
    <row r="262" spans="14:14" x14ac:dyDescent="0.15">
      <c r="N262" s="136"/>
    </row>
    <row r="263" spans="14:14" x14ac:dyDescent="0.15">
      <c r="N263" s="136"/>
    </row>
    <row r="264" spans="14:14" x14ac:dyDescent="0.15">
      <c r="N264" s="136"/>
    </row>
    <row r="265" spans="14:14" x14ac:dyDescent="0.15">
      <c r="N265" s="136"/>
    </row>
    <row r="266" spans="14:14" x14ac:dyDescent="0.15">
      <c r="N266" s="136"/>
    </row>
    <row r="267" spans="14:14" x14ac:dyDescent="0.15">
      <c r="N267" s="136"/>
    </row>
    <row r="268" spans="14:14" x14ac:dyDescent="0.15">
      <c r="N268" s="136"/>
    </row>
    <row r="269" spans="14:14" x14ac:dyDescent="0.15">
      <c r="N269" s="136"/>
    </row>
    <row r="270" spans="14:14" x14ac:dyDescent="0.15">
      <c r="N270" s="136"/>
    </row>
    <row r="271" spans="14:14" x14ac:dyDescent="0.15">
      <c r="N271" s="136"/>
    </row>
    <row r="272" spans="14:14" x14ac:dyDescent="0.15">
      <c r="N272" s="136"/>
    </row>
    <row r="273" spans="14:14" x14ac:dyDescent="0.15">
      <c r="N273" s="136"/>
    </row>
    <row r="274" spans="14:14" x14ac:dyDescent="0.15">
      <c r="N274" s="136"/>
    </row>
    <row r="275" spans="14:14" x14ac:dyDescent="0.15">
      <c r="N275" s="136"/>
    </row>
    <row r="276" spans="14:14" x14ac:dyDescent="0.15">
      <c r="N276" s="136"/>
    </row>
    <row r="277" spans="14:14" x14ac:dyDescent="0.15">
      <c r="N277" s="136"/>
    </row>
    <row r="278" spans="14:14" x14ac:dyDescent="0.15">
      <c r="N278" s="136"/>
    </row>
    <row r="279" spans="14:14" x14ac:dyDescent="0.15">
      <c r="N279" s="136"/>
    </row>
    <row r="280" spans="14:14" x14ac:dyDescent="0.15">
      <c r="N280" s="136"/>
    </row>
    <row r="281" spans="14:14" x14ac:dyDescent="0.15">
      <c r="N281" s="136"/>
    </row>
    <row r="282" spans="14:14" x14ac:dyDescent="0.15">
      <c r="N282" s="136"/>
    </row>
    <row r="283" spans="14:14" x14ac:dyDescent="0.15">
      <c r="N283" s="136"/>
    </row>
    <row r="284" spans="14:14" x14ac:dyDescent="0.15">
      <c r="N284" s="136"/>
    </row>
    <row r="285" spans="14:14" x14ac:dyDescent="0.15">
      <c r="N285" s="136"/>
    </row>
    <row r="286" spans="14:14" x14ac:dyDescent="0.15">
      <c r="N286" s="136"/>
    </row>
    <row r="287" spans="14:14" x14ac:dyDescent="0.15">
      <c r="N287" s="136"/>
    </row>
    <row r="288" spans="14:14" x14ac:dyDescent="0.15">
      <c r="N288" s="136"/>
    </row>
    <row r="289" spans="14:14" x14ac:dyDescent="0.15">
      <c r="N289" s="136"/>
    </row>
    <row r="290" spans="14:14" x14ac:dyDescent="0.15">
      <c r="N290" s="136"/>
    </row>
    <row r="291" spans="14:14" x14ac:dyDescent="0.15">
      <c r="N291" s="136"/>
    </row>
    <row r="292" spans="14:14" x14ac:dyDescent="0.15">
      <c r="N292" s="136"/>
    </row>
    <row r="293" spans="14:14" x14ac:dyDescent="0.15">
      <c r="N293" s="136"/>
    </row>
    <row r="294" spans="14:14" x14ac:dyDescent="0.15">
      <c r="N294" s="136"/>
    </row>
    <row r="295" spans="14:14" x14ac:dyDescent="0.15">
      <c r="N295" s="136"/>
    </row>
    <row r="296" spans="14:14" x14ac:dyDescent="0.15">
      <c r="N296" s="136"/>
    </row>
    <row r="297" spans="14:14" x14ac:dyDescent="0.15">
      <c r="N297" s="136"/>
    </row>
    <row r="298" spans="14:14" x14ac:dyDescent="0.15">
      <c r="N298" s="136"/>
    </row>
    <row r="299" spans="14:14" x14ac:dyDescent="0.15">
      <c r="N299" s="136"/>
    </row>
    <row r="300" spans="14:14" x14ac:dyDescent="0.15">
      <c r="N300" s="136"/>
    </row>
    <row r="301" spans="14:14" x14ac:dyDescent="0.15">
      <c r="N301" s="136"/>
    </row>
    <row r="302" spans="14:14" x14ac:dyDescent="0.15">
      <c r="N302" s="136"/>
    </row>
    <row r="303" spans="14:14" x14ac:dyDescent="0.15">
      <c r="N303" s="136"/>
    </row>
    <row r="304" spans="14:14" x14ac:dyDescent="0.15">
      <c r="N304" s="136"/>
    </row>
    <row r="305" spans="14:14" x14ac:dyDescent="0.15">
      <c r="N305" s="136"/>
    </row>
    <row r="306" spans="14:14" x14ac:dyDescent="0.15">
      <c r="N306" s="136"/>
    </row>
    <row r="307" spans="14:14" x14ac:dyDescent="0.15">
      <c r="N307" s="136"/>
    </row>
    <row r="308" spans="14:14" x14ac:dyDescent="0.15">
      <c r="N308" s="136"/>
    </row>
    <row r="309" spans="14:14" x14ac:dyDescent="0.15">
      <c r="N309" s="136"/>
    </row>
    <row r="310" spans="14:14" x14ac:dyDescent="0.15">
      <c r="N310" s="136"/>
    </row>
    <row r="311" spans="14:14" x14ac:dyDescent="0.15">
      <c r="N311" s="136"/>
    </row>
    <row r="312" spans="14:14" x14ac:dyDescent="0.15">
      <c r="N312" s="136"/>
    </row>
    <row r="313" spans="14:14" x14ac:dyDescent="0.15">
      <c r="N313" s="136"/>
    </row>
    <row r="314" spans="14:14" x14ac:dyDescent="0.15">
      <c r="N314" s="136"/>
    </row>
    <row r="315" spans="14:14" x14ac:dyDescent="0.15">
      <c r="N315" s="136"/>
    </row>
    <row r="316" spans="14:14" x14ac:dyDescent="0.15">
      <c r="N316" s="136"/>
    </row>
    <row r="317" spans="14:14" x14ac:dyDescent="0.15">
      <c r="N317" s="136"/>
    </row>
    <row r="318" spans="14:14" x14ac:dyDescent="0.15">
      <c r="N318" s="136"/>
    </row>
    <row r="319" spans="14:14" x14ac:dyDescent="0.15">
      <c r="N319" s="136"/>
    </row>
    <row r="320" spans="14:14" x14ac:dyDescent="0.15">
      <c r="N320" s="136"/>
    </row>
    <row r="321" spans="14:14" x14ac:dyDescent="0.15">
      <c r="N321" s="136"/>
    </row>
    <row r="322" spans="14:14" x14ac:dyDescent="0.15">
      <c r="N322" s="136"/>
    </row>
    <row r="323" spans="14:14" x14ac:dyDescent="0.15">
      <c r="N323" s="136"/>
    </row>
    <row r="324" spans="14:14" x14ac:dyDescent="0.15">
      <c r="N324" s="136"/>
    </row>
    <row r="325" spans="14:14" x14ac:dyDescent="0.15">
      <c r="N325" s="136"/>
    </row>
    <row r="326" spans="14:14" x14ac:dyDescent="0.15">
      <c r="N326" s="136"/>
    </row>
    <row r="327" spans="14:14" x14ac:dyDescent="0.15">
      <c r="N327" s="136"/>
    </row>
    <row r="328" spans="14:14" x14ac:dyDescent="0.15">
      <c r="N328" s="136"/>
    </row>
    <row r="329" spans="14:14" x14ac:dyDescent="0.15">
      <c r="N329" s="136"/>
    </row>
    <row r="330" spans="14:14" x14ac:dyDescent="0.15">
      <c r="N330" s="136"/>
    </row>
    <row r="331" spans="14:14" x14ac:dyDescent="0.15">
      <c r="N331" s="136"/>
    </row>
    <row r="332" spans="14:14" x14ac:dyDescent="0.15">
      <c r="N332" s="136"/>
    </row>
    <row r="333" spans="14:14" x14ac:dyDescent="0.15">
      <c r="N333" s="136"/>
    </row>
    <row r="334" spans="14:14" x14ac:dyDescent="0.15">
      <c r="N334" s="136"/>
    </row>
    <row r="335" spans="14:14" x14ac:dyDescent="0.15">
      <c r="N335" s="136"/>
    </row>
    <row r="336" spans="14:14" x14ac:dyDescent="0.15">
      <c r="N336" s="136"/>
    </row>
    <row r="337" spans="14:14" x14ac:dyDescent="0.15">
      <c r="N337" s="136"/>
    </row>
    <row r="338" spans="14:14" x14ac:dyDescent="0.15">
      <c r="N338" s="136"/>
    </row>
    <row r="339" spans="14:14" x14ac:dyDescent="0.15">
      <c r="N339" s="136"/>
    </row>
    <row r="340" spans="14:14" x14ac:dyDescent="0.15">
      <c r="N340" s="136"/>
    </row>
    <row r="341" spans="14:14" x14ac:dyDescent="0.15">
      <c r="N341" s="136"/>
    </row>
    <row r="342" spans="14:14" x14ac:dyDescent="0.15">
      <c r="N342" s="136"/>
    </row>
    <row r="343" spans="14:14" x14ac:dyDescent="0.15">
      <c r="N343" s="136"/>
    </row>
    <row r="344" spans="14:14" x14ac:dyDescent="0.15">
      <c r="N344" s="136"/>
    </row>
    <row r="345" spans="14:14" x14ac:dyDescent="0.15">
      <c r="N345" s="136"/>
    </row>
    <row r="346" spans="14:14" x14ac:dyDescent="0.15">
      <c r="N346" s="136"/>
    </row>
    <row r="347" spans="14:14" x14ac:dyDescent="0.15">
      <c r="N347" s="136"/>
    </row>
    <row r="348" spans="14:14" x14ac:dyDescent="0.15">
      <c r="N348" s="136"/>
    </row>
    <row r="349" spans="14:14" x14ac:dyDescent="0.15">
      <c r="N349" s="136"/>
    </row>
    <row r="350" spans="14:14" x14ac:dyDescent="0.15">
      <c r="N350" s="136"/>
    </row>
    <row r="351" spans="14:14" x14ac:dyDescent="0.15">
      <c r="N351" s="136"/>
    </row>
    <row r="352" spans="14:14" x14ac:dyDescent="0.15">
      <c r="N352" s="136"/>
    </row>
    <row r="353" spans="14:14" x14ac:dyDescent="0.15">
      <c r="N353" s="136"/>
    </row>
    <row r="354" spans="14:14" x14ac:dyDescent="0.15">
      <c r="N354" s="136"/>
    </row>
    <row r="355" spans="14:14" x14ac:dyDescent="0.15">
      <c r="N355" s="136"/>
    </row>
    <row r="356" spans="14:14" x14ac:dyDescent="0.15">
      <c r="N356" s="136"/>
    </row>
    <row r="357" spans="14:14" x14ac:dyDescent="0.15">
      <c r="N357" s="136"/>
    </row>
    <row r="358" spans="14:14" x14ac:dyDescent="0.15">
      <c r="N358" s="136"/>
    </row>
    <row r="359" spans="14:14" x14ac:dyDescent="0.15">
      <c r="N359" s="136"/>
    </row>
    <row r="360" spans="14:14" x14ac:dyDescent="0.15">
      <c r="N360" s="136"/>
    </row>
    <row r="361" spans="14:14" x14ac:dyDescent="0.15">
      <c r="N361" s="136"/>
    </row>
    <row r="362" spans="14:14" x14ac:dyDescent="0.15">
      <c r="N362" s="136"/>
    </row>
    <row r="363" spans="14:14" x14ac:dyDescent="0.15">
      <c r="N363" s="136"/>
    </row>
    <row r="364" spans="14:14" x14ac:dyDescent="0.15">
      <c r="N364" s="136"/>
    </row>
    <row r="365" spans="14:14" x14ac:dyDescent="0.15">
      <c r="N365" s="136"/>
    </row>
    <row r="366" spans="14:14" x14ac:dyDescent="0.15">
      <c r="N366" s="136"/>
    </row>
    <row r="367" spans="14:14" x14ac:dyDescent="0.15">
      <c r="N367" s="136"/>
    </row>
    <row r="368" spans="14:14" x14ac:dyDescent="0.15">
      <c r="N368" s="136"/>
    </row>
    <row r="369" spans="14:14" x14ac:dyDescent="0.15">
      <c r="N369" s="136"/>
    </row>
    <row r="370" spans="14:14" x14ac:dyDescent="0.15">
      <c r="N370" s="136"/>
    </row>
    <row r="371" spans="14:14" x14ac:dyDescent="0.15">
      <c r="N371" s="136"/>
    </row>
    <row r="372" spans="14:14" x14ac:dyDescent="0.15">
      <c r="N372" s="136"/>
    </row>
    <row r="373" spans="14:14" x14ac:dyDescent="0.15">
      <c r="N373" s="136"/>
    </row>
    <row r="374" spans="14:14" x14ac:dyDescent="0.15">
      <c r="N374" s="136"/>
    </row>
    <row r="375" spans="14:14" x14ac:dyDescent="0.15">
      <c r="N375" s="136"/>
    </row>
    <row r="376" spans="14:14" x14ac:dyDescent="0.15">
      <c r="N376" s="136"/>
    </row>
    <row r="377" spans="14:14" x14ac:dyDescent="0.15">
      <c r="N377" s="136"/>
    </row>
    <row r="378" spans="14:14" x14ac:dyDescent="0.15">
      <c r="N378" s="136"/>
    </row>
    <row r="379" spans="14:14" x14ac:dyDescent="0.15">
      <c r="N379" s="136"/>
    </row>
    <row r="380" spans="14:14" x14ac:dyDescent="0.15">
      <c r="N380" s="136"/>
    </row>
    <row r="381" spans="14:14" x14ac:dyDescent="0.15">
      <c r="N381" s="136"/>
    </row>
    <row r="382" spans="14:14" x14ac:dyDescent="0.15">
      <c r="N382" s="136"/>
    </row>
    <row r="383" spans="14:14" x14ac:dyDescent="0.15">
      <c r="N383" s="136"/>
    </row>
    <row r="384" spans="14:14" x14ac:dyDescent="0.15">
      <c r="N384" s="136"/>
    </row>
    <row r="385" spans="14:14" x14ac:dyDescent="0.15">
      <c r="N385" s="136"/>
    </row>
    <row r="386" spans="14:14" x14ac:dyDescent="0.15">
      <c r="N386" s="136"/>
    </row>
    <row r="387" spans="14:14" x14ac:dyDescent="0.15">
      <c r="N387" s="136"/>
    </row>
    <row r="388" spans="14:14" x14ac:dyDescent="0.15">
      <c r="N388" s="136"/>
    </row>
    <row r="389" spans="14:14" x14ac:dyDescent="0.15">
      <c r="N389" s="136"/>
    </row>
    <row r="390" spans="14:14" x14ac:dyDescent="0.15">
      <c r="N390" s="136"/>
    </row>
    <row r="391" spans="14:14" x14ac:dyDescent="0.15">
      <c r="N391" s="136"/>
    </row>
    <row r="392" spans="14:14" x14ac:dyDescent="0.15">
      <c r="N392" s="136"/>
    </row>
    <row r="393" spans="14:14" x14ac:dyDescent="0.15">
      <c r="N393" s="136"/>
    </row>
    <row r="394" spans="14:14" x14ac:dyDescent="0.15">
      <c r="N394" s="136"/>
    </row>
    <row r="395" spans="14:14" x14ac:dyDescent="0.15">
      <c r="N395" s="136"/>
    </row>
    <row r="396" spans="14:14" x14ac:dyDescent="0.15">
      <c r="N396" s="136"/>
    </row>
    <row r="397" spans="14:14" x14ac:dyDescent="0.15">
      <c r="N397" s="136"/>
    </row>
    <row r="398" spans="14:14" x14ac:dyDescent="0.15">
      <c r="N398" s="136"/>
    </row>
    <row r="399" spans="14:14" x14ac:dyDescent="0.15">
      <c r="N399" s="136"/>
    </row>
    <row r="400" spans="14:14" x14ac:dyDescent="0.15">
      <c r="N400" s="136"/>
    </row>
    <row r="401" spans="14:14" x14ac:dyDescent="0.15">
      <c r="N401" s="136"/>
    </row>
    <row r="402" spans="14:14" x14ac:dyDescent="0.15">
      <c r="N402" s="136"/>
    </row>
    <row r="403" spans="14:14" x14ac:dyDescent="0.15">
      <c r="N403" s="136"/>
    </row>
    <row r="404" spans="14:14" x14ac:dyDescent="0.15">
      <c r="N404" s="136"/>
    </row>
    <row r="405" spans="14:14" x14ac:dyDescent="0.15">
      <c r="N405" s="136"/>
    </row>
    <row r="406" spans="14:14" x14ac:dyDescent="0.15">
      <c r="N406" s="136"/>
    </row>
    <row r="407" spans="14:14" x14ac:dyDescent="0.15">
      <c r="N407" s="136"/>
    </row>
    <row r="408" spans="14:14" x14ac:dyDescent="0.15">
      <c r="N408" s="136"/>
    </row>
    <row r="409" spans="14:14" x14ac:dyDescent="0.15">
      <c r="N409" s="136"/>
    </row>
    <row r="410" spans="14:14" x14ac:dyDescent="0.15">
      <c r="N410" s="136"/>
    </row>
    <row r="411" spans="14:14" x14ac:dyDescent="0.15">
      <c r="N411" s="136"/>
    </row>
    <row r="412" spans="14:14" x14ac:dyDescent="0.15">
      <c r="N412" s="136"/>
    </row>
    <row r="413" spans="14:14" x14ac:dyDescent="0.15">
      <c r="N413" s="136"/>
    </row>
    <row r="414" spans="14:14" x14ac:dyDescent="0.15">
      <c r="N414" s="136"/>
    </row>
    <row r="415" spans="14:14" x14ac:dyDescent="0.15">
      <c r="N415" s="136"/>
    </row>
    <row r="416" spans="14:14" x14ac:dyDescent="0.15">
      <c r="N416" s="136"/>
    </row>
    <row r="417" spans="14:14" x14ac:dyDescent="0.15">
      <c r="N417" s="136"/>
    </row>
    <row r="418" spans="14:14" x14ac:dyDescent="0.15">
      <c r="N418" s="136"/>
    </row>
    <row r="419" spans="14:14" x14ac:dyDescent="0.15">
      <c r="N419" s="136"/>
    </row>
    <row r="420" spans="14:14" x14ac:dyDescent="0.15">
      <c r="N420" s="136"/>
    </row>
    <row r="421" spans="14:14" x14ac:dyDescent="0.15">
      <c r="N421" s="136"/>
    </row>
    <row r="422" spans="14:14" x14ac:dyDescent="0.15">
      <c r="N422" s="136"/>
    </row>
    <row r="423" spans="14:14" x14ac:dyDescent="0.15">
      <c r="N423" s="136"/>
    </row>
    <row r="424" spans="14:14" x14ac:dyDescent="0.15">
      <c r="N424" s="136"/>
    </row>
    <row r="425" spans="14:14" x14ac:dyDescent="0.15">
      <c r="N425" s="136"/>
    </row>
    <row r="426" spans="14:14" x14ac:dyDescent="0.15">
      <c r="N426" s="136"/>
    </row>
    <row r="427" spans="14:14" x14ac:dyDescent="0.15">
      <c r="N427" s="136"/>
    </row>
    <row r="428" spans="14:14" x14ac:dyDescent="0.15">
      <c r="N428" s="136"/>
    </row>
    <row r="429" spans="14:14" x14ac:dyDescent="0.15">
      <c r="N429" s="136"/>
    </row>
    <row r="430" spans="14:14" x14ac:dyDescent="0.15">
      <c r="N430" s="136"/>
    </row>
    <row r="431" spans="14:14" x14ac:dyDescent="0.15">
      <c r="N431" s="136"/>
    </row>
    <row r="432" spans="14:14" x14ac:dyDescent="0.15">
      <c r="N432" s="136"/>
    </row>
    <row r="433" spans="14:14" x14ac:dyDescent="0.15">
      <c r="N433" s="136"/>
    </row>
    <row r="434" spans="14:14" x14ac:dyDescent="0.15">
      <c r="N434" s="136"/>
    </row>
    <row r="435" spans="14:14" x14ac:dyDescent="0.15">
      <c r="N435" s="136"/>
    </row>
    <row r="436" spans="14:14" x14ac:dyDescent="0.15">
      <c r="N436" s="136"/>
    </row>
    <row r="437" spans="14:14" x14ac:dyDescent="0.15">
      <c r="N437" s="136"/>
    </row>
    <row r="438" spans="14:14" x14ac:dyDescent="0.15">
      <c r="N438" s="136"/>
    </row>
    <row r="439" spans="14:14" x14ac:dyDescent="0.15">
      <c r="N439" s="136"/>
    </row>
    <row r="440" spans="14:14" x14ac:dyDescent="0.15">
      <c r="N440" s="136"/>
    </row>
    <row r="441" spans="14:14" x14ac:dyDescent="0.15">
      <c r="N441" s="136"/>
    </row>
    <row r="442" spans="14:14" x14ac:dyDescent="0.15">
      <c r="N442" s="136"/>
    </row>
    <row r="443" spans="14:14" x14ac:dyDescent="0.15">
      <c r="N443" s="136"/>
    </row>
    <row r="444" spans="14:14" x14ac:dyDescent="0.15">
      <c r="N444" s="136"/>
    </row>
    <row r="445" spans="14:14" x14ac:dyDescent="0.15">
      <c r="N445" s="136"/>
    </row>
    <row r="446" spans="14:14" x14ac:dyDescent="0.15">
      <c r="N446" s="136"/>
    </row>
    <row r="447" spans="14:14" x14ac:dyDescent="0.15">
      <c r="N447" s="136"/>
    </row>
    <row r="448" spans="14:14" x14ac:dyDescent="0.15">
      <c r="N448" s="136"/>
    </row>
    <row r="449" spans="14:14" x14ac:dyDescent="0.15">
      <c r="N449" s="136"/>
    </row>
    <row r="450" spans="14:14" x14ac:dyDescent="0.15">
      <c r="N450" s="136"/>
    </row>
    <row r="451" spans="14:14" x14ac:dyDescent="0.15">
      <c r="N451" s="136"/>
    </row>
    <row r="452" spans="14:14" x14ac:dyDescent="0.15">
      <c r="N452" s="136"/>
    </row>
    <row r="453" spans="14:14" x14ac:dyDescent="0.15">
      <c r="N453" s="136"/>
    </row>
    <row r="454" spans="14:14" x14ac:dyDescent="0.15">
      <c r="N454" s="136"/>
    </row>
    <row r="455" spans="14:14" x14ac:dyDescent="0.15">
      <c r="N455" s="136"/>
    </row>
    <row r="456" spans="14:14" x14ac:dyDescent="0.15">
      <c r="N456" s="136"/>
    </row>
    <row r="457" spans="14:14" x14ac:dyDescent="0.15">
      <c r="N457" s="136"/>
    </row>
    <row r="458" spans="14:14" x14ac:dyDescent="0.15">
      <c r="N458" s="136"/>
    </row>
    <row r="459" spans="14:14" x14ac:dyDescent="0.15">
      <c r="N459" s="136"/>
    </row>
    <row r="460" spans="14:14" x14ac:dyDescent="0.15">
      <c r="N460" s="136"/>
    </row>
    <row r="461" spans="14:14" x14ac:dyDescent="0.15">
      <c r="N461" s="136"/>
    </row>
    <row r="462" spans="14:14" x14ac:dyDescent="0.15">
      <c r="N462" s="136"/>
    </row>
    <row r="463" spans="14:14" x14ac:dyDescent="0.15">
      <c r="N463" s="136"/>
    </row>
    <row r="464" spans="14:14" x14ac:dyDescent="0.15">
      <c r="N464" s="136"/>
    </row>
    <row r="465" spans="14:14" x14ac:dyDescent="0.15">
      <c r="N465" s="136"/>
    </row>
    <row r="466" spans="14:14" x14ac:dyDescent="0.15">
      <c r="N466" s="136"/>
    </row>
    <row r="467" spans="14:14" x14ac:dyDescent="0.15">
      <c r="N467" s="136"/>
    </row>
    <row r="468" spans="14:14" x14ac:dyDescent="0.15">
      <c r="N468" s="136"/>
    </row>
    <row r="469" spans="14:14" x14ac:dyDescent="0.15">
      <c r="N469" s="136"/>
    </row>
    <row r="470" spans="14:14" x14ac:dyDescent="0.15">
      <c r="N470" s="136"/>
    </row>
    <row r="471" spans="14:14" x14ac:dyDescent="0.15">
      <c r="N471" s="136"/>
    </row>
    <row r="472" spans="14:14" x14ac:dyDescent="0.15">
      <c r="N472" s="136"/>
    </row>
    <row r="473" spans="14:14" x14ac:dyDescent="0.15">
      <c r="N473" s="136"/>
    </row>
    <row r="474" spans="14:14" x14ac:dyDescent="0.15">
      <c r="N474" s="136"/>
    </row>
    <row r="475" spans="14:14" x14ac:dyDescent="0.15">
      <c r="N475" s="136"/>
    </row>
    <row r="476" spans="14:14" x14ac:dyDescent="0.15">
      <c r="N476" s="136"/>
    </row>
    <row r="477" spans="14:14" x14ac:dyDescent="0.15">
      <c r="N477" s="136"/>
    </row>
    <row r="478" spans="14:14" x14ac:dyDescent="0.15">
      <c r="N478" s="136"/>
    </row>
    <row r="479" spans="14:14" x14ac:dyDescent="0.15">
      <c r="N479" s="136"/>
    </row>
    <row r="480" spans="14:14" x14ac:dyDescent="0.15">
      <c r="N480" s="136"/>
    </row>
    <row r="481" spans="14:14" x14ac:dyDescent="0.15">
      <c r="N481" s="136"/>
    </row>
    <row r="482" spans="14:14" x14ac:dyDescent="0.15">
      <c r="N482" s="136"/>
    </row>
    <row r="483" spans="14:14" x14ac:dyDescent="0.15">
      <c r="N483" s="136"/>
    </row>
    <row r="484" spans="14:14" x14ac:dyDescent="0.15">
      <c r="N484" s="136"/>
    </row>
    <row r="485" spans="14:14" x14ac:dyDescent="0.15">
      <c r="N485" s="136"/>
    </row>
    <row r="486" spans="14:14" x14ac:dyDescent="0.15">
      <c r="N486" s="136"/>
    </row>
    <row r="487" spans="14:14" x14ac:dyDescent="0.15">
      <c r="N487" s="136"/>
    </row>
    <row r="488" spans="14:14" x14ac:dyDescent="0.15">
      <c r="N488" s="136"/>
    </row>
    <row r="489" spans="14:14" x14ac:dyDescent="0.15">
      <c r="N489" s="136"/>
    </row>
    <row r="490" spans="14:14" x14ac:dyDescent="0.15">
      <c r="N490" s="136"/>
    </row>
    <row r="491" spans="14:14" x14ac:dyDescent="0.15">
      <c r="N491" s="136"/>
    </row>
    <row r="492" spans="14:14" x14ac:dyDescent="0.15">
      <c r="N492" s="136"/>
    </row>
    <row r="493" spans="14:14" x14ac:dyDescent="0.15">
      <c r="N493" s="136"/>
    </row>
    <row r="494" spans="14:14" x14ac:dyDescent="0.15">
      <c r="N494" s="136"/>
    </row>
    <row r="495" spans="14:14" x14ac:dyDescent="0.15">
      <c r="N495" s="136"/>
    </row>
    <row r="496" spans="14:14" x14ac:dyDescent="0.15">
      <c r="N496" s="136"/>
    </row>
    <row r="497" spans="14:14" x14ac:dyDescent="0.15">
      <c r="N497" s="136"/>
    </row>
    <row r="498" spans="14:14" x14ac:dyDescent="0.15">
      <c r="N498" s="136"/>
    </row>
    <row r="499" spans="14:14" x14ac:dyDescent="0.15">
      <c r="N499" s="136"/>
    </row>
    <row r="500" spans="14:14" x14ac:dyDescent="0.15">
      <c r="N500" s="136"/>
    </row>
    <row r="501" spans="14:14" x14ac:dyDescent="0.15">
      <c r="N501" s="136"/>
    </row>
    <row r="502" spans="14:14" x14ac:dyDescent="0.15">
      <c r="N502" s="136"/>
    </row>
    <row r="503" spans="14:14" x14ac:dyDescent="0.15">
      <c r="N503" s="136"/>
    </row>
    <row r="504" spans="14:14" x14ac:dyDescent="0.15">
      <c r="N504" s="136"/>
    </row>
    <row r="505" spans="14:14" x14ac:dyDescent="0.15">
      <c r="N505" s="136"/>
    </row>
    <row r="506" spans="14:14" x14ac:dyDescent="0.15">
      <c r="N506" s="136"/>
    </row>
    <row r="507" spans="14:14" x14ac:dyDescent="0.15">
      <c r="N507" s="136"/>
    </row>
    <row r="508" spans="14:14" x14ac:dyDescent="0.15">
      <c r="N508" s="136"/>
    </row>
    <row r="509" spans="14:14" x14ac:dyDescent="0.15">
      <c r="N509" s="136"/>
    </row>
    <row r="510" spans="14:14" x14ac:dyDescent="0.15">
      <c r="N510" s="136"/>
    </row>
    <row r="511" spans="14:14" x14ac:dyDescent="0.15">
      <c r="N511" s="136"/>
    </row>
    <row r="512" spans="14:14" x14ac:dyDescent="0.15">
      <c r="N512" s="136"/>
    </row>
    <row r="513" spans="14:14" x14ac:dyDescent="0.15">
      <c r="N513" s="136"/>
    </row>
    <row r="514" spans="14:14" x14ac:dyDescent="0.15">
      <c r="N514" s="136"/>
    </row>
    <row r="515" spans="14:14" x14ac:dyDescent="0.15">
      <c r="N515" s="136"/>
    </row>
    <row r="516" spans="14:14" x14ac:dyDescent="0.15">
      <c r="N516" s="136"/>
    </row>
    <row r="517" spans="14:14" x14ac:dyDescent="0.15">
      <c r="N517" s="136"/>
    </row>
    <row r="518" spans="14:14" x14ac:dyDescent="0.15">
      <c r="N518" s="136"/>
    </row>
    <row r="519" spans="14:14" x14ac:dyDescent="0.15">
      <c r="N519" s="136"/>
    </row>
    <row r="520" spans="14:14" x14ac:dyDescent="0.15">
      <c r="N520" s="136"/>
    </row>
    <row r="521" spans="14:14" x14ac:dyDescent="0.15">
      <c r="N521" s="136"/>
    </row>
    <row r="522" spans="14:14" x14ac:dyDescent="0.15">
      <c r="N522" s="136"/>
    </row>
    <row r="523" spans="14:14" x14ac:dyDescent="0.15">
      <c r="N523" s="136"/>
    </row>
    <row r="524" spans="14:14" x14ac:dyDescent="0.15">
      <c r="N524" s="136"/>
    </row>
    <row r="525" spans="14:14" x14ac:dyDescent="0.15">
      <c r="N525" s="136"/>
    </row>
    <row r="526" spans="14:14" x14ac:dyDescent="0.15">
      <c r="N526" s="136"/>
    </row>
    <row r="527" spans="14:14" x14ac:dyDescent="0.15">
      <c r="N527" s="136"/>
    </row>
    <row r="528" spans="14:14" x14ac:dyDescent="0.15">
      <c r="N528" s="136"/>
    </row>
    <row r="529" spans="14:14" x14ac:dyDescent="0.15">
      <c r="N529" s="136"/>
    </row>
    <row r="530" spans="14:14" x14ac:dyDescent="0.15">
      <c r="N530" s="136"/>
    </row>
    <row r="531" spans="14:14" x14ac:dyDescent="0.15">
      <c r="N531" s="136"/>
    </row>
    <row r="532" spans="14:14" x14ac:dyDescent="0.15">
      <c r="N532" s="136"/>
    </row>
    <row r="533" spans="14:14" x14ac:dyDescent="0.15">
      <c r="N533" s="136"/>
    </row>
    <row r="534" spans="14:14" x14ac:dyDescent="0.15">
      <c r="N534" s="136"/>
    </row>
    <row r="535" spans="14:14" x14ac:dyDescent="0.15">
      <c r="N535" s="136"/>
    </row>
    <row r="536" spans="14:14" x14ac:dyDescent="0.15">
      <c r="N536" s="136"/>
    </row>
    <row r="537" spans="14:14" x14ac:dyDescent="0.15">
      <c r="N537" s="136"/>
    </row>
    <row r="538" spans="14:14" x14ac:dyDescent="0.15">
      <c r="N538" s="136"/>
    </row>
    <row r="539" spans="14:14" x14ac:dyDescent="0.15">
      <c r="N539" s="136"/>
    </row>
    <row r="540" spans="14:14" x14ac:dyDescent="0.15">
      <c r="N540" s="136"/>
    </row>
    <row r="541" spans="14:14" x14ac:dyDescent="0.15">
      <c r="N541" s="136"/>
    </row>
    <row r="542" spans="14:14" x14ac:dyDescent="0.15">
      <c r="N542" s="136"/>
    </row>
    <row r="543" spans="14:14" x14ac:dyDescent="0.15">
      <c r="N543" s="136"/>
    </row>
    <row r="544" spans="14:14" x14ac:dyDescent="0.15">
      <c r="N544" s="136"/>
    </row>
    <row r="545" spans="14:14" x14ac:dyDescent="0.15">
      <c r="N545" s="136"/>
    </row>
    <row r="546" spans="14:14" x14ac:dyDescent="0.15">
      <c r="N546" s="136"/>
    </row>
    <row r="547" spans="14:14" x14ac:dyDescent="0.15">
      <c r="N547" s="136"/>
    </row>
    <row r="548" spans="14:14" x14ac:dyDescent="0.15">
      <c r="N548" s="136"/>
    </row>
    <row r="549" spans="14:14" x14ac:dyDescent="0.15">
      <c r="N549" s="136"/>
    </row>
    <row r="550" spans="14:14" x14ac:dyDescent="0.15">
      <c r="N550" s="136"/>
    </row>
    <row r="551" spans="14:14" x14ac:dyDescent="0.15">
      <c r="N551" s="136"/>
    </row>
    <row r="552" spans="14:14" x14ac:dyDescent="0.15">
      <c r="N552" s="136"/>
    </row>
    <row r="553" spans="14:14" x14ac:dyDescent="0.15">
      <c r="N553" s="136"/>
    </row>
    <row r="554" spans="14:14" x14ac:dyDescent="0.15">
      <c r="N554" s="136"/>
    </row>
    <row r="555" spans="14:14" x14ac:dyDescent="0.15">
      <c r="N555" s="136"/>
    </row>
    <row r="556" spans="14:14" x14ac:dyDescent="0.15">
      <c r="N556" s="136"/>
    </row>
    <row r="557" spans="14:14" x14ac:dyDescent="0.15">
      <c r="N557" s="136"/>
    </row>
    <row r="558" spans="14:14" x14ac:dyDescent="0.15">
      <c r="N558" s="136"/>
    </row>
    <row r="559" spans="14:14" x14ac:dyDescent="0.15">
      <c r="N559" s="136"/>
    </row>
    <row r="560" spans="14:14" x14ac:dyDescent="0.15">
      <c r="N560" s="136"/>
    </row>
    <row r="561" spans="14:14" x14ac:dyDescent="0.15">
      <c r="N561" s="136"/>
    </row>
    <row r="562" spans="14:14" x14ac:dyDescent="0.15">
      <c r="N562" s="136"/>
    </row>
    <row r="563" spans="14:14" x14ac:dyDescent="0.15">
      <c r="N563" s="136"/>
    </row>
    <row r="564" spans="14:14" x14ac:dyDescent="0.15">
      <c r="N564" s="136"/>
    </row>
    <row r="565" spans="14:14" x14ac:dyDescent="0.15">
      <c r="N565" s="136"/>
    </row>
    <row r="566" spans="14:14" x14ac:dyDescent="0.15">
      <c r="N566" s="136"/>
    </row>
    <row r="567" spans="14:14" x14ac:dyDescent="0.15">
      <c r="N567" s="136"/>
    </row>
    <row r="568" spans="14:14" x14ac:dyDescent="0.15">
      <c r="N568" s="136"/>
    </row>
    <row r="569" spans="14:14" x14ac:dyDescent="0.15">
      <c r="N569" s="136"/>
    </row>
    <row r="570" spans="14:14" x14ac:dyDescent="0.15">
      <c r="N570" s="136"/>
    </row>
    <row r="571" spans="14:14" x14ac:dyDescent="0.15">
      <c r="N571" s="136"/>
    </row>
    <row r="572" spans="14:14" x14ac:dyDescent="0.15">
      <c r="N572" s="136"/>
    </row>
    <row r="573" spans="14:14" x14ac:dyDescent="0.15">
      <c r="N573" s="136"/>
    </row>
    <row r="574" spans="14:14" x14ac:dyDescent="0.15">
      <c r="N574" s="136"/>
    </row>
    <row r="575" spans="14:14" x14ac:dyDescent="0.15">
      <c r="N575" s="136"/>
    </row>
    <row r="576" spans="14:14" x14ac:dyDescent="0.15">
      <c r="N576" s="136"/>
    </row>
    <row r="577" spans="14:14" x14ac:dyDescent="0.15">
      <c r="N577" s="136"/>
    </row>
    <row r="578" spans="14:14" x14ac:dyDescent="0.15">
      <c r="N578" s="136"/>
    </row>
    <row r="579" spans="14:14" x14ac:dyDescent="0.15">
      <c r="N579" s="136"/>
    </row>
    <row r="580" spans="14:14" x14ac:dyDescent="0.15">
      <c r="N580" s="136"/>
    </row>
    <row r="581" spans="14:14" x14ac:dyDescent="0.15">
      <c r="N581" s="136"/>
    </row>
    <row r="582" spans="14:14" x14ac:dyDescent="0.15">
      <c r="N582" s="136"/>
    </row>
    <row r="583" spans="14:14" x14ac:dyDescent="0.15">
      <c r="N583" s="136"/>
    </row>
    <row r="584" spans="14:14" x14ac:dyDescent="0.15">
      <c r="N584" s="136"/>
    </row>
    <row r="585" spans="14:14" x14ac:dyDescent="0.15">
      <c r="N585" s="136"/>
    </row>
    <row r="586" spans="14:14" x14ac:dyDescent="0.15">
      <c r="N586" s="136"/>
    </row>
    <row r="587" spans="14:14" x14ac:dyDescent="0.15">
      <c r="N587" s="136"/>
    </row>
    <row r="588" spans="14:14" x14ac:dyDescent="0.15">
      <c r="N588" s="136"/>
    </row>
    <row r="589" spans="14:14" x14ac:dyDescent="0.15">
      <c r="N589" s="136"/>
    </row>
    <row r="590" spans="14:14" x14ac:dyDescent="0.15">
      <c r="N590" s="136"/>
    </row>
    <row r="591" spans="14:14" x14ac:dyDescent="0.15">
      <c r="N591" s="136"/>
    </row>
    <row r="592" spans="14:14" x14ac:dyDescent="0.15">
      <c r="N592" s="136"/>
    </row>
    <row r="593" spans="14:14" x14ac:dyDescent="0.15">
      <c r="N593" s="136"/>
    </row>
    <row r="594" spans="14:14" x14ac:dyDescent="0.15">
      <c r="N594" s="136"/>
    </row>
    <row r="595" spans="14:14" x14ac:dyDescent="0.15">
      <c r="N595" s="136"/>
    </row>
    <row r="596" spans="14:14" x14ac:dyDescent="0.15">
      <c r="N596" s="136"/>
    </row>
    <row r="597" spans="14:14" x14ac:dyDescent="0.15">
      <c r="N597" s="136"/>
    </row>
    <row r="598" spans="14:14" x14ac:dyDescent="0.15">
      <c r="N598" s="136"/>
    </row>
    <row r="599" spans="14:14" x14ac:dyDescent="0.15">
      <c r="N599" s="136"/>
    </row>
    <row r="600" spans="14:14" x14ac:dyDescent="0.15">
      <c r="N600" s="136"/>
    </row>
    <row r="601" spans="14:14" x14ac:dyDescent="0.15">
      <c r="N601" s="136"/>
    </row>
    <row r="602" spans="14:14" x14ac:dyDescent="0.15">
      <c r="N602" s="136"/>
    </row>
    <row r="603" spans="14:14" x14ac:dyDescent="0.15">
      <c r="N603" s="136"/>
    </row>
    <row r="604" spans="14:14" x14ac:dyDescent="0.15">
      <c r="N604" s="136"/>
    </row>
    <row r="605" spans="14:14" x14ac:dyDescent="0.15">
      <c r="N605" s="136"/>
    </row>
    <row r="606" spans="14:14" x14ac:dyDescent="0.15">
      <c r="N606" s="136"/>
    </row>
    <row r="607" spans="14:14" x14ac:dyDescent="0.15">
      <c r="N607" s="136"/>
    </row>
    <row r="608" spans="14:14" x14ac:dyDescent="0.15">
      <c r="N608" s="136"/>
    </row>
    <row r="609" spans="14:14" x14ac:dyDescent="0.15">
      <c r="N609" s="136"/>
    </row>
    <row r="610" spans="14:14" x14ac:dyDescent="0.15">
      <c r="N610" s="136"/>
    </row>
    <row r="611" spans="14:14" x14ac:dyDescent="0.15">
      <c r="N611" s="136"/>
    </row>
    <row r="612" spans="14:14" x14ac:dyDescent="0.15">
      <c r="N612" s="136"/>
    </row>
    <row r="613" spans="14:14" x14ac:dyDescent="0.15">
      <c r="N613" s="136"/>
    </row>
    <row r="614" spans="14:14" x14ac:dyDescent="0.15">
      <c r="N614" s="136"/>
    </row>
    <row r="615" spans="14:14" x14ac:dyDescent="0.15">
      <c r="N615" s="136"/>
    </row>
    <row r="616" spans="14:14" x14ac:dyDescent="0.15">
      <c r="N616" s="136"/>
    </row>
    <row r="617" spans="14:14" x14ac:dyDescent="0.15">
      <c r="N617" s="136"/>
    </row>
    <row r="618" spans="14:14" x14ac:dyDescent="0.15">
      <c r="N618" s="136"/>
    </row>
    <row r="619" spans="14:14" x14ac:dyDescent="0.15">
      <c r="N619" s="136"/>
    </row>
    <row r="620" spans="14:14" x14ac:dyDescent="0.15">
      <c r="N620" s="136"/>
    </row>
    <row r="621" spans="14:14" x14ac:dyDescent="0.15">
      <c r="N621" s="136"/>
    </row>
    <row r="622" spans="14:14" x14ac:dyDescent="0.15">
      <c r="N622" s="136"/>
    </row>
    <row r="623" spans="14:14" x14ac:dyDescent="0.15">
      <c r="N623" s="136"/>
    </row>
    <row r="624" spans="14:14" x14ac:dyDescent="0.15">
      <c r="N624" s="136"/>
    </row>
    <row r="625" spans="14:14" x14ac:dyDescent="0.15">
      <c r="N625" s="136"/>
    </row>
    <row r="626" spans="14:14" x14ac:dyDescent="0.15">
      <c r="N626" s="136"/>
    </row>
    <row r="627" spans="14:14" x14ac:dyDescent="0.15">
      <c r="N627" s="136"/>
    </row>
    <row r="628" spans="14:14" x14ac:dyDescent="0.15">
      <c r="N628" s="136"/>
    </row>
    <row r="629" spans="14:14" x14ac:dyDescent="0.15">
      <c r="N629" s="136"/>
    </row>
    <row r="630" spans="14:14" x14ac:dyDescent="0.15">
      <c r="N630" s="136"/>
    </row>
    <row r="631" spans="14:14" x14ac:dyDescent="0.15">
      <c r="N631" s="136"/>
    </row>
    <row r="632" spans="14:14" x14ac:dyDescent="0.15">
      <c r="N632" s="136"/>
    </row>
    <row r="633" spans="14:14" x14ac:dyDescent="0.15">
      <c r="N633" s="136"/>
    </row>
    <row r="634" spans="14:14" x14ac:dyDescent="0.15">
      <c r="N634" s="136"/>
    </row>
    <row r="635" spans="14:14" x14ac:dyDescent="0.15">
      <c r="N635" s="136"/>
    </row>
    <row r="636" spans="14:14" x14ac:dyDescent="0.15">
      <c r="N636" s="136"/>
    </row>
    <row r="637" spans="14:14" x14ac:dyDescent="0.15">
      <c r="N637" s="136"/>
    </row>
    <row r="638" spans="14:14" x14ac:dyDescent="0.15">
      <c r="N638" s="136"/>
    </row>
    <row r="639" spans="14:14" x14ac:dyDescent="0.15">
      <c r="N639" s="136"/>
    </row>
    <row r="640" spans="14:14" x14ac:dyDescent="0.15">
      <c r="N640" s="136"/>
    </row>
    <row r="641" spans="14:14" x14ac:dyDescent="0.15">
      <c r="N641" s="136"/>
    </row>
    <row r="642" spans="14:14" x14ac:dyDescent="0.15">
      <c r="N642" s="136"/>
    </row>
    <row r="643" spans="14:14" x14ac:dyDescent="0.15">
      <c r="N643" s="136"/>
    </row>
    <row r="644" spans="14:14" x14ac:dyDescent="0.15">
      <c r="N644" s="136"/>
    </row>
    <row r="645" spans="14:14" x14ac:dyDescent="0.15">
      <c r="N645" s="136"/>
    </row>
    <row r="646" spans="14:14" x14ac:dyDescent="0.15">
      <c r="N646" s="136"/>
    </row>
    <row r="647" spans="14:14" x14ac:dyDescent="0.15">
      <c r="N647" s="136"/>
    </row>
    <row r="648" spans="14:14" x14ac:dyDescent="0.15">
      <c r="N648" s="136"/>
    </row>
    <row r="649" spans="14:14" x14ac:dyDescent="0.15">
      <c r="N649" s="136"/>
    </row>
    <row r="650" spans="14:14" x14ac:dyDescent="0.15">
      <c r="N650" s="136"/>
    </row>
    <row r="651" spans="14:14" x14ac:dyDescent="0.15">
      <c r="N651" s="136"/>
    </row>
    <row r="652" spans="14:14" x14ac:dyDescent="0.15">
      <c r="N652" s="136"/>
    </row>
    <row r="653" spans="14:14" x14ac:dyDescent="0.15">
      <c r="N653" s="136"/>
    </row>
    <row r="654" spans="14:14" x14ac:dyDescent="0.15">
      <c r="N654" s="136"/>
    </row>
    <row r="655" spans="14:14" x14ac:dyDescent="0.15">
      <c r="N655" s="136"/>
    </row>
    <row r="656" spans="14:14" x14ac:dyDescent="0.15">
      <c r="N656" s="136"/>
    </row>
    <row r="657" spans="14:14" x14ac:dyDescent="0.15">
      <c r="N657" s="136"/>
    </row>
    <row r="658" spans="14:14" x14ac:dyDescent="0.15">
      <c r="N658" s="136"/>
    </row>
    <row r="659" spans="14:14" x14ac:dyDescent="0.15">
      <c r="N659" s="136"/>
    </row>
    <row r="660" spans="14:14" x14ac:dyDescent="0.15">
      <c r="N660" s="136"/>
    </row>
    <row r="661" spans="14:14" x14ac:dyDescent="0.15">
      <c r="N661" s="136"/>
    </row>
    <row r="662" spans="14:14" x14ac:dyDescent="0.15">
      <c r="N662" s="136"/>
    </row>
    <row r="663" spans="14:14" x14ac:dyDescent="0.15">
      <c r="N663" s="136"/>
    </row>
    <row r="664" spans="14:14" x14ac:dyDescent="0.15">
      <c r="N664" s="136"/>
    </row>
    <row r="665" spans="14:14" x14ac:dyDescent="0.15">
      <c r="N665" s="136"/>
    </row>
    <row r="666" spans="14:14" x14ac:dyDescent="0.15">
      <c r="N666" s="136"/>
    </row>
    <row r="667" spans="14:14" x14ac:dyDescent="0.15">
      <c r="N667" s="136"/>
    </row>
    <row r="668" spans="14:14" x14ac:dyDescent="0.15">
      <c r="N668" s="136"/>
    </row>
    <row r="669" spans="14:14" x14ac:dyDescent="0.15">
      <c r="N669" s="136"/>
    </row>
    <row r="670" spans="14:14" x14ac:dyDescent="0.15">
      <c r="N670" s="136"/>
    </row>
    <row r="671" spans="14:14" x14ac:dyDescent="0.15">
      <c r="N671" s="136"/>
    </row>
    <row r="672" spans="14:14" x14ac:dyDescent="0.15">
      <c r="N672" s="136"/>
    </row>
    <row r="673" spans="14:14" x14ac:dyDescent="0.15">
      <c r="N673" s="136"/>
    </row>
    <row r="674" spans="14:14" x14ac:dyDescent="0.15">
      <c r="N674" s="136"/>
    </row>
    <row r="675" spans="14:14" x14ac:dyDescent="0.15">
      <c r="N675" s="136"/>
    </row>
    <row r="676" spans="14:14" x14ac:dyDescent="0.15">
      <c r="N676" s="136"/>
    </row>
    <row r="677" spans="14:14" x14ac:dyDescent="0.15">
      <c r="N677" s="136"/>
    </row>
    <row r="678" spans="14:14" x14ac:dyDescent="0.15">
      <c r="N678" s="136"/>
    </row>
    <row r="679" spans="14:14" x14ac:dyDescent="0.15">
      <c r="N679" s="136"/>
    </row>
    <row r="680" spans="14:14" x14ac:dyDescent="0.15">
      <c r="N680" s="136"/>
    </row>
    <row r="681" spans="14:14" x14ac:dyDescent="0.15">
      <c r="N681" s="136"/>
    </row>
    <row r="682" spans="14:14" x14ac:dyDescent="0.15">
      <c r="N682" s="136"/>
    </row>
    <row r="683" spans="14:14" x14ac:dyDescent="0.15">
      <c r="N683" s="136"/>
    </row>
    <row r="684" spans="14:14" x14ac:dyDescent="0.15">
      <c r="N684" s="136"/>
    </row>
    <row r="685" spans="14:14" x14ac:dyDescent="0.15">
      <c r="N685" s="136"/>
    </row>
    <row r="686" spans="14:14" x14ac:dyDescent="0.15">
      <c r="N686" s="136"/>
    </row>
    <row r="687" spans="14:14" x14ac:dyDescent="0.15">
      <c r="N687" s="136"/>
    </row>
    <row r="688" spans="14:14" x14ac:dyDescent="0.15">
      <c r="N688" s="136"/>
    </row>
    <row r="689" spans="14:14" x14ac:dyDescent="0.15">
      <c r="N689" s="136"/>
    </row>
    <row r="690" spans="14:14" x14ac:dyDescent="0.15">
      <c r="N690" s="136"/>
    </row>
    <row r="691" spans="14:14" x14ac:dyDescent="0.15">
      <c r="N691" s="136"/>
    </row>
    <row r="692" spans="14:14" x14ac:dyDescent="0.15">
      <c r="N692" s="136"/>
    </row>
    <row r="693" spans="14:14" x14ac:dyDescent="0.15">
      <c r="N693" s="136"/>
    </row>
    <row r="694" spans="14:14" x14ac:dyDescent="0.15">
      <c r="N694" s="136"/>
    </row>
    <row r="695" spans="14:14" x14ac:dyDescent="0.15">
      <c r="N695" s="136"/>
    </row>
    <row r="696" spans="14:14" x14ac:dyDescent="0.15">
      <c r="N696" s="136"/>
    </row>
    <row r="697" spans="14:14" x14ac:dyDescent="0.15">
      <c r="N697" s="136"/>
    </row>
    <row r="698" spans="14:14" x14ac:dyDescent="0.15">
      <c r="N698" s="136"/>
    </row>
    <row r="699" spans="14:14" x14ac:dyDescent="0.15">
      <c r="N699" s="136"/>
    </row>
    <row r="700" spans="14:14" x14ac:dyDescent="0.15">
      <c r="N700" s="136"/>
    </row>
    <row r="701" spans="14:14" x14ac:dyDescent="0.15">
      <c r="N701" s="136"/>
    </row>
    <row r="702" spans="14:14" x14ac:dyDescent="0.15">
      <c r="N702" s="136"/>
    </row>
    <row r="703" spans="14:14" x14ac:dyDescent="0.15">
      <c r="N703" s="136"/>
    </row>
    <row r="704" spans="14:14" x14ac:dyDescent="0.15">
      <c r="N704" s="136"/>
    </row>
    <row r="705" spans="14:14" x14ac:dyDescent="0.15">
      <c r="N705" s="136"/>
    </row>
    <row r="706" spans="14:14" x14ac:dyDescent="0.15">
      <c r="N706" s="136"/>
    </row>
    <row r="707" spans="14:14" x14ac:dyDescent="0.15">
      <c r="N707" s="136"/>
    </row>
    <row r="708" spans="14:14" x14ac:dyDescent="0.15">
      <c r="N708" s="136"/>
    </row>
    <row r="709" spans="14:14" x14ac:dyDescent="0.15">
      <c r="N709" s="136"/>
    </row>
    <row r="710" spans="14:14" x14ac:dyDescent="0.15">
      <c r="N710" s="136"/>
    </row>
    <row r="711" spans="14:14" x14ac:dyDescent="0.15">
      <c r="N711" s="136"/>
    </row>
    <row r="712" spans="14:14" x14ac:dyDescent="0.15">
      <c r="N712" s="136"/>
    </row>
    <row r="713" spans="14:14" x14ac:dyDescent="0.15">
      <c r="N713" s="136"/>
    </row>
    <row r="714" spans="14:14" x14ac:dyDescent="0.15">
      <c r="N714" s="136"/>
    </row>
    <row r="715" spans="14:14" x14ac:dyDescent="0.15">
      <c r="N715" s="136"/>
    </row>
    <row r="716" spans="14:14" x14ac:dyDescent="0.15">
      <c r="N716" s="136"/>
    </row>
    <row r="717" spans="14:14" x14ac:dyDescent="0.15">
      <c r="N717" s="136"/>
    </row>
    <row r="718" spans="14:14" x14ac:dyDescent="0.15">
      <c r="N718" s="136"/>
    </row>
    <row r="719" spans="14:14" x14ac:dyDescent="0.15">
      <c r="N719" s="136"/>
    </row>
    <row r="720" spans="14:14" x14ac:dyDescent="0.15">
      <c r="N720" s="136"/>
    </row>
    <row r="721" spans="14:14" x14ac:dyDescent="0.15">
      <c r="N721" s="136"/>
    </row>
    <row r="722" spans="14:14" x14ac:dyDescent="0.15">
      <c r="N722" s="136"/>
    </row>
    <row r="723" spans="14:14" x14ac:dyDescent="0.15">
      <c r="N723" s="136"/>
    </row>
    <row r="724" spans="14:14" x14ac:dyDescent="0.15">
      <c r="N724" s="136"/>
    </row>
    <row r="725" spans="14:14" x14ac:dyDescent="0.15">
      <c r="N725" s="136"/>
    </row>
    <row r="726" spans="14:14" x14ac:dyDescent="0.15">
      <c r="N726" s="136"/>
    </row>
    <row r="727" spans="14:14" x14ac:dyDescent="0.15">
      <c r="N727" s="136"/>
    </row>
    <row r="728" spans="14:14" x14ac:dyDescent="0.15">
      <c r="N728" s="136"/>
    </row>
    <row r="729" spans="14:14" x14ac:dyDescent="0.15">
      <c r="N729" s="136"/>
    </row>
    <row r="730" spans="14:14" x14ac:dyDescent="0.15">
      <c r="N730" s="136"/>
    </row>
    <row r="731" spans="14:14" x14ac:dyDescent="0.15">
      <c r="N731" s="136"/>
    </row>
    <row r="732" spans="14:14" x14ac:dyDescent="0.15">
      <c r="N732" s="136"/>
    </row>
    <row r="733" spans="14:14" x14ac:dyDescent="0.15">
      <c r="N733" s="136"/>
    </row>
    <row r="734" spans="14:14" x14ac:dyDescent="0.15">
      <c r="N734" s="136"/>
    </row>
    <row r="735" spans="14:14" x14ac:dyDescent="0.15">
      <c r="N735" s="136"/>
    </row>
    <row r="736" spans="14:14" x14ac:dyDescent="0.15">
      <c r="N736" s="136"/>
    </row>
    <row r="737" spans="14:14" x14ac:dyDescent="0.15">
      <c r="N737" s="136"/>
    </row>
    <row r="738" spans="14:14" x14ac:dyDescent="0.15">
      <c r="N738" s="136"/>
    </row>
    <row r="739" spans="14:14" x14ac:dyDescent="0.15">
      <c r="N739" s="136"/>
    </row>
    <row r="740" spans="14:14" x14ac:dyDescent="0.15">
      <c r="N740" s="136"/>
    </row>
    <row r="741" spans="14:14" x14ac:dyDescent="0.15">
      <c r="N741" s="136"/>
    </row>
    <row r="742" spans="14:14" x14ac:dyDescent="0.15">
      <c r="N742" s="136"/>
    </row>
    <row r="743" spans="14:14" x14ac:dyDescent="0.15">
      <c r="N743" s="136"/>
    </row>
    <row r="744" spans="14:14" x14ac:dyDescent="0.15">
      <c r="N744" s="136"/>
    </row>
    <row r="745" spans="14:14" x14ac:dyDescent="0.15">
      <c r="N745" s="136"/>
    </row>
    <row r="746" spans="14:14" x14ac:dyDescent="0.15">
      <c r="N746" s="136"/>
    </row>
    <row r="747" spans="14:14" x14ac:dyDescent="0.15">
      <c r="N747" s="136"/>
    </row>
    <row r="748" spans="14:14" x14ac:dyDescent="0.15">
      <c r="N748" s="136"/>
    </row>
    <row r="749" spans="14:14" x14ac:dyDescent="0.15">
      <c r="N749" s="136"/>
    </row>
    <row r="750" spans="14:14" x14ac:dyDescent="0.15">
      <c r="N750" s="136"/>
    </row>
    <row r="751" spans="14:14" x14ac:dyDescent="0.15">
      <c r="N751" s="136"/>
    </row>
    <row r="752" spans="14:14" x14ac:dyDescent="0.15">
      <c r="N752" s="136"/>
    </row>
    <row r="753" spans="14:14" x14ac:dyDescent="0.15">
      <c r="N753" s="136"/>
    </row>
    <row r="754" spans="14:14" x14ac:dyDescent="0.15">
      <c r="N754" s="136"/>
    </row>
    <row r="755" spans="14:14" x14ac:dyDescent="0.15">
      <c r="N755" s="136"/>
    </row>
    <row r="756" spans="14:14" x14ac:dyDescent="0.15">
      <c r="N756" s="136"/>
    </row>
    <row r="757" spans="14:14" x14ac:dyDescent="0.15">
      <c r="N757" s="136"/>
    </row>
    <row r="758" spans="14:14" x14ac:dyDescent="0.15">
      <c r="N758" s="136"/>
    </row>
    <row r="759" spans="14:14" x14ac:dyDescent="0.15">
      <c r="N759" s="136"/>
    </row>
    <row r="760" spans="14:14" x14ac:dyDescent="0.15">
      <c r="N760" s="136"/>
    </row>
    <row r="761" spans="14:14" x14ac:dyDescent="0.15">
      <c r="N761" s="136"/>
    </row>
    <row r="762" spans="14:14" x14ac:dyDescent="0.15">
      <c r="N762" s="136"/>
    </row>
    <row r="763" spans="14:14" x14ac:dyDescent="0.15">
      <c r="N763" s="136"/>
    </row>
    <row r="764" spans="14:14" x14ac:dyDescent="0.15">
      <c r="N764" s="136"/>
    </row>
    <row r="765" spans="14:14" x14ac:dyDescent="0.15">
      <c r="N765" s="136"/>
    </row>
    <row r="766" spans="14:14" x14ac:dyDescent="0.15">
      <c r="N766" s="136"/>
    </row>
    <row r="767" spans="14:14" x14ac:dyDescent="0.15">
      <c r="N767" s="136"/>
    </row>
    <row r="768" spans="14:14" x14ac:dyDescent="0.15">
      <c r="N768" s="136"/>
    </row>
    <row r="769" spans="14:14" x14ac:dyDescent="0.15">
      <c r="N769" s="136"/>
    </row>
    <row r="770" spans="14:14" x14ac:dyDescent="0.15">
      <c r="N770" s="136"/>
    </row>
    <row r="771" spans="14:14" x14ac:dyDescent="0.15">
      <c r="N771" s="136"/>
    </row>
    <row r="772" spans="14:14" x14ac:dyDescent="0.15">
      <c r="N772" s="136"/>
    </row>
    <row r="773" spans="14:14" x14ac:dyDescent="0.15">
      <c r="N773" s="136"/>
    </row>
    <row r="774" spans="14:14" x14ac:dyDescent="0.15">
      <c r="N774" s="136"/>
    </row>
    <row r="775" spans="14:14" x14ac:dyDescent="0.15">
      <c r="N775" s="136"/>
    </row>
    <row r="776" spans="14:14" x14ac:dyDescent="0.15">
      <c r="N776" s="136"/>
    </row>
    <row r="777" spans="14:14" x14ac:dyDescent="0.15">
      <c r="N777" s="136"/>
    </row>
    <row r="778" spans="14:14" x14ac:dyDescent="0.15">
      <c r="N778" s="136"/>
    </row>
    <row r="779" spans="14:14" x14ac:dyDescent="0.15">
      <c r="N779" s="136"/>
    </row>
    <row r="780" spans="14:14" x14ac:dyDescent="0.15">
      <c r="N780" s="136"/>
    </row>
    <row r="781" spans="14:14" x14ac:dyDescent="0.15">
      <c r="N781" s="136"/>
    </row>
    <row r="782" spans="14:14" x14ac:dyDescent="0.15">
      <c r="N782" s="136"/>
    </row>
    <row r="783" spans="14:14" x14ac:dyDescent="0.15">
      <c r="N783" s="136"/>
    </row>
    <row r="784" spans="14:14" x14ac:dyDescent="0.15">
      <c r="N784" s="136"/>
    </row>
    <row r="785" spans="14:14" x14ac:dyDescent="0.15">
      <c r="N785" s="136"/>
    </row>
    <row r="786" spans="14:14" x14ac:dyDescent="0.15">
      <c r="N786" s="136"/>
    </row>
    <row r="787" spans="14:14" x14ac:dyDescent="0.15">
      <c r="N787" s="136"/>
    </row>
    <row r="788" spans="14:14" x14ac:dyDescent="0.15">
      <c r="N788" s="136"/>
    </row>
    <row r="789" spans="14:14" x14ac:dyDescent="0.15">
      <c r="N789" s="136"/>
    </row>
    <row r="790" spans="14:14" x14ac:dyDescent="0.15">
      <c r="N790" s="136"/>
    </row>
    <row r="791" spans="14:14" x14ac:dyDescent="0.15">
      <c r="N791" s="136"/>
    </row>
    <row r="792" spans="14:14" x14ac:dyDescent="0.15">
      <c r="N792" s="136"/>
    </row>
    <row r="793" spans="14:14" x14ac:dyDescent="0.15">
      <c r="N793" s="136"/>
    </row>
    <row r="794" spans="14:14" x14ac:dyDescent="0.15">
      <c r="N794" s="136"/>
    </row>
    <row r="795" spans="14:14" x14ac:dyDescent="0.15">
      <c r="N795" s="136"/>
    </row>
    <row r="796" spans="14:14" x14ac:dyDescent="0.15">
      <c r="N796" s="136"/>
    </row>
    <row r="797" spans="14:14" x14ac:dyDescent="0.15">
      <c r="N797" s="136"/>
    </row>
    <row r="798" spans="14:14" x14ac:dyDescent="0.15">
      <c r="N798" s="136"/>
    </row>
    <row r="799" spans="14:14" x14ac:dyDescent="0.15">
      <c r="N799" s="136"/>
    </row>
    <row r="800" spans="14:14" x14ac:dyDescent="0.15">
      <c r="N800" s="136"/>
    </row>
    <row r="801" spans="14:14" x14ac:dyDescent="0.15">
      <c r="N801" s="136"/>
    </row>
    <row r="802" spans="14:14" x14ac:dyDescent="0.15">
      <c r="N802" s="136"/>
    </row>
    <row r="803" spans="14:14" x14ac:dyDescent="0.15">
      <c r="N803" s="136"/>
    </row>
    <row r="804" spans="14:14" x14ac:dyDescent="0.15">
      <c r="N804" s="136"/>
    </row>
    <row r="805" spans="14:14" x14ac:dyDescent="0.15">
      <c r="N805" s="136"/>
    </row>
    <row r="806" spans="14:14" x14ac:dyDescent="0.15">
      <c r="N806" s="136"/>
    </row>
    <row r="807" spans="14:14" x14ac:dyDescent="0.15">
      <c r="N807" s="136"/>
    </row>
    <row r="808" spans="14:14" x14ac:dyDescent="0.15">
      <c r="N808" s="136"/>
    </row>
    <row r="809" spans="14:14" x14ac:dyDescent="0.15">
      <c r="N809" s="136"/>
    </row>
    <row r="810" spans="14:14" x14ac:dyDescent="0.15">
      <c r="N810" s="136"/>
    </row>
    <row r="811" spans="14:14" x14ac:dyDescent="0.15">
      <c r="N811" s="136"/>
    </row>
    <row r="812" spans="14:14" x14ac:dyDescent="0.15">
      <c r="N812" s="136"/>
    </row>
    <row r="813" spans="14:14" x14ac:dyDescent="0.15">
      <c r="N813" s="136"/>
    </row>
    <row r="814" spans="14:14" x14ac:dyDescent="0.15">
      <c r="N814" s="136"/>
    </row>
    <row r="815" spans="14:14" x14ac:dyDescent="0.15">
      <c r="N815" s="136"/>
    </row>
    <row r="816" spans="14:14" x14ac:dyDescent="0.15">
      <c r="N816" s="136"/>
    </row>
    <row r="817" spans="14:14" x14ac:dyDescent="0.15">
      <c r="N817" s="136"/>
    </row>
    <row r="818" spans="14:14" x14ac:dyDescent="0.15">
      <c r="N818" s="136"/>
    </row>
    <row r="819" spans="14:14" x14ac:dyDescent="0.15">
      <c r="N819" s="136"/>
    </row>
    <row r="820" spans="14:14" x14ac:dyDescent="0.15">
      <c r="N820" s="136"/>
    </row>
    <row r="821" spans="14:14" x14ac:dyDescent="0.15">
      <c r="N821" s="136"/>
    </row>
    <row r="822" spans="14:14" x14ac:dyDescent="0.15">
      <c r="N822" s="136"/>
    </row>
    <row r="823" spans="14:14" x14ac:dyDescent="0.15">
      <c r="N823" s="136"/>
    </row>
    <row r="824" spans="14:14" x14ac:dyDescent="0.15">
      <c r="N824" s="136"/>
    </row>
    <row r="825" spans="14:14" x14ac:dyDescent="0.15">
      <c r="N825" s="136"/>
    </row>
    <row r="826" spans="14:14" x14ac:dyDescent="0.15">
      <c r="N826" s="136"/>
    </row>
    <row r="827" spans="14:14" x14ac:dyDescent="0.15">
      <c r="N827" s="136"/>
    </row>
    <row r="828" spans="14:14" x14ac:dyDescent="0.15">
      <c r="N828" s="136"/>
    </row>
    <row r="829" spans="14:14" x14ac:dyDescent="0.15">
      <c r="N829" s="136"/>
    </row>
    <row r="830" spans="14:14" x14ac:dyDescent="0.15">
      <c r="N830" s="136"/>
    </row>
    <row r="831" spans="14:14" x14ac:dyDescent="0.15">
      <c r="N831" s="136"/>
    </row>
    <row r="832" spans="14:14" x14ac:dyDescent="0.15">
      <c r="N832" s="136"/>
    </row>
    <row r="833" spans="14:14" x14ac:dyDescent="0.15">
      <c r="N833" s="136"/>
    </row>
    <row r="834" spans="14:14" x14ac:dyDescent="0.15">
      <c r="N834" s="136"/>
    </row>
    <row r="835" spans="14:14" x14ac:dyDescent="0.15">
      <c r="N835" s="136"/>
    </row>
    <row r="836" spans="14:14" x14ac:dyDescent="0.15">
      <c r="N836" s="136"/>
    </row>
    <row r="837" spans="14:14" x14ac:dyDescent="0.15">
      <c r="N837" s="136"/>
    </row>
    <row r="838" spans="14:14" x14ac:dyDescent="0.15">
      <c r="N838" s="136"/>
    </row>
    <row r="839" spans="14:14" x14ac:dyDescent="0.15">
      <c r="N839" s="136"/>
    </row>
    <row r="840" spans="14:14" x14ac:dyDescent="0.15">
      <c r="N840" s="136"/>
    </row>
    <row r="841" spans="14:14" x14ac:dyDescent="0.15">
      <c r="N841" s="136"/>
    </row>
    <row r="842" spans="14:14" x14ac:dyDescent="0.15">
      <c r="N842" s="136"/>
    </row>
    <row r="843" spans="14:14" x14ac:dyDescent="0.15">
      <c r="N843" s="136"/>
    </row>
    <row r="844" spans="14:14" x14ac:dyDescent="0.15">
      <c r="N844" s="136"/>
    </row>
    <row r="845" spans="14:14" x14ac:dyDescent="0.15">
      <c r="N845" s="136"/>
    </row>
    <row r="846" spans="14:14" x14ac:dyDescent="0.15">
      <c r="N846" s="136"/>
    </row>
    <row r="847" spans="14:14" x14ac:dyDescent="0.15">
      <c r="N847" s="136"/>
    </row>
    <row r="848" spans="14:14" x14ac:dyDescent="0.15">
      <c r="N848" s="136"/>
    </row>
    <row r="849" spans="14:14" x14ac:dyDescent="0.15">
      <c r="N849" s="136"/>
    </row>
    <row r="850" spans="14:14" x14ac:dyDescent="0.15">
      <c r="N850" s="136"/>
    </row>
    <row r="851" spans="14:14" x14ac:dyDescent="0.15">
      <c r="N851" s="136"/>
    </row>
    <row r="852" spans="14:14" x14ac:dyDescent="0.15">
      <c r="N852" s="136"/>
    </row>
    <row r="853" spans="14:14" x14ac:dyDescent="0.15">
      <c r="N853" s="136"/>
    </row>
    <row r="854" spans="14:14" x14ac:dyDescent="0.15">
      <c r="N854" s="136"/>
    </row>
    <row r="855" spans="14:14" x14ac:dyDescent="0.15">
      <c r="N855" s="136"/>
    </row>
    <row r="856" spans="14:14" x14ac:dyDescent="0.15">
      <c r="N856" s="136"/>
    </row>
    <row r="857" spans="14:14" x14ac:dyDescent="0.15">
      <c r="N857" s="136"/>
    </row>
    <row r="858" spans="14:14" x14ac:dyDescent="0.15">
      <c r="N858" s="136"/>
    </row>
    <row r="859" spans="14:14" x14ac:dyDescent="0.15">
      <c r="N859" s="136"/>
    </row>
    <row r="860" spans="14:14" x14ac:dyDescent="0.15">
      <c r="N860" s="136"/>
    </row>
    <row r="861" spans="14:14" x14ac:dyDescent="0.15">
      <c r="N861" s="136"/>
    </row>
    <row r="862" spans="14:14" x14ac:dyDescent="0.15">
      <c r="N862" s="136"/>
    </row>
    <row r="863" spans="14:14" x14ac:dyDescent="0.15">
      <c r="N863" s="136"/>
    </row>
    <row r="864" spans="14:14" x14ac:dyDescent="0.15">
      <c r="N864" s="136"/>
    </row>
    <row r="865" spans="14:14" x14ac:dyDescent="0.15">
      <c r="N865" s="136"/>
    </row>
    <row r="866" spans="14:14" x14ac:dyDescent="0.15">
      <c r="N866" s="136"/>
    </row>
    <row r="867" spans="14:14" x14ac:dyDescent="0.15">
      <c r="N867" s="136"/>
    </row>
    <row r="868" spans="14:14" x14ac:dyDescent="0.15">
      <c r="N868" s="136"/>
    </row>
    <row r="869" spans="14:14" x14ac:dyDescent="0.15">
      <c r="N869" s="136"/>
    </row>
    <row r="870" spans="14:14" x14ac:dyDescent="0.15">
      <c r="N870" s="136"/>
    </row>
    <row r="871" spans="14:14" x14ac:dyDescent="0.15">
      <c r="N871" s="136"/>
    </row>
    <row r="872" spans="14:14" x14ac:dyDescent="0.15">
      <c r="N872" s="136"/>
    </row>
    <row r="873" spans="14:14" x14ac:dyDescent="0.15">
      <c r="N873" s="136"/>
    </row>
    <row r="874" spans="14:14" x14ac:dyDescent="0.15">
      <c r="N874" s="136"/>
    </row>
    <row r="875" spans="14:14" x14ac:dyDescent="0.15">
      <c r="N875" s="136"/>
    </row>
    <row r="876" spans="14:14" x14ac:dyDescent="0.15">
      <c r="N876" s="136"/>
    </row>
    <row r="877" spans="14:14" x14ac:dyDescent="0.15">
      <c r="N877" s="136"/>
    </row>
    <row r="878" spans="14:14" x14ac:dyDescent="0.15">
      <c r="N878" s="136"/>
    </row>
    <row r="879" spans="14:14" x14ac:dyDescent="0.15">
      <c r="N879" s="136"/>
    </row>
    <row r="880" spans="14:14" x14ac:dyDescent="0.15">
      <c r="N880" s="136"/>
    </row>
    <row r="881" spans="14:14" x14ac:dyDescent="0.15">
      <c r="N881" s="136"/>
    </row>
    <row r="882" spans="14:14" x14ac:dyDescent="0.15">
      <c r="N882" s="136"/>
    </row>
    <row r="883" spans="14:14" x14ac:dyDescent="0.15">
      <c r="N883" s="136"/>
    </row>
    <row r="884" spans="14:14" x14ac:dyDescent="0.15">
      <c r="N884" s="136"/>
    </row>
    <row r="885" spans="14:14" x14ac:dyDescent="0.15">
      <c r="N885" s="136"/>
    </row>
    <row r="886" spans="14:14" x14ac:dyDescent="0.15">
      <c r="N886" s="136"/>
    </row>
    <row r="887" spans="14:14" x14ac:dyDescent="0.15">
      <c r="N887" s="136"/>
    </row>
    <row r="888" spans="14:14" x14ac:dyDescent="0.15">
      <c r="N888" s="136"/>
    </row>
    <row r="889" spans="14:14" x14ac:dyDescent="0.15">
      <c r="N889" s="136"/>
    </row>
    <row r="890" spans="14:14" x14ac:dyDescent="0.15">
      <c r="N890" s="136"/>
    </row>
    <row r="891" spans="14:14" x14ac:dyDescent="0.15">
      <c r="N891" s="136"/>
    </row>
    <row r="892" spans="14:14" x14ac:dyDescent="0.15">
      <c r="N892" s="136"/>
    </row>
    <row r="893" spans="14:14" x14ac:dyDescent="0.15">
      <c r="N893" s="136"/>
    </row>
    <row r="894" spans="14:14" x14ac:dyDescent="0.15">
      <c r="N894" s="136"/>
    </row>
    <row r="895" spans="14:14" x14ac:dyDescent="0.15">
      <c r="N895" s="136"/>
    </row>
    <row r="896" spans="14:14" x14ac:dyDescent="0.15">
      <c r="N896" s="136"/>
    </row>
    <row r="897" spans="14:14" x14ac:dyDescent="0.15">
      <c r="N897" s="136"/>
    </row>
    <row r="898" spans="14:14" x14ac:dyDescent="0.15">
      <c r="N898" s="136"/>
    </row>
    <row r="899" spans="14:14" x14ac:dyDescent="0.15">
      <c r="N899" s="136"/>
    </row>
    <row r="900" spans="14:14" x14ac:dyDescent="0.15">
      <c r="N900" s="136"/>
    </row>
    <row r="901" spans="14:14" x14ac:dyDescent="0.15">
      <c r="N901" s="136"/>
    </row>
    <row r="902" spans="14:14" x14ac:dyDescent="0.15">
      <c r="N902" s="136"/>
    </row>
    <row r="903" spans="14:14" x14ac:dyDescent="0.15">
      <c r="N903" s="136"/>
    </row>
    <row r="904" spans="14:14" x14ac:dyDescent="0.15">
      <c r="N904" s="136"/>
    </row>
    <row r="905" spans="14:14" x14ac:dyDescent="0.15">
      <c r="N905" s="136"/>
    </row>
    <row r="906" spans="14:14" x14ac:dyDescent="0.15">
      <c r="N906" s="136"/>
    </row>
    <row r="907" spans="14:14" x14ac:dyDescent="0.15">
      <c r="N907" s="136"/>
    </row>
    <row r="908" spans="14:14" x14ac:dyDescent="0.15">
      <c r="N908" s="136"/>
    </row>
    <row r="909" spans="14:14" x14ac:dyDescent="0.15">
      <c r="N909" s="136"/>
    </row>
    <row r="910" spans="14:14" x14ac:dyDescent="0.15">
      <c r="N910" s="136"/>
    </row>
    <row r="911" spans="14:14" x14ac:dyDescent="0.15">
      <c r="N911" s="136"/>
    </row>
    <row r="912" spans="14:14" x14ac:dyDescent="0.15">
      <c r="N912" s="136"/>
    </row>
    <row r="913" spans="14:14" x14ac:dyDescent="0.15">
      <c r="N913" s="136"/>
    </row>
    <row r="914" spans="14:14" x14ac:dyDescent="0.15">
      <c r="N914" s="136"/>
    </row>
    <row r="915" spans="14:14" x14ac:dyDescent="0.15">
      <c r="N915" s="136"/>
    </row>
    <row r="916" spans="14:14" x14ac:dyDescent="0.15">
      <c r="N916" s="136"/>
    </row>
    <row r="917" spans="14:14" x14ac:dyDescent="0.15">
      <c r="N917" s="136"/>
    </row>
    <row r="918" spans="14:14" x14ac:dyDescent="0.15">
      <c r="N918" s="136"/>
    </row>
    <row r="919" spans="14:14" x14ac:dyDescent="0.15">
      <c r="N919" s="136"/>
    </row>
    <row r="920" spans="14:14" x14ac:dyDescent="0.15">
      <c r="N920" s="136"/>
    </row>
    <row r="921" spans="14:14" x14ac:dyDescent="0.15">
      <c r="N921" s="136"/>
    </row>
    <row r="922" spans="14:14" x14ac:dyDescent="0.15">
      <c r="N922" s="136"/>
    </row>
    <row r="923" spans="14:14" x14ac:dyDescent="0.15">
      <c r="N923" s="136"/>
    </row>
    <row r="924" spans="14:14" x14ac:dyDescent="0.15">
      <c r="N924" s="136"/>
    </row>
    <row r="925" spans="14:14" x14ac:dyDescent="0.15">
      <c r="N925" s="136"/>
    </row>
    <row r="926" spans="14:14" x14ac:dyDescent="0.15">
      <c r="N926" s="136"/>
    </row>
    <row r="927" spans="14:14" x14ac:dyDescent="0.15">
      <c r="N927" s="136"/>
    </row>
    <row r="928" spans="14:14" x14ac:dyDescent="0.15">
      <c r="N928" s="136"/>
    </row>
    <row r="929" spans="14:14" x14ac:dyDescent="0.15">
      <c r="N929" s="136"/>
    </row>
    <row r="930" spans="14:14" x14ac:dyDescent="0.15">
      <c r="N930" s="136"/>
    </row>
    <row r="931" spans="14:14" x14ac:dyDescent="0.15">
      <c r="N931" s="136"/>
    </row>
    <row r="932" spans="14:14" x14ac:dyDescent="0.15">
      <c r="N932" s="136"/>
    </row>
    <row r="933" spans="14:14" x14ac:dyDescent="0.15">
      <c r="N933" s="136"/>
    </row>
    <row r="934" spans="14:14" x14ac:dyDescent="0.15">
      <c r="N934" s="136"/>
    </row>
    <row r="935" spans="14:14" x14ac:dyDescent="0.15">
      <c r="N935" s="136"/>
    </row>
    <row r="936" spans="14:14" x14ac:dyDescent="0.15">
      <c r="N936" s="136"/>
    </row>
    <row r="937" spans="14:14" x14ac:dyDescent="0.15">
      <c r="N937" s="136"/>
    </row>
    <row r="938" spans="14:14" x14ac:dyDescent="0.15">
      <c r="N938" s="136"/>
    </row>
    <row r="939" spans="14:14" x14ac:dyDescent="0.15">
      <c r="N939" s="136"/>
    </row>
    <row r="940" spans="14:14" x14ac:dyDescent="0.15">
      <c r="N940" s="136"/>
    </row>
    <row r="941" spans="14:14" x14ac:dyDescent="0.15">
      <c r="N941" s="136"/>
    </row>
    <row r="942" spans="14:14" x14ac:dyDescent="0.15">
      <c r="N942" s="136"/>
    </row>
    <row r="943" spans="14:14" x14ac:dyDescent="0.15">
      <c r="N943" s="136"/>
    </row>
    <row r="944" spans="14:14" x14ac:dyDescent="0.15">
      <c r="N944" s="136"/>
    </row>
    <row r="945" spans="14:14" x14ac:dyDescent="0.15">
      <c r="N945" s="136"/>
    </row>
    <row r="946" spans="14:14" x14ac:dyDescent="0.15">
      <c r="N946" s="136"/>
    </row>
    <row r="947" spans="14:14" x14ac:dyDescent="0.15">
      <c r="N947" s="136"/>
    </row>
    <row r="948" spans="14:14" x14ac:dyDescent="0.15">
      <c r="N948" s="136"/>
    </row>
    <row r="949" spans="14:14" x14ac:dyDescent="0.15">
      <c r="N949" s="136"/>
    </row>
    <row r="950" spans="14:14" x14ac:dyDescent="0.15">
      <c r="N950" s="136"/>
    </row>
    <row r="951" spans="14:14" x14ac:dyDescent="0.15">
      <c r="N951" s="136"/>
    </row>
    <row r="952" spans="14:14" x14ac:dyDescent="0.15">
      <c r="N952" s="136"/>
    </row>
    <row r="953" spans="14:14" x14ac:dyDescent="0.15">
      <c r="N953" s="136"/>
    </row>
    <row r="954" spans="14:14" x14ac:dyDescent="0.15">
      <c r="N954" s="136"/>
    </row>
    <row r="955" spans="14:14" x14ac:dyDescent="0.15">
      <c r="N955" s="136"/>
    </row>
    <row r="956" spans="14:14" x14ac:dyDescent="0.15">
      <c r="N956" s="136"/>
    </row>
    <row r="957" spans="14:14" x14ac:dyDescent="0.15">
      <c r="N957" s="136"/>
    </row>
    <row r="958" spans="14:14" x14ac:dyDescent="0.15">
      <c r="N958" s="136"/>
    </row>
    <row r="959" spans="14:14" x14ac:dyDescent="0.15">
      <c r="N959" s="136"/>
    </row>
    <row r="960" spans="14:14" x14ac:dyDescent="0.15">
      <c r="N960" s="136"/>
    </row>
    <row r="961" spans="14:14" x14ac:dyDescent="0.15">
      <c r="N961" s="136"/>
    </row>
    <row r="962" spans="14:14" x14ac:dyDescent="0.15">
      <c r="N962" s="136"/>
    </row>
    <row r="963" spans="14:14" x14ac:dyDescent="0.15">
      <c r="N963" s="136"/>
    </row>
    <row r="964" spans="14:14" x14ac:dyDescent="0.15">
      <c r="N964" s="136"/>
    </row>
    <row r="965" spans="14:14" x14ac:dyDescent="0.15">
      <c r="N965" s="136"/>
    </row>
    <row r="966" spans="14:14" x14ac:dyDescent="0.15">
      <c r="N966" s="136"/>
    </row>
    <row r="967" spans="14:14" x14ac:dyDescent="0.15">
      <c r="N967" s="136"/>
    </row>
    <row r="968" spans="14:14" x14ac:dyDescent="0.15">
      <c r="N968" s="136"/>
    </row>
    <row r="969" spans="14:14" x14ac:dyDescent="0.15">
      <c r="N969" s="136"/>
    </row>
    <row r="970" spans="14:14" x14ac:dyDescent="0.15">
      <c r="N970" s="136"/>
    </row>
    <row r="971" spans="14:14" x14ac:dyDescent="0.15">
      <c r="N971" s="136"/>
    </row>
    <row r="972" spans="14:14" x14ac:dyDescent="0.15">
      <c r="N972" s="136"/>
    </row>
    <row r="973" spans="14:14" x14ac:dyDescent="0.15">
      <c r="N973" s="136"/>
    </row>
    <row r="974" spans="14:14" x14ac:dyDescent="0.15">
      <c r="N974" s="136"/>
    </row>
    <row r="975" spans="14:14" x14ac:dyDescent="0.15">
      <c r="N975" s="136"/>
    </row>
    <row r="976" spans="14:14" x14ac:dyDescent="0.15">
      <c r="N976" s="136"/>
    </row>
    <row r="977" spans="14:14" x14ac:dyDescent="0.15">
      <c r="N977" s="136"/>
    </row>
    <row r="978" spans="14:14" x14ac:dyDescent="0.15">
      <c r="N978" s="136"/>
    </row>
    <row r="979" spans="14:14" x14ac:dyDescent="0.15">
      <c r="N979" s="136"/>
    </row>
    <row r="980" spans="14:14" x14ac:dyDescent="0.15">
      <c r="N980" s="136"/>
    </row>
    <row r="981" spans="14:14" x14ac:dyDescent="0.15">
      <c r="N981" s="136"/>
    </row>
    <row r="982" spans="14:14" x14ac:dyDescent="0.15">
      <c r="N982" s="136"/>
    </row>
    <row r="983" spans="14:14" x14ac:dyDescent="0.15">
      <c r="N983" s="136"/>
    </row>
    <row r="984" spans="14:14" x14ac:dyDescent="0.15">
      <c r="N984" s="136"/>
    </row>
    <row r="985" spans="14:14" x14ac:dyDescent="0.15">
      <c r="N985" s="136"/>
    </row>
    <row r="986" spans="14:14" x14ac:dyDescent="0.15">
      <c r="N986" s="136"/>
    </row>
    <row r="987" spans="14:14" x14ac:dyDescent="0.15">
      <c r="N987" s="136"/>
    </row>
    <row r="988" spans="14:14" x14ac:dyDescent="0.15">
      <c r="N988" s="136"/>
    </row>
    <row r="989" spans="14:14" x14ac:dyDescent="0.15">
      <c r="N989" s="136"/>
    </row>
    <row r="990" spans="14:14" x14ac:dyDescent="0.15">
      <c r="N990" s="136"/>
    </row>
    <row r="991" spans="14:14" x14ac:dyDescent="0.15">
      <c r="N991" s="136"/>
    </row>
    <row r="992" spans="14:14" x14ac:dyDescent="0.15">
      <c r="N992" s="136"/>
    </row>
    <row r="993" spans="14:14" x14ac:dyDescent="0.15">
      <c r="N993" s="136"/>
    </row>
    <row r="994" spans="14:14" x14ac:dyDescent="0.15">
      <c r="N994" s="136"/>
    </row>
    <row r="995" spans="14:14" x14ac:dyDescent="0.15">
      <c r="N995" s="136"/>
    </row>
    <row r="996" spans="14:14" x14ac:dyDescent="0.15">
      <c r="N996" s="136"/>
    </row>
    <row r="997" spans="14:14" x14ac:dyDescent="0.15">
      <c r="N997" s="136"/>
    </row>
    <row r="998" spans="14:14" x14ac:dyDescent="0.15">
      <c r="N998" s="136"/>
    </row>
    <row r="999" spans="14:14" x14ac:dyDescent="0.15">
      <c r="N999" s="136"/>
    </row>
    <row r="1000" spans="14:14" x14ac:dyDescent="0.15">
      <c r="N1000" s="136"/>
    </row>
    <row r="1001" spans="14:14" x14ac:dyDescent="0.15">
      <c r="N1001" s="136"/>
    </row>
    <row r="1002" spans="14:14" x14ac:dyDescent="0.15">
      <c r="N1002" s="136"/>
    </row>
    <row r="1003" spans="14:14" x14ac:dyDescent="0.15">
      <c r="N1003" s="136"/>
    </row>
    <row r="1004" spans="14:14" x14ac:dyDescent="0.15">
      <c r="N1004" s="136"/>
    </row>
    <row r="1005" spans="14:14" x14ac:dyDescent="0.15">
      <c r="N1005" s="136"/>
    </row>
    <row r="1006" spans="14:14" x14ac:dyDescent="0.15">
      <c r="N1006" s="136"/>
    </row>
    <row r="1007" spans="14:14" x14ac:dyDescent="0.15">
      <c r="N1007" s="136"/>
    </row>
    <row r="1008" spans="14:14" x14ac:dyDescent="0.15">
      <c r="N1008" s="136"/>
    </row>
    <row r="1009" spans="14:14" x14ac:dyDescent="0.15">
      <c r="N1009" s="136"/>
    </row>
    <row r="1010" spans="14:14" x14ac:dyDescent="0.15">
      <c r="N1010" s="136"/>
    </row>
    <row r="1011" spans="14:14" x14ac:dyDescent="0.15">
      <c r="N1011" s="136"/>
    </row>
    <row r="1012" spans="14:14" x14ac:dyDescent="0.15">
      <c r="N1012" s="136"/>
    </row>
    <row r="1013" spans="14:14" x14ac:dyDescent="0.15">
      <c r="N1013" s="136"/>
    </row>
    <row r="1014" spans="14:14" x14ac:dyDescent="0.15">
      <c r="N1014" s="136"/>
    </row>
    <row r="1015" spans="14:14" x14ac:dyDescent="0.15">
      <c r="N1015" s="136"/>
    </row>
    <row r="1016" spans="14:14" x14ac:dyDescent="0.15">
      <c r="N1016" s="136"/>
    </row>
    <row r="1017" spans="14:14" x14ac:dyDescent="0.15">
      <c r="N1017" s="136"/>
    </row>
    <row r="1018" spans="14:14" x14ac:dyDescent="0.15">
      <c r="N1018" s="136"/>
    </row>
    <row r="1019" spans="14:14" x14ac:dyDescent="0.15">
      <c r="N1019" s="136"/>
    </row>
    <row r="1020" spans="14:14" x14ac:dyDescent="0.15">
      <c r="N1020" s="136"/>
    </row>
    <row r="1021" spans="14:14" x14ac:dyDescent="0.15">
      <c r="N1021" s="136"/>
    </row>
    <row r="1022" spans="14:14" x14ac:dyDescent="0.15">
      <c r="N1022" s="136"/>
    </row>
    <row r="1023" spans="14:14" x14ac:dyDescent="0.15">
      <c r="N1023" s="136"/>
    </row>
    <row r="1024" spans="14:14" x14ac:dyDescent="0.15">
      <c r="N1024" s="136"/>
    </row>
    <row r="1025" spans="14:14" x14ac:dyDescent="0.15">
      <c r="N1025" s="136"/>
    </row>
    <row r="1026" spans="14:14" x14ac:dyDescent="0.15">
      <c r="N1026" s="136"/>
    </row>
    <row r="1027" spans="14:14" x14ac:dyDescent="0.15">
      <c r="N1027" s="136"/>
    </row>
    <row r="1028" spans="14:14" x14ac:dyDescent="0.15">
      <c r="N1028" s="136"/>
    </row>
    <row r="1029" spans="14:14" x14ac:dyDescent="0.15">
      <c r="N1029" s="136"/>
    </row>
    <row r="1030" spans="14:14" x14ac:dyDescent="0.15">
      <c r="N1030" s="136"/>
    </row>
    <row r="1031" spans="14:14" x14ac:dyDescent="0.15">
      <c r="N1031" s="136"/>
    </row>
    <row r="1032" spans="14:14" x14ac:dyDescent="0.15">
      <c r="N1032" s="136"/>
    </row>
    <row r="1033" spans="14:14" x14ac:dyDescent="0.15">
      <c r="N1033" s="136"/>
    </row>
    <row r="1034" spans="14:14" x14ac:dyDescent="0.15">
      <c r="N1034" s="136"/>
    </row>
    <row r="1035" spans="14:14" x14ac:dyDescent="0.15">
      <c r="N1035" s="136"/>
    </row>
    <row r="1036" spans="14:14" x14ac:dyDescent="0.15">
      <c r="N1036" s="136"/>
    </row>
    <row r="1037" spans="14:14" x14ac:dyDescent="0.15">
      <c r="N1037" s="136"/>
    </row>
    <row r="1038" spans="14:14" x14ac:dyDescent="0.15">
      <c r="N1038" s="136"/>
    </row>
    <row r="1039" spans="14:14" x14ac:dyDescent="0.15">
      <c r="N1039" s="136"/>
    </row>
    <row r="1040" spans="14:14" x14ac:dyDescent="0.15">
      <c r="N1040" s="136"/>
    </row>
    <row r="1041" spans="14:14" x14ac:dyDescent="0.15">
      <c r="N1041" s="136"/>
    </row>
    <row r="1042" spans="14:14" x14ac:dyDescent="0.15">
      <c r="N1042" s="136"/>
    </row>
    <row r="1043" spans="14:14" x14ac:dyDescent="0.15">
      <c r="N1043" s="136"/>
    </row>
    <row r="1044" spans="14:14" x14ac:dyDescent="0.15">
      <c r="N1044" s="136"/>
    </row>
    <row r="1045" spans="14:14" x14ac:dyDescent="0.15">
      <c r="N1045" s="136"/>
    </row>
    <row r="1046" spans="14:14" x14ac:dyDescent="0.15">
      <c r="N1046" s="136"/>
    </row>
    <row r="1047" spans="14:14" x14ac:dyDescent="0.15">
      <c r="N1047" s="136"/>
    </row>
    <row r="1048" spans="14:14" x14ac:dyDescent="0.15">
      <c r="N1048" s="136"/>
    </row>
    <row r="1049" spans="14:14" x14ac:dyDescent="0.15">
      <c r="N1049" s="136"/>
    </row>
    <row r="1050" spans="14:14" x14ac:dyDescent="0.15">
      <c r="N1050" s="136"/>
    </row>
    <row r="1051" spans="14:14" x14ac:dyDescent="0.15">
      <c r="N1051" s="136"/>
    </row>
    <row r="1052" spans="14:14" x14ac:dyDescent="0.15">
      <c r="N1052" s="136"/>
    </row>
    <row r="1053" spans="14:14" x14ac:dyDescent="0.15">
      <c r="N1053" s="136"/>
    </row>
    <row r="1054" spans="14:14" x14ac:dyDescent="0.15">
      <c r="N1054" s="136"/>
    </row>
    <row r="1055" spans="14:14" x14ac:dyDescent="0.15">
      <c r="N1055" s="136"/>
    </row>
    <row r="1056" spans="14:14" x14ac:dyDescent="0.15">
      <c r="N1056" s="136"/>
    </row>
    <row r="1057" spans="14:14" x14ac:dyDescent="0.15">
      <c r="N1057" s="136"/>
    </row>
    <row r="1058" spans="14:14" x14ac:dyDescent="0.15">
      <c r="N1058" s="136"/>
    </row>
    <row r="1059" spans="14:14" x14ac:dyDescent="0.15">
      <c r="N1059" s="136"/>
    </row>
    <row r="1060" spans="14:14" x14ac:dyDescent="0.15">
      <c r="N1060" s="136"/>
    </row>
    <row r="1061" spans="14:14" x14ac:dyDescent="0.15">
      <c r="N1061" s="136"/>
    </row>
    <row r="1062" spans="14:14" x14ac:dyDescent="0.15">
      <c r="N1062" s="136"/>
    </row>
    <row r="1063" spans="14:14" x14ac:dyDescent="0.15">
      <c r="N1063" s="136"/>
    </row>
    <row r="1064" spans="14:14" x14ac:dyDescent="0.15">
      <c r="N1064" s="136"/>
    </row>
    <row r="1065" spans="14:14" x14ac:dyDescent="0.15">
      <c r="N1065" s="136"/>
    </row>
    <row r="1066" spans="14:14" x14ac:dyDescent="0.15">
      <c r="N1066" s="136"/>
    </row>
    <row r="1067" spans="14:14" x14ac:dyDescent="0.15">
      <c r="N1067" s="136"/>
    </row>
    <row r="1068" spans="14:14" x14ac:dyDescent="0.15">
      <c r="N1068" s="136"/>
    </row>
    <row r="1069" spans="14:14" x14ac:dyDescent="0.15">
      <c r="N1069" s="136"/>
    </row>
    <row r="1070" spans="14:14" x14ac:dyDescent="0.15">
      <c r="N1070" s="136"/>
    </row>
    <row r="1071" spans="14:14" x14ac:dyDescent="0.15">
      <c r="N1071" s="136"/>
    </row>
    <row r="1072" spans="14:14" x14ac:dyDescent="0.15">
      <c r="N1072" s="136"/>
    </row>
    <row r="1073" spans="14:14" x14ac:dyDescent="0.15">
      <c r="N1073" s="136"/>
    </row>
    <row r="1074" spans="14:14" x14ac:dyDescent="0.15">
      <c r="N1074" s="136"/>
    </row>
    <row r="1075" spans="14:14" x14ac:dyDescent="0.15">
      <c r="N1075" s="136"/>
    </row>
    <row r="1076" spans="14:14" x14ac:dyDescent="0.15">
      <c r="N1076" s="136"/>
    </row>
    <row r="1077" spans="14:14" x14ac:dyDescent="0.15">
      <c r="N1077" s="136"/>
    </row>
    <row r="1078" spans="14:14" x14ac:dyDescent="0.15">
      <c r="N1078" s="136"/>
    </row>
    <row r="1079" spans="14:14" x14ac:dyDescent="0.15">
      <c r="N1079" s="136"/>
    </row>
    <row r="1080" spans="14:14" x14ac:dyDescent="0.15">
      <c r="N1080" s="136"/>
    </row>
    <row r="1081" spans="14:14" x14ac:dyDescent="0.15">
      <c r="N1081" s="136"/>
    </row>
    <row r="1082" spans="14:14" x14ac:dyDescent="0.15">
      <c r="N1082" s="136"/>
    </row>
    <row r="1083" spans="14:14" x14ac:dyDescent="0.15">
      <c r="N1083" s="136"/>
    </row>
    <row r="1084" spans="14:14" x14ac:dyDescent="0.15">
      <c r="N1084" s="136"/>
    </row>
    <row r="1085" spans="14:14" x14ac:dyDescent="0.15">
      <c r="N1085" s="136"/>
    </row>
    <row r="1086" spans="14:14" x14ac:dyDescent="0.15">
      <c r="N1086" s="136"/>
    </row>
    <row r="1087" spans="14:14" x14ac:dyDescent="0.15">
      <c r="N1087" s="136"/>
    </row>
    <row r="1088" spans="14:14" x14ac:dyDescent="0.15">
      <c r="N1088" s="136"/>
    </row>
    <row r="1089" spans="14:14" x14ac:dyDescent="0.15">
      <c r="N1089" s="136"/>
    </row>
    <row r="1090" spans="14:14" x14ac:dyDescent="0.15">
      <c r="N1090" s="136"/>
    </row>
    <row r="1091" spans="14:14" x14ac:dyDescent="0.15">
      <c r="N1091" s="136"/>
    </row>
    <row r="1092" spans="14:14" x14ac:dyDescent="0.15">
      <c r="N1092" s="136"/>
    </row>
    <row r="1093" spans="14:14" x14ac:dyDescent="0.15">
      <c r="N1093" s="136"/>
    </row>
    <row r="1094" spans="14:14" x14ac:dyDescent="0.15">
      <c r="N1094" s="136"/>
    </row>
    <row r="1095" spans="14:14" x14ac:dyDescent="0.15">
      <c r="N1095" s="136"/>
    </row>
    <row r="1096" spans="14:14" x14ac:dyDescent="0.15">
      <c r="N1096" s="136"/>
    </row>
    <row r="1097" spans="14:14" x14ac:dyDescent="0.15">
      <c r="N1097" s="136"/>
    </row>
    <row r="1098" spans="14:14" x14ac:dyDescent="0.15">
      <c r="N1098" s="136"/>
    </row>
    <row r="1099" spans="14:14" x14ac:dyDescent="0.15">
      <c r="N1099" s="136"/>
    </row>
    <row r="1100" spans="14:14" x14ac:dyDescent="0.15">
      <c r="N1100" s="136"/>
    </row>
    <row r="1101" spans="14:14" x14ac:dyDescent="0.15">
      <c r="N1101" s="136"/>
    </row>
    <row r="1102" spans="14:14" x14ac:dyDescent="0.15">
      <c r="N1102" s="136"/>
    </row>
    <row r="1103" spans="14:14" x14ac:dyDescent="0.15">
      <c r="N1103" s="136"/>
    </row>
    <row r="1104" spans="14:14" x14ac:dyDescent="0.15">
      <c r="N1104" s="136"/>
    </row>
    <row r="1105" spans="14:14" x14ac:dyDescent="0.15">
      <c r="N1105" s="136"/>
    </row>
    <row r="1106" spans="14:14" x14ac:dyDescent="0.15">
      <c r="N1106" s="136"/>
    </row>
    <row r="1107" spans="14:14" x14ac:dyDescent="0.15">
      <c r="N1107" s="136"/>
    </row>
    <row r="1108" spans="14:14" x14ac:dyDescent="0.15">
      <c r="N1108" s="136"/>
    </row>
    <row r="1109" spans="14:14" x14ac:dyDescent="0.15">
      <c r="N1109" s="136"/>
    </row>
    <row r="1110" spans="14:14" x14ac:dyDescent="0.15">
      <c r="N1110" s="136"/>
    </row>
    <row r="1111" spans="14:14" x14ac:dyDescent="0.15">
      <c r="N1111" s="136"/>
    </row>
    <row r="1112" spans="14:14" x14ac:dyDescent="0.15">
      <c r="N1112" s="136"/>
    </row>
    <row r="1113" spans="14:14" x14ac:dyDescent="0.15">
      <c r="N1113" s="136"/>
    </row>
    <row r="1114" spans="14:14" x14ac:dyDescent="0.15">
      <c r="N1114" s="136"/>
    </row>
    <row r="1115" spans="14:14" x14ac:dyDescent="0.15">
      <c r="N1115" s="136"/>
    </row>
    <row r="1116" spans="14:14" x14ac:dyDescent="0.15">
      <c r="N1116" s="136"/>
    </row>
    <row r="1117" spans="14:14" x14ac:dyDescent="0.15">
      <c r="N1117" s="136"/>
    </row>
    <row r="1118" spans="14:14" x14ac:dyDescent="0.15">
      <c r="N1118" s="136"/>
    </row>
    <row r="1119" spans="14:14" x14ac:dyDescent="0.15">
      <c r="N1119" s="136"/>
    </row>
    <row r="1120" spans="14:14" x14ac:dyDescent="0.15">
      <c r="N1120" s="136"/>
    </row>
    <row r="1121" spans="14:14" x14ac:dyDescent="0.15">
      <c r="N1121" s="136"/>
    </row>
    <row r="1122" spans="14:14" x14ac:dyDescent="0.15">
      <c r="N1122" s="136"/>
    </row>
    <row r="1123" spans="14:14" x14ac:dyDescent="0.15">
      <c r="N1123" s="136"/>
    </row>
    <row r="1124" spans="14:14" x14ac:dyDescent="0.15">
      <c r="N1124" s="136"/>
    </row>
    <row r="1125" spans="14:14" x14ac:dyDescent="0.15">
      <c r="N1125" s="136"/>
    </row>
    <row r="1126" spans="14:14" x14ac:dyDescent="0.15">
      <c r="N1126" s="136"/>
    </row>
    <row r="1127" spans="14:14" x14ac:dyDescent="0.15">
      <c r="N1127" s="136"/>
    </row>
    <row r="1128" spans="14:14" x14ac:dyDescent="0.15">
      <c r="N1128" s="136"/>
    </row>
    <row r="1129" spans="14:14" x14ac:dyDescent="0.15">
      <c r="N1129" s="136"/>
    </row>
    <row r="1130" spans="14:14" x14ac:dyDescent="0.15">
      <c r="N1130" s="136"/>
    </row>
    <row r="1131" spans="14:14" x14ac:dyDescent="0.15">
      <c r="N1131" s="136"/>
    </row>
    <row r="1132" spans="14:14" x14ac:dyDescent="0.15">
      <c r="N1132" s="136"/>
    </row>
    <row r="1133" spans="14:14" x14ac:dyDescent="0.15">
      <c r="N1133" s="136"/>
    </row>
    <row r="1134" spans="14:14" x14ac:dyDescent="0.15">
      <c r="N1134" s="136"/>
    </row>
    <row r="1135" spans="14:14" x14ac:dyDescent="0.15">
      <c r="N1135" s="136"/>
    </row>
    <row r="1136" spans="14:14" x14ac:dyDescent="0.15">
      <c r="N1136" s="136"/>
    </row>
    <row r="1137" spans="14:14" x14ac:dyDescent="0.15">
      <c r="N1137" s="136"/>
    </row>
    <row r="1138" spans="14:14" x14ac:dyDescent="0.15">
      <c r="N1138" s="136"/>
    </row>
    <row r="1139" spans="14:14" x14ac:dyDescent="0.15">
      <c r="N1139" s="136"/>
    </row>
    <row r="1140" spans="14:14" x14ac:dyDescent="0.15">
      <c r="N1140" s="136"/>
    </row>
    <row r="1141" spans="14:14" x14ac:dyDescent="0.15">
      <c r="N1141" s="136"/>
    </row>
    <row r="1142" spans="14:14" x14ac:dyDescent="0.15">
      <c r="N1142" s="136"/>
    </row>
    <row r="1143" spans="14:14" x14ac:dyDescent="0.15">
      <c r="N1143" s="136"/>
    </row>
    <row r="1144" spans="14:14" x14ac:dyDescent="0.15">
      <c r="N1144" s="136"/>
    </row>
    <row r="1145" spans="14:14" x14ac:dyDescent="0.15">
      <c r="N1145" s="136"/>
    </row>
    <row r="1146" spans="14:14" x14ac:dyDescent="0.15">
      <c r="N1146" s="136"/>
    </row>
    <row r="1147" spans="14:14" x14ac:dyDescent="0.15">
      <c r="N1147" s="136"/>
    </row>
    <row r="1148" spans="14:14" x14ac:dyDescent="0.15">
      <c r="N1148" s="136"/>
    </row>
    <row r="1149" spans="14:14" x14ac:dyDescent="0.15">
      <c r="N1149" s="136"/>
    </row>
    <row r="1150" spans="14:14" x14ac:dyDescent="0.15">
      <c r="N1150" s="136"/>
    </row>
    <row r="1151" spans="14:14" x14ac:dyDescent="0.15">
      <c r="N1151" s="136"/>
    </row>
    <row r="1152" spans="14:14" x14ac:dyDescent="0.15">
      <c r="N1152" s="136"/>
    </row>
    <row r="1153" spans="14:14" x14ac:dyDescent="0.15">
      <c r="N1153" s="136"/>
    </row>
    <row r="1154" spans="14:14" x14ac:dyDescent="0.15">
      <c r="N1154" s="136"/>
    </row>
    <row r="1155" spans="14:14" x14ac:dyDescent="0.15">
      <c r="N1155" s="136"/>
    </row>
    <row r="1156" spans="14:14" x14ac:dyDescent="0.15">
      <c r="N1156" s="136"/>
    </row>
    <row r="1157" spans="14:14" x14ac:dyDescent="0.15">
      <c r="N1157" s="136"/>
    </row>
    <row r="1158" spans="14:14" x14ac:dyDescent="0.15">
      <c r="N1158" s="136"/>
    </row>
    <row r="1159" spans="14:14" x14ac:dyDescent="0.15">
      <c r="N1159" s="136"/>
    </row>
    <row r="1160" spans="14:14" x14ac:dyDescent="0.15">
      <c r="N1160" s="136"/>
    </row>
    <row r="1161" spans="14:14" x14ac:dyDescent="0.15">
      <c r="N1161" s="136"/>
    </row>
    <row r="1162" spans="14:14" x14ac:dyDescent="0.15">
      <c r="N1162" s="136"/>
    </row>
    <row r="1163" spans="14:14" x14ac:dyDescent="0.15">
      <c r="N1163" s="136"/>
    </row>
    <row r="1164" spans="14:14" x14ac:dyDescent="0.15">
      <c r="N1164" s="136"/>
    </row>
    <row r="1165" spans="14:14" x14ac:dyDescent="0.15">
      <c r="N1165" s="136"/>
    </row>
    <row r="1166" spans="14:14" x14ac:dyDescent="0.15">
      <c r="N1166" s="136"/>
    </row>
    <row r="1167" spans="14:14" x14ac:dyDescent="0.15">
      <c r="N1167" s="136"/>
    </row>
    <row r="1168" spans="14:14" x14ac:dyDescent="0.15">
      <c r="N1168" s="136"/>
    </row>
    <row r="1169" spans="14:14" x14ac:dyDescent="0.15">
      <c r="N1169" s="136"/>
    </row>
    <row r="1170" spans="14:14" x14ac:dyDescent="0.15">
      <c r="N1170" s="136"/>
    </row>
    <row r="1171" spans="14:14" x14ac:dyDescent="0.15">
      <c r="N1171" s="136"/>
    </row>
    <row r="1172" spans="14:14" x14ac:dyDescent="0.15">
      <c r="N1172" s="136"/>
    </row>
    <row r="1173" spans="14:14" x14ac:dyDescent="0.15">
      <c r="N1173" s="136"/>
    </row>
    <row r="1174" spans="14:14" x14ac:dyDescent="0.15">
      <c r="N1174" s="136"/>
    </row>
    <row r="1175" spans="14:14" x14ac:dyDescent="0.15">
      <c r="N1175" s="136"/>
    </row>
    <row r="1176" spans="14:14" x14ac:dyDescent="0.15">
      <c r="N1176" s="136"/>
    </row>
    <row r="1177" spans="14:14" x14ac:dyDescent="0.15">
      <c r="N1177" s="136"/>
    </row>
    <row r="1178" spans="14:14" x14ac:dyDescent="0.15">
      <c r="N1178" s="136"/>
    </row>
    <row r="1179" spans="14:14" x14ac:dyDescent="0.15">
      <c r="N1179" s="136"/>
    </row>
    <row r="1180" spans="14:14" x14ac:dyDescent="0.15">
      <c r="N1180" s="136"/>
    </row>
    <row r="1181" spans="14:14" x14ac:dyDescent="0.15">
      <c r="N1181" s="136"/>
    </row>
    <row r="1182" spans="14:14" x14ac:dyDescent="0.15">
      <c r="N1182" s="136"/>
    </row>
    <row r="1183" spans="14:14" x14ac:dyDescent="0.15">
      <c r="N1183" s="136"/>
    </row>
    <row r="1184" spans="14:14" x14ac:dyDescent="0.15">
      <c r="N1184" s="136"/>
    </row>
    <row r="1185" spans="14:14" x14ac:dyDescent="0.15">
      <c r="N1185" s="136"/>
    </row>
    <row r="1186" spans="14:14" x14ac:dyDescent="0.15">
      <c r="N1186" s="136"/>
    </row>
    <row r="1187" spans="14:14" x14ac:dyDescent="0.15">
      <c r="N1187" s="136"/>
    </row>
    <row r="1188" spans="14:14" x14ac:dyDescent="0.15">
      <c r="N1188" s="136"/>
    </row>
    <row r="1189" spans="14:14" x14ac:dyDescent="0.15">
      <c r="N1189" s="136"/>
    </row>
    <row r="1190" spans="14:14" x14ac:dyDescent="0.15">
      <c r="N1190" s="136"/>
    </row>
    <row r="1191" spans="14:14" x14ac:dyDescent="0.15">
      <c r="N1191" s="136"/>
    </row>
    <row r="1192" spans="14:14" x14ac:dyDescent="0.15">
      <c r="N1192" s="136"/>
    </row>
    <row r="1193" spans="14:14" x14ac:dyDescent="0.15">
      <c r="N1193" s="136"/>
    </row>
    <row r="1194" spans="14:14" x14ac:dyDescent="0.15">
      <c r="N1194" s="136"/>
    </row>
    <row r="1195" spans="14:14" x14ac:dyDescent="0.15">
      <c r="N1195" s="136"/>
    </row>
    <row r="1196" spans="14:14" x14ac:dyDescent="0.15">
      <c r="N1196" s="136"/>
    </row>
    <row r="1197" spans="14:14" x14ac:dyDescent="0.15">
      <c r="N1197" s="136"/>
    </row>
    <row r="1198" spans="14:14" x14ac:dyDescent="0.15">
      <c r="N1198" s="136"/>
    </row>
    <row r="1199" spans="14:14" x14ac:dyDescent="0.15">
      <c r="N1199" s="136"/>
    </row>
    <row r="1200" spans="14:14" x14ac:dyDescent="0.15">
      <c r="N1200" s="136"/>
    </row>
    <row r="1201" spans="14:14" x14ac:dyDescent="0.15">
      <c r="N1201" s="136"/>
    </row>
    <row r="1202" spans="14:14" x14ac:dyDescent="0.15">
      <c r="N1202" s="136"/>
    </row>
    <row r="1203" spans="14:14" x14ac:dyDescent="0.15">
      <c r="N1203" s="136"/>
    </row>
    <row r="1204" spans="14:14" x14ac:dyDescent="0.15">
      <c r="N1204" s="136"/>
    </row>
    <row r="1205" spans="14:14" x14ac:dyDescent="0.15">
      <c r="N1205" s="136"/>
    </row>
    <row r="1206" spans="14:14" x14ac:dyDescent="0.15">
      <c r="N1206" s="136"/>
    </row>
    <row r="1207" spans="14:14" x14ac:dyDescent="0.15">
      <c r="N1207" s="136"/>
    </row>
    <row r="1208" spans="14:14" x14ac:dyDescent="0.15">
      <c r="N1208" s="136"/>
    </row>
    <row r="1209" spans="14:14" x14ac:dyDescent="0.15">
      <c r="N1209" s="136"/>
    </row>
    <row r="1210" spans="14:14" x14ac:dyDescent="0.15">
      <c r="N1210" s="136"/>
    </row>
    <row r="1211" spans="14:14" x14ac:dyDescent="0.15">
      <c r="N1211" s="136"/>
    </row>
    <row r="1212" spans="14:14" x14ac:dyDescent="0.15">
      <c r="N1212" s="136"/>
    </row>
    <row r="1213" spans="14:14" x14ac:dyDescent="0.15">
      <c r="N1213" s="136"/>
    </row>
    <row r="1214" spans="14:14" x14ac:dyDescent="0.15">
      <c r="N1214" s="136"/>
    </row>
    <row r="1215" spans="14:14" x14ac:dyDescent="0.15">
      <c r="N1215" s="136"/>
    </row>
    <row r="1216" spans="14:14" x14ac:dyDescent="0.15">
      <c r="N1216" s="136"/>
    </row>
    <row r="1217" spans="14:14" x14ac:dyDescent="0.15">
      <c r="N1217" s="136"/>
    </row>
    <row r="1218" spans="14:14" x14ac:dyDescent="0.15">
      <c r="N1218" s="136"/>
    </row>
    <row r="1219" spans="14:14" x14ac:dyDescent="0.15">
      <c r="N1219" s="136"/>
    </row>
    <row r="1220" spans="14:14" x14ac:dyDescent="0.15">
      <c r="N1220" s="136"/>
    </row>
    <row r="1221" spans="14:14" x14ac:dyDescent="0.15">
      <c r="N1221" s="136"/>
    </row>
    <row r="1222" spans="14:14" x14ac:dyDescent="0.15">
      <c r="N1222" s="136"/>
    </row>
    <row r="1223" spans="14:14" x14ac:dyDescent="0.15">
      <c r="N1223" s="136"/>
    </row>
    <row r="1224" spans="14:14" x14ac:dyDescent="0.15">
      <c r="N1224" s="136"/>
    </row>
    <row r="1225" spans="14:14" x14ac:dyDescent="0.15">
      <c r="N1225" s="136"/>
    </row>
    <row r="1226" spans="14:14" x14ac:dyDescent="0.15">
      <c r="N1226" s="136"/>
    </row>
    <row r="1227" spans="14:14" x14ac:dyDescent="0.15">
      <c r="N1227" s="136"/>
    </row>
    <row r="1228" spans="14:14" x14ac:dyDescent="0.15">
      <c r="N1228" s="136"/>
    </row>
    <row r="1229" spans="14:14" x14ac:dyDescent="0.15">
      <c r="N1229" s="136"/>
    </row>
    <row r="1230" spans="14:14" x14ac:dyDescent="0.15">
      <c r="N1230" s="136"/>
    </row>
    <row r="1231" spans="14:14" x14ac:dyDescent="0.15">
      <c r="N1231" s="136"/>
    </row>
    <row r="1232" spans="14:14" x14ac:dyDescent="0.15">
      <c r="N1232" s="136"/>
    </row>
    <row r="1233" spans="14:14" x14ac:dyDescent="0.15">
      <c r="N1233" s="136"/>
    </row>
    <row r="1234" spans="14:14" x14ac:dyDescent="0.15">
      <c r="N1234" s="136"/>
    </row>
    <row r="1235" spans="14:14" x14ac:dyDescent="0.15">
      <c r="N1235" s="136"/>
    </row>
    <row r="1236" spans="14:14" x14ac:dyDescent="0.15">
      <c r="N1236" s="136"/>
    </row>
    <row r="1237" spans="14:14" x14ac:dyDescent="0.15">
      <c r="N1237" s="136"/>
    </row>
    <row r="1238" spans="14:14" x14ac:dyDescent="0.15">
      <c r="N1238" s="136"/>
    </row>
    <row r="1239" spans="14:14" x14ac:dyDescent="0.15">
      <c r="N1239" s="136"/>
    </row>
    <row r="1240" spans="14:14" x14ac:dyDescent="0.15">
      <c r="N1240" s="136"/>
    </row>
    <row r="1241" spans="14:14" x14ac:dyDescent="0.15">
      <c r="N1241" s="136"/>
    </row>
    <row r="1242" spans="14:14" x14ac:dyDescent="0.15">
      <c r="N1242" s="136"/>
    </row>
    <row r="1243" spans="14:14" x14ac:dyDescent="0.15">
      <c r="N1243" s="136"/>
    </row>
    <row r="1244" spans="14:14" x14ac:dyDescent="0.15">
      <c r="N1244" s="136"/>
    </row>
    <row r="1245" spans="14:14" x14ac:dyDescent="0.15">
      <c r="N1245" s="136"/>
    </row>
    <row r="1246" spans="14:14" x14ac:dyDescent="0.15">
      <c r="N1246" s="136"/>
    </row>
    <row r="1247" spans="14:14" x14ac:dyDescent="0.15">
      <c r="N1247" s="136"/>
    </row>
    <row r="1248" spans="14:14" x14ac:dyDescent="0.15">
      <c r="N1248" s="136"/>
    </row>
    <row r="1249" spans="14:14" x14ac:dyDescent="0.15">
      <c r="N1249" s="136"/>
    </row>
    <row r="1250" spans="14:14" x14ac:dyDescent="0.15">
      <c r="N1250" s="136"/>
    </row>
    <row r="1251" spans="14:14" x14ac:dyDescent="0.15">
      <c r="N1251" s="136"/>
    </row>
    <row r="1252" spans="14:14" x14ac:dyDescent="0.15">
      <c r="N1252" s="136"/>
    </row>
    <row r="1253" spans="14:14" x14ac:dyDescent="0.15">
      <c r="N1253" s="136"/>
    </row>
    <row r="1254" spans="14:14" x14ac:dyDescent="0.15">
      <c r="N1254" s="136"/>
    </row>
    <row r="1255" spans="14:14" x14ac:dyDescent="0.15">
      <c r="N1255" s="136"/>
    </row>
    <row r="1256" spans="14:14" x14ac:dyDescent="0.15">
      <c r="N1256" s="136"/>
    </row>
    <row r="1257" spans="14:14" x14ac:dyDescent="0.15">
      <c r="N1257" s="136"/>
    </row>
    <row r="1258" spans="14:14" x14ac:dyDescent="0.15">
      <c r="N1258" s="136"/>
    </row>
    <row r="1259" spans="14:14" x14ac:dyDescent="0.15">
      <c r="N1259" s="136"/>
    </row>
    <row r="1260" spans="14:14" x14ac:dyDescent="0.15">
      <c r="N1260" s="136"/>
    </row>
    <row r="1261" spans="14:14" x14ac:dyDescent="0.15">
      <c r="N1261" s="136"/>
    </row>
    <row r="1262" spans="14:14" x14ac:dyDescent="0.15">
      <c r="N1262" s="136"/>
    </row>
    <row r="1263" spans="14:14" x14ac:dyDescent="0.15">
      <c r="N1263" s="136"/>
    </row>
    <row r="1264" spans="14:14" x14ac:dyDescent="0.15">
      <c r="N1264" s="136"/>
    </row>
    <row r="1265" spans="14:14" x14ac:dyDescent="0.15">
      <c r="N1265" s="136"/>
    </row>
    <row r="1266" spans="14:14" x14ac:dyDescent="0.15">
      <c r="N1266" s="136"/>
    </row>
    <row r="1267" spans="14:14" x14ac:dyDescent="0.15">
      <c r="N1267" s="136"/>
    </row>
    <row r="1268" spans="14:14" x14ac:dyDescent="0.15">
      <c r="N1268" s="136"/>
    </row>
    <row r="1269" spans="14:14" x14ac:dyDescent="0.15">
      <c r="N1269" s="136"/>
    </row>
    <row r="1270" spans="14:14" x14ac:dyDescent="0.15">
      <c r="N1270" s="136"/>
    </row>
    <row r="1271" spans="14:14" x14ac:dyDescent="0.15">
      <c r="N1271" s="136"/>
    </row>
    <row r="1272" spans="14:14" x14ac:dyDescent="0.15">
      <c r="N1272" s="136"/>
    </row>
    <row r="1273" spans="14:14" x14ac:dyDescent="0.15">
      <c r="N1273" s="136"/>
    </row>
    <row r="1274" spans="14:14" x14ac:dyDescent="0.15">
      <c r="N1274" s="136"/>
    </row>
    <row r="1275" spans="14:14" x14ac:dyDescent="0.15">
      <c r="N1275" s="136"/>
    </row>
    <row r="1276" spans="14:14" x14ac:dyDescent="0.15">
      <c r="N1276" s="136"/>
    </row>
    <row r="1277" spans="14:14" x14ac:dyDescent="0.15">
      <c r="N1277" s="136"/>
    </row>
    <row r="1278" spans="14:14" x14ac:dyDescent="0.15">
      <c r="N1278" s="136"/>
    </row>
    <row r="1279" spans="14:14" x14ac:dyDescent="0.15">
      <c r="N1279" s="136"/>
    </row>
    <row r="1280" spans="14:14" x14ac:dyDescent="0.15">
      <c r="N1280" s="136"/>
    </row>
    <row r="1281" spans="14:14" x14ac:dyDescent="0.15">
      <c r="N1281" s="136"/>
    </row>
    <row r="1282" spans="14:14" x14ac:dyDescent="0.15">
      <c r="N1282" s="136"/>
    </row>
    <row r="1283" spans="14:14" x14ac:dyDescent="0.15">
      <c r="N1283" s="136"/>
    </row>
    <row r="1284" spans="14:14" x14ac:dyDescent="0.15">
      <c r="N1284" s="136"/>
    </row>
    <row r="1285" spans="14:14" x14ac:dyDescent="0.15">
      <c r="N1285" s="136"/>
    </row>
    <row r="1286" spans="14:14" x14ac:dyDescent="0.15">
      <c r="N1286" s="136"/>
    </row>
    <row r="1287" spans="14:14" x14ac:dyDescent="0.15">
      <c r="N1287" s="136"/>
    </row>
    <row r="1288" spans="14:14" x14ac:dyDescent="0.15">
      <c r="N1288" s="136"/>
    </row>
    <row r="1289" spans="14:14" x14ac:dyDescent="0.15">
      <c r="N1289" s="136"/>
    </row>
    <row r="1290" spans="14:14" x14ac:dyDescent="0.15">
      <c r="N1290" s="136"/>
    </row>
    <row r="1291" spans="14:14" x14ac:dyDescent="0.15">
      <c r="N1291" s="136"/>
    </row>
    <row r="1292" spans="14:14" x14ac:dyDescent="0.15">
      <c r="N1292" s="136"/>
    </row>
    <row r="1293" spans="14:14" x14ac:dyDescent="0.15">
      <c r="N1293" s="136"/>
    </row>
    <row r="1294" spans="14:14" x14ac:dyDescent="0.15">
      <c r="N1294" s="136"/>
    </row>
    <row r="1295" spans="14:14" x14ac:dyDescent="0.15">
      <c r="N1295" s="136"/>
    </row>
    <row r="1296" spans="14:14" x14ac:dyDescent="0.15">
      <c r="N1296" s="136"/>
    </row>
    <row r="1297" spans="14:14" x14ac:dyDescent="0.15">
      <c r="N1297" s="136"/>
    </row>
    <row r="1298" spans="14:14" x14ac:dyDescent="0.15">
      <c r="N1298" s="136"/>
    </row>
    <row r="1299" spans="14:14" x14ac:dyDescent="0.15">
      <c r="N1299" s="136"/>
    </row>
    <row r="1300" spans="14:14" x14ac:dyDescent="0.15">
      <c r="N1300" s="136"/>
    </row>
    <row r="1301" spans="14:14" x14ac:dyDescent="0.15">
      <c r="N1301" s="136"/>
    </row>
    <row r="1302" spans="14:14" x14ac:dyDescent="0.15">
      <c r="N1302" s="136"/>
    </row>
    <row r="1303" spans="14:14" x14ac:dyDescent="0.15">
      <c r="N1303" s="136"/>
    </row>
    <row r="1304" spans="14:14" x14ac:dyDescent="0.15">
      <c r="N1304" s="136"/>
    </row>
    <row r="1305" spans="14:14" x14ac:dyDescent="0.15">
      <c r="N1305" s="136"/>
    </row>
    <row r="1306" spans="14:14" x14ac:dyDescent="0.15">
      <c r="N1306" s="136"/>
    </row>
    <row r="1307" spans="14:14" x14ac:dyDescent="0.15">
      <c r="N1307" s="136"/>
    </row>
    <row r="1308" spans="14:14" x14ac:dyDescent="0.15">
      <c r="N1308" s="136"/>
    </row>
    <row r="1309" spans="14:14" x14ac:dyDescent="0.15">
      <c r="N1309" s="136"/>
    </row>
    <row r="1310" spans="14:14" x14ac:dyDescent="0.15">
      <c r="N1310" s="136"/>
    </row>
    <row r="1311" spans="14:14" x14ac:dyDescent="0.15">
      <c r="N1311" s="136"/>
    </row>
    <row r="1312" spans="14:14" x14ac:dyDescent="0.15">
      <c r="N1312" s="136"/>
    </row>
    <row r="1313" spans="14:14" x14ac:dyDescent="0.15">
      <c r="N1313" s="136"/>
    </row>
    <row r="1314" spans="14:14" x14ac:dyDescent="0.15">
      <c r="N1314" s="136"/>
    </row>
    <row r="1315" spans="14:14" x14ac:dyDescent="0.15">
      <c r="N1315" s="136"/>
    </row>
    <row r="1316" spans="14:14" x14ac:dyDescent="0.15">
      <c r="N1316" s="136"/>
    </row>
    <row r="1317" spans="14:14" x14ac:dyDescent="0.15">
      <c r="N1317" s="136"/>
    </row>
    <row r="1318" spans="14:14" x14ac:dyDescent="0.15">
      <c r="N1318" s="136"/>
    </row>
    <row r="1319" spans="14:14" x14ac:dyDescent="0.15">
      <c r="N1319" s="136"/>
    </row>
    <row r="1320" spans="14:14" x14ac:dyDescent="0.15">
      <c r="N1320" s="136"/>
    </row>
    <row r="1321" spans="14:14" x14ac:dyDescent="0.15">
      <c r="N1321" s="136"/>
    </row>
    <row r="1322" spans="14:14" x14ac:dyDescent="0.15">
      <c r="N1322" s="136"/>
    </row>
    <row r="1323" spans="14:14" x14ac:dyDescent="0.15">
      <c r="N1323" s="136"/>
    </row>
    <row r="1324" spans="14:14" x14ac:dyDescent="0.15">
      <c r="N1324" s="136"/>
    </row>
    <row r="1325" spans="14:14" x14ac:dyDescent="0.15">
      <c r="N1325" s="136"/>
    </row>
    <row r="1326" spans="14:14" x14ac:dyDescent="0.15">
      <c r="N1326" s="136"/>
    </row>
    <row r="1327" spans="14:14" x14ac:dyDescent="0.15">
      <c r="N1327" s="136"/>
    </row>
    <row r="1328" spans="14:14" x14ac:dyDescent="0.15">
      <c r="N1328" s="136"/>
    </row>
    <row r="1329" spans="14:14" x14ac:dyDescent="0.15">
      <c r="N1329" s="136"/>
    </row>
    <row r="1330" spans="14:14" x14ac:dyDescent="0.15">
      <c r="N1330" s="136"/>
    </row>
    <row r="1331" spans="14:14" x14ac:dyDescent="0.15">
      <c r="N1331" s="136"/>
    </row>
    <row r="1332" spans="14:14" x14ac:dyDescent="0.15">
      <c r="N1332" s="136"/>
    </row>
    <row r="1333" spans="14:14" x14ac:dyDescent="0.15">
      <c r="N1333" s="136"/>
    </row>
    <row r="1334" spans="14:14" x14ac:dyDescent="0.15">
      <c r="N1334" s="136"/>
    </row>
    <row r="1335" spans="14:14" x14ac:dyDescent="0.15">
      <c r="N1335" s="136"/>
    </row>
    <row r="1336" spans="14:14" x14ac:dyDescent="0.15">
      <c r="N1336" s="136"/>
    </row>
    <row r="1337" spans="14:14" x14ac:dyDescent="0.15">
      <c r="N1337" s="136"/>
    </row>
    <row r="1338" spans="14:14" x14ac:dyDescent="0.15">
      <c r="N1338" s="136"/>
    </row>
    <row r="1339" spans="14:14" x14ac:dyDescent="0.15">
      <c r="N1339" s="136"/>
    </row>
    <row r="1340" spans="14:14" x14ac:dyDescent="0.15">
      <c r="N1340" s="136"/>
    </row>
    <row r="1341" spans="14:14" x14ac:dyDescent="0.15">
      <c r="N1341" s="136"/>
    </row>
    <row r="1342" spans="14:14" x14ac:dyDescent="0.15">
      <c r="N1342" s="136"/>
    </row>
    <row r="1343" spans="14:14" x14ac:dyDescent="0.15">
      <c r="N1343" s="136"/>
    </row>
    <row r="1344" spans="14:14" x14ac:dyDescent="0.15">
      <c r="N1344" s="136"/>
    </row>
    <row r="1345" spans="14:14" x14ac:dyDescent="0.15">
      <c r="N1345" s="136"/>
    </row>
    <row r="1346" spans="14:14" x14ac:dyDescent="0.15">
      <c r="N1346" s="136"/>
    </row>
    <row r="1347" spans="14:14" x14ac:dyDescent="0.15">
      <c r="N1347" s="136"/>
    </row>
    <row r="1348" spans="14:14" x14ac:dyDescent="0.15">
      <c r="N1348" s="136"/>
    </row>
    <row r="1349" spans="14:14" x14ac:dyDescent="0.15">
      <c r="N1349" s="136"/>
    </row>
    <row r="1350" spans="14:14" x14ac:dyDescent="0.15">
      <c r="N1350" s="136"/>
    </row>
    <row r="1351" spans="14:14" x14ac:dyDescent="0.15">
      <c r="N1351" s="136"/>
    </row>
    <row r="1352" spans="14:14" x14ac:dyDescent="0.15">
      <c r="N1352" s="136"/>
    </row>
    <row r="1353" spans="14:14" x14ac:dyDescent="0.15">
      <c r="N1353" s="136"/>
    </row>
    <row r="1354" spans="14:14" x14ac:dyDescent="0.15">
      <c r="N1354" s="136"/>
    </row>
    <row r="1355" spans="14:14" x14ac:dyDescent="0.15">
      <c r="N1355" s="136"/>
    </row>
    <row r="1356" spans="14:14" x14ac:dyDescent="0.15">
      <c r="N1356" s="136"/>
    </row>
    <row r="1357" spans="14:14" x14ac:dyDescent="0.15">
      <c r="N1357" s="136"/>
    </row>
    <row r="1358" spans="14:14" x14ac:dyDescent="0.15">
      <c r="N1358" s="136"/>
    </row>
    <row r="1359" spans="14:14" x14ac:dyDescent="0.15">
      <c r="N1359" s="136"/>
    </row>
    <row r="1360" spans="14:14" x14ac:dyDescent="0.15">
      <c r="N1360" s="136"/>
    </row>
    <row r="1361" spans="14:14" x14ac:dyDescent="0.15">
      <c r="N1361" s="136"/>
    </row>
    <row r="1362" spans="14:14" x14ac:dyDescent="0.15">
      <c r="N1362" s="136"/>
    </row>
    <row r="1363" spans="14:14" x14ac:dyDescent="0.15">
      <c r="N1363" s="136"/>
    </row>
    <row r="1364" spans="14:14" x14ac:dyDescent="0.15">
      <c r="N1364" s="136"/>
    </row>
    <row r="1365" spans="14:14" x14ac:dyDescent="0.15">
      <c r="N1365" s="136"/>
    </row>
    <row r="1366" spans="14:14" x14ac:dyDescent="0.15">
      <c r="N1366" s="136"/>
    </row>
    <row r="1367" spans="14:14" x14ac:dyDescent="0.15">
      <c r="N1367" s="136"/>
    </row>
    <row r="1368" spans="14:14" x14ac:dyDescent="0.15">
      <c r="N1368" s="136"/>
    </row>
    <row r="1369" spans="14:14" x14ac:dyDescent="0.15">
      <c r="N1369" s="136"/>
    </row>
    <row r="1370" spans="14:14" x14ac:dyDescent="0.15">
      <c r="N1370" s="136"/>
    </row>
    <row r="1371" spans="14:14" x14ac:dyDescent="0.15">
      <c r="N1371" s="136"/>
    </row>
    <row r="1372" spans="14:14" x14ac:dyDescent="0.15">
      <c r="N1372" s="136"/>
    </row>
    <row r="1373" spans="14:14" x14ac:dyDescent="0.15">
      <c r="N1373" s="136"/>
    </row>
    <row r="1374" spans="14:14" x14ac:dyDescent="0.15">
      <c r="N1374" s="136"/>
    </row>
    <row r="1375" spans="14:14" x14ac:dyDescent="0.15">
      <c r="N1375" s="136"/>
    </row>
    <row r="1376" spans="14:14" x14ac:dyDescent="0.15">
      <c r="N1376" s="136"/>
    </row>
    <row r="1377" spans="14:14" x14ac:dyDescent="0.15">
      <c r="N1377" s="136"/>
    </row>
    <row r="1378" spans="14:14" x14ac:dyDescent="0.15">
      <c r="N1378" s="136"/>
    </row>
    <row r="1379" spans="14:14" x14ac:dyDescent="0.15">
      <c r="N1379" s="136"/>
    </row>
    <row r="1380" spans="14:14" x14ac:dyDescent="0.15">
      <c r="N1380" s="136"/>
    </row>
    <row r="1381" spans="14:14" x14ac:dyDescent="0.15">
      <c r="N1381" s="136"/>
    </row>
    <row r="1382" spans="14:14" x14ac:dyDescent="0.15">
      <c r="N1382" s="136"/>
    </row>
    <row r="1383" spans="14:14" x14ac:dyDescent="0.15">
      <c r="N1383" s="136"/>
    </row>
    <row r="1384" spans="14:14" x14ac:dyDescent="0.15">
      <c r="N1384" s="136"/>
    </row>
    <row r="1385" spans="14:14" x14ac:dyDescent="0.15">
      <c r="N1385" s="136"/>
    </row>
    <row r="1386" spans="14:14" x14ac:dyDescent="0.15">
      <c r="N1386" s="136"/>
    </row>
    <row r="1387" spans="14:14" x14ac:dyDescent="0.15">
      <c r="N1387" s="136"/>
    </row>
    <row r="1388" spans="14:14" x14ac:dyDescent="0.15">
      <c r="N1388" s="136"/>
    </row>
    <row r="1389" spans="14:14" x14ac:dyDescent="0.15">
      <c r="N1389" s="136"/>
    </row>
    <row r="1390" spans="14:14" x14ac:dyDescent="0.15">
      <c r="N1390" s="136"/>
    </row>
    <row r="1391" spans="14:14" x14ac:dyDescent="0.15">
      <c r="N1391" s="136"/>
    </row>
    <row r="1392" spans="14:14" x14ac:dyDescent="0.15">
      <c r="N1392" s="136"/>
    </row>
    <row r="1393" spans="14:14" x14ac:dyDescent="0.15">
      <c r="N1393" s="136"/>
    </row>
    <row r="1394" spans="14:14" x14ac:dyDescent="0.15">
      <c r="N1394" s="136"/>
    </row>
    <row r="1395" spans="14:14" x14ac:dyDescent="0.15">
      <c r="N1395" s="136"/>
    </row>
    <row r="1396" spans="14:14" x14ac:dyDescent="0.15">
      <c r="N1396" s="136"/>
    </row>
    <row r="1397" spans="14:14" x14ac:dyDescent="0.15">
      <c r="N1397" s="136"/>
    </row>
    <row r="1398" spans="14:14" x14ac:dyDescent="0.15">
      <c r="N1398" s="136"/>
    </row>
  </sheetData>
  <sortState xmlns:xlrd2="http://schemas.microsoft.com/office/spreadsheetml/2017/richdata2" ref="B3:N82">
    <sortCondition descending="1" ref="J3:J82"/>
    <sortCondition descending="1" ref="I3:I82"/>
  </sortState>
  <mergeCells count="1">
    <mergeCell ref="B1:L1"/>
  </mergeCells>
  <phoneticPr fontId="5" type="noConversion"/>
  <hyperlinks>
    <hyperlink ref="B94" location="Hoofdmenu!A1" display="Hoofdmenu" xr:uid="{00000000-0004-0000-0500-000000000000}"/>
  </hyperlinks>
  <printOptions horizontalCentered="1" gridLines="1"/>
  <pageMargins left="0" right="0.39370078740157483" top="0.19685039370078741" bottom="0.39370078740157483" header="0.51181102362204722" footer="0.51181102362204722"/>
  <pageSetup paperSize="9" scale="70" orientation="portrait" horizontalDpi="4294967295" r:id="rId1"/>
  <headerFooter alignWithMargins="0">
    <oddFooter>&amp;CW Eekelder en J Rouwhorst</oddFooter>
  </headerFooter>
  <webPublishItems count="4">
    <webPublishItem id="30664" divId="Z-M 2009_30664" sourceType="sheet" destinationFile="G:\ZM-2009\Pagina.htm"/>
    <webPublishItem id="22130" divId="Z-M 2009_22130" sourceType="printArea" destinationFile="G:\ZM-2009\uitslag ronde 1.htm"/>
    <webPublishItem id="4598" divId="Z-M 2009_4598" sourceType="range" sourceRef="A2:K58" destinationFile="G:\ZM-2009\Ronde 1.htm"/>
    <webPublishItem id="23634" divId="Z-M 2009_23634" sourceType="range" sourceRef="A2:L59" destinationFile="G:\ZM-2009\ronde 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E0D6-C21C-41B1-A613-76C7D1893CA4}">
  <dimension ref="B1:M79"/>
  <sheetViews>
    <sheetView workbookViewId="0">
      <selection activeCell="B11" sqref="B11"/>
    </sheetView>
  </sheetViews>
  <sheetFormatPr defaultRowHeight="12.75" x14ac:dyDescent="0.2"/>
  <cols>
    <col min="2" max="2" width="19.42578125" customWidth="1"/>
    <col min="3" max="3" width="14.5703125" style="3" customWidth="1"/>
    <col min="4" max="4" width="12.140625" style="3" customWidth="1"/>
    <col min="5" max="5" width="9.42578125" style="3" customWidth="1"/>
    <col min="6" max="6" width="10.28515625" style="3" customWidth="1"/>
    <col min="7" max="7" width="10.5703125" style="3" customWidth="1"/>
    <col min="8" max="8" width="10.42578125" style="3" customWidth="1"/>
    <col min="9" max="9" width="11.140625" style="3" customWidth="1"/>
    <col min="10" max="10" width="9.140625" style="3"/>
    <col min="11" max="11" width="12.5703125" style="3" customWidth="1"/>
    <col min="12" max="12" width="10.85546875" style="3" customWidth="1"/>
    <col min="13" max="13" width="13.140625" style="3" customWidth="1"/>
  </cols>
  <sheetData>
    <row r="1" spans="2:13" ht="36.75" customHeight="1" x14ac:dyDescent="0.2">
      <c r="B1" s="38" t="s">
        <v>749</v>
      </c>
      <c r="C1" s="435" t="str">
        <f>'Uitslag '!C2</f>
        <v>Aanvangs moyenne</v>
      </c>
      <c r="D1" s="435" t="str">
        <f>'Uitslag '!D2</f>
        <v>Te maken Caramboles</v>
      </c>
      <c r="E1" s="2" t="str">
        <f>'Uitslag '!E2</f>
        <v>Partij No</v>
      </c>
      <c r="F1" s="435" t="str">
        <f>'Uitslag '!F2</f>
        <v>Gemaakte Caramb.</v>
      </c>
      <c r="G1" s="435" t="str">
        <f>'Uitslag '!G2</f>
        <v>Totaal Beurten</v>
      </c>
      <c r="H1" s="435" t="str">
        <f>'Uitslag '!H2</f>
        <v>Totaal Moyenne</v>
      </c>
      <c r="I1" s="435" t="str">
        <f>'Uitslag '!I2</f>
        <v>% Caram boles</v>
      </c>
      <c r="J1" s="435" t="str">
        <f>'Uitslag '!J2</f>
        <v>Punten</v>
      </c>
      <c r="K1" s="15" t="str">
        <f>'Uitslag '!K2</f>
        <v>Hoogst score</v>
      </c>
      <c r="L1" s="435" t="str">
        <f>'Uitslag '!L2</f>
        <v>Moyenne- %</v>
      </c>
      <c r="M1" s="894" t="str">
        <f>'Uitslag '!M2</f>
        <v>Nieuw Caramboles</v>
      </c>
    </row>
    <row r="2" spans="2:13" ht="36.75" customHeight="1" x14ac:dyDescent="0.2">
      <c r="B2" s="904" t="str">
        <f>'Locatie''s indeling '!$E$2</f>
        <v>Gotink Theo</v>
      </c>
      <c r="C2" s="905">
        <f>'Invoer '!E12</f>
        <v>2.2999999999999998</v>
      </c>
      <c r="D2" s="906">
        <f>'Invoer '!F12</f>
        <v>60</v>
      </c>
      <c r="E2" s="906">
        <f>'Invoer '!G12</f>
        <v>0</v>
      </c>
      <c r="F2" s="906">
        <f>'Invoer '!H12</f>
        <v>0</v>
      </c>
      <c r="G2" s="906">
        <f>'Invoer '!I12</f>
        <v>0</v>
      </c>
      <c r="H2" s="905" t="e">
        <f>'Invoer '!J12</f>
        <v>#DIV/0!</v>
      </c>
      <c r="I2" s="907">
        <f>'Invoer '!K12</f>
        <v>0</v>
      </c>
      <c r="J2" s="906">
        <f>'Invoer '!L12</f>
        <v>0</v>
      </c>
      <c r="K2" s="906">
        <f>'Invoer '!M12</f>
        <v>0</v>
      </c>
      <c r="L2" s="907" t="e">
        <f>'Invoer '!N12</f>
        <v>#DIV/0!</v>
      </c>
      <c r="M2" s="906" t="e">
        <f>'Invoer '!O12</f>
        <v>#DIV/0!</v>
      </c>
    </row>
    <row r="3" spans="2:13" ht="36.75" customHeight="1" x14ac:dyDescent="0.2">
      <c r="B3" s="908" t="str">
        <f>'Locatie''s indeling '!$E$4</f>
        <v>Piepers Arnold</v>
      </c>
      <c r="C3" s="905">
        <f>'Invoer '!E31</f>
        <v>1.85</v>
      </c>
      <c r="D3" s="906">
        <f>'Invoer '!F31</f>
        <v>51</v>
      </c>
      <c r="E3" s="906">
        <f>'Invoer '!G31</f>
        <v>0</v>
      </c>
      <c r="F3" s="906">
        <f>'Invoer '!H31</f>
        <v>0</v>
      </c>
      <c r="G3" s="906">
        <f>'Invoer '!I31</f>
        <v>0</v>
      </c>
      <c r="H3" s="905" t="e">
        <f>'Invoer '!J31</f>
        <v>#DIV/0!</v>
      </c>
      <c r="I3" s="907">
        <f>'Invoer '!K31</f>
        <v>0</v>
      </c>
      <c r="J3" s="906">
        <f>'Invoer '!L31</f>
        <v>0</v>
      </c>
      <c r="K3" s="906">
        <f>'Invoer '!M31</f>
        <v>4</v>
      </c>
      <c r="L3" s="907" t="e">
        <f>'Invoer '!N31</f>
        <v>#DIV/0!</v>
      </c>
      <c r="M3" s="906" t="e">
        <f>'Invoer '!O31</f>
        <v>#DIV/0!</v>
      </c>
    </row>
    <row r="4" spans="2:13" ht="36.75" customHeight="1" x14ac:dyDescent="0.2">
      <c r="B4" s="909" t="str">
        <f>'Locatie''s indeling '!$E$5</f>
        <v>Voskamp Martin</v>
      </c>
      <c r="C4" s="905">
        <f>'Invoer '!E40</f>
        <v>1.78</v>
      </c>
      <c r="D4" s="906">
        <f>'Invoer '!F40</f>
        <v>49</v>
      </c>
      <c r="E4" s="906">
        <f>'Invoer '!G40</f>
        <v>0</v>
      </c>
      <c r="F4" s="906">
        <f>'Invoer '!H40</f>
        <v>0</v>
      </c>
      <c r="G4" s="906">
        <f>'Invoer '!I40</f>
        <v>0</v>
      </c>
      <c r="H4" s="905" t="e">
        <f>'Invoer '!J40</f>
        <v>#DIV/0!</v>
      </c>
      <c r="I4" s="907">
        <f>'Invoer '!K40</f>
        <v>0</v>
      </c>
      <c r="J4" s="906">
        <f>'Invoer '!L40</f>
        <v>0</v>
      </c>
      <c r="K4" s="906">
        <f>'Invoer '!M40</f>
        <v>0</v>
      </c>
      <c r="L4" s="907" t="e">
        <f>'Invoer '!N40</f>
        <v>#DIV/0!</v>
      </c>
      <c r="M4" s="906" t="e">
        <f>'Invoer '!O40</f>
        <v>#DIV/0!</v>
      </c>
    </row>
    <row r="5" spans="2:13" ht="36.75" customHeight="1" x14ac:dyDescent="0.2">
      <c r="B5" s="909" t="str">
        <f>'Locatie''s indeling '!$E$8</f>
        <v>Rosendahl Jos</v>
      </c>
      <c r="C5" s="905">
        <f>'Invoer '!E67</f>
        <v>4.25</v>
      </c>
      <c r="D5" s="906">
        <f>'Invoer '!F67</f>
        <v>100</v>
      </c>
      <c r="E5" s="906">
        <f>'Invoer '!G67</f>
        <v>0</v>
      </c>
      <c r="F5" s="906">
        <f>'Invoer '!H67</f>
        <v>0</v>
      </c>
      <c r="G5" s="906">
        <f>'Invoer '!I67</f>
        <v>0</v>
      </c>
      <c r="H5" s="905" t="e">
        <f>'Invoer '!J67</f>
        <v>#DIV/0!</v>
      </c>
      <c r="I5" s="907">
        <f>'Invoer '!K67</f>
        <v>0</v>
      </c>
      <c r="J5" s="906">
        <f>'Invoer '!L67</f>
        <v>0</v>
      </c>
      <c r="K5" s="906">
        <f>'Invoer '!M67</f>
        <v>0</v>
      </c>
      <c r="L5" s="907" t="e">
        <f>'Invoer '!N67</f>
        <v>#DIV/0!</v>
      </c>
      <c r="M5" s="906" t="e">
        <f>'Invoer '!O67</f>
        <v>#DIV/0!</v>
      </c>
    </row>
    <row r="6" spans="2:13" ht="36.75" customHeight="1" x14ac:dyDescent="0.2">
      <c r="B6" s="909" t="str">
        <f>'Locatie''s indeling '!$E$9</f>
        <v>Baks Antoon</v>
      </c>
      <c r="C6" s="905">
        <f>'Invoer '!E76</f>
        <v>1.65</v>
      </c>
      <c r="D6" s="906">
        <f>'Invoer '!F76</f>
        <v>47</v>
      </c>
      <c r="E6" s="906">
        <f>'Invoer '!G76</f>
        <v>0</v>
      </c>
      <c r="F6" s="906">
        <f>'Invoer '!H76</f>
        <v>0</v>
      </c>
      <c r="G6" s="906">
        <f>'Invoer '!I76</f>
        <v>0</v>
      </c>
      <c r="H6" s="905" t="e">
        <f>'Invoer '!J76</f>
        <v>#DIV/0!</v>
      </c>
      <c r="I6" s="907">
        <f>'Invoer '!K76</f>
        <v>0</v>
      </c>
      <c r="J6" s="906">
        <f>'Invoer '!L76</f>
        <v>0</v>
      </c>
      <c r="K6" s="906">
        <f>'Invoer '!M76</f>
        <v>0</v>
      </c>
      <c r="L6" s="907" t="e">
        <f>'Invoer '!N76</f>
        <v>#DIV/0!</v>
      </c>
      <c r="M6" s="906" t="e">
        <f>'Invoer '!O76</f>
        <v>#DIV/0!</v>
      </c>
    </row>
    <row r="7" spans="2:13" ht="36.75" customHeight="1" x14ac:dyDescent="0.2">
      <c r="B7" s="909" t="str">
        <f>'Locatie''s indeling '!$E$6</f>
        <v>Velthuis Bert</v>
      </c>
      <c r="C7" s="910">
        <f>'Invoer '!E49</f>
        <v>1.64</v>
      </c>
      <c r="D7" s="911">
        <f>'Invoer '!F49</f>
        <v>47</v>
      </c>
      <c r="E7" s="912">
        <f>'Invoer '!G49</f>
        <v>0</v>
      </c>
      <c r="F7" s="911">
        <f>'Invoer '!H49</f>
        <v>0</v>
      </c>
      <c r="G7" s="911">
        <f>'Invoer '!I49</f>
        <v>0</v>
      </c>
      <c r="H7" s="927" t="e">
        <f>'Invoer '!J49</f>
        <v>#DIV/0!</v>
      </c>
      <c r="I7" s="913">
        <f>'Invoer '!K49</f>
        <v>0</v>
      </c>
      <c r="J7" s="912">
        <f>'Invoer '!L49</f>
        <v>0</v>
      </c>
      <c r="K7" s="914">
        <f>'Invoer '!M49</f>
        <v>0</v>
      </c>
      <c r="L7" s="913" t="e">
        <f>'Invoer '!N49</f>
        <v>#DIV/0!</v>
      </c>
      <c r="M7" s="914" t="e">
        <f>'Invoer '!O49</f>
        <v>#DIV/0!</v>
      </c>
    </row>
    <row r="8" spans="2:13" ht="36.75" customHeight="1" x14ac:dyDescent="0.2">
      <c r="B8" s="908" t="str">
        <f>'Locatie''s indeling '!$E$3</f>
        <v>Heutinck Hennie</v>
      </c>
      <c r="C8" s="905">
        <f>'Invoer '!E22</f>
        <v>1.88</v>
      </c>
      <c r="D8" s="906">
        <f>'Invoer '!F22</f>
        <v>51</v>
      </c>
      <c r="E8" s="906">
        <f>'Invoer '!G22</f>
        <v>0</v>
      </c>
      <c r="F8" s="906">
        <f>'Invoer '!H22</f>
        <v>0</v>
      </c>
      <c r="G8" s="906">
        <f>'Invoer '!I22</f>
        <v>0</v>
      </c>
      <c r="H8" s="905" t="e">
        <f>'Invoer '!J22</f>
        <v>#DIV/0!</v>
      </c>
      <c r="I8" s="907">
        <f>'Invoer '!K22</f>
        <v>0</v>
      </c>
      <c r="J8" s="906">
        <f>'Invoer '!L22</f>
        <v>0</v>
      </c>
      <c r="K8" s="906">
        <f>'Invoer '!M22</f>
        <v>0</v>
      </c>
      <c r="L8" s="907" t="e">
        <f>'Invoer '!N22</f>
        <v>#DIV/0!</v>
      </c>
      <c r="M8" s="906" t="e">
        <f>'Invoer '!O22</f>
        <v>#DIV/0!</v>
      </c>
    </row>
    <row r="9" spans="2:13" ht="36" customHeight="1" thickBot="1" x14ac:dyDescent="0.25">
      <c r="B9" s="909" t="str">
        <f>'Locatie''s indeling '!$E$7</f>
        <v>Tuyl Wim van</v>
      </c>
      <c r="C9" s="905">
        <f>'Invoer '!E58</f>
        <v>1.39</v>
      </c>
      <c r="D9" s="906">
        <f>'Invoer '!F58</f>
        <v>41</v>
      </c>
      <c r="E9" s="906">
        <f>'Invoer '!G58</f>
        <v>0</v>
      </c>
      <c r="F9" s="906">
        <f>'Invoer '!H58</f>
        <v>0</v>
      </c>
      <c r="G9" s="906">
        <f>'Invoer '!I58</f>
        <v>0</v>
      </c>
      <c r="H9" s="905" t="e">
        <f>'Invoer '!J58</f>
        <v>#DIV/0!</v>
      </c>
      <c r="I9" s="907">
        <f>'Invoer '!K58</f>
        <v>0</v>
      </c>
      <c r="J9" s="906">
        <f>'Invoer '!L58</f>
        <v>0</v>
      </c>
      <c r="K9" s="906">
        <f>'Invoer '!M58</f>
        <v>0</v>
      </c>
      <c r="L9" s="907" t="e">
        <f>'Invoer '!N58</f>
        <v>#DIV/0!</v>
      </c>
      <c r="M9" s="906" t="e">
        <f>'Invoer '!O58</f>
        <v>#DIV/0!</v>
      </c>
    </row>
    <row r="10" spans="2:13" ht="30" customHeight="1" thickBot="1" x14ac:dyDescent="0.25">
      <c r="B10" s="966" t="s">
        <v>11</v>
      </c>
      <c r="C10" s="959"/>
      <c r="D10" s="959">
        <f>SUM(D2:D9)</f>
        <v>446</v>
      </c>
      <c r="E10" s="959">
        <f>SUM(E2:E9)</f>
        <v>0</v>
      </c>
      <c r="F10" s="959">
        <f>SUM(F2:F9)</f>
        <v>0</v>
      </c>
      <c r="G10" s="959">
        <f>SUM(G2:G9)</f>
        <v>0</v>
      </c>
      <c r="H10" s="960" t="e">
        <f>AVERAGE(H2:H9)</f>
        <v>#DIV/0!</v>
      </c>
      <c r="I10" s="961">
        <f>AVERAGE(I2:I9)</f>
        <v>0</v>
      </c>
      <c r="J10" s="959">
        <f>SUM(J2:J9)</f>
        <v>0</v>
      </c>
      <c r="K10" s="959">
        <f>MAX(K2:K9)</f>
        <v>4</v>
      </c>
      <c r="L10" s="962" t="e">
        <f>AVERAGE(L2:L9)</f>
        <v>#DIV/0!</v>
      </c>
      <c r="M10" s="963"/>
    </row>
    <row r="11" spans="2:13" ht="35.25" customHeight="1" thickBot="1" x14ac:dyDescent="0.25">
      <c r="B11" s="363" t="s">
        <v>31</v>
      </c>
    </row>
    <row r="12" spans="2:13" x14ac:dyDescent="0.2">
      <c r="B12" s="135"/>
    </row>
    <row r="13" spans="2:13" x14ac:dyDescent="0.2">
      <c r="B13" s="37"/>
    </row>
    <row r="14" spans="2:13" x14ac:dyDescent="0.2">
      <c r="B14" s="38"/>
    </row>
    <row r="15" spans="2:13" x14ac:dyDescent="0.2">
      <c r="B15" s="27"/>
    </row>
    <row r="16" spans="2:13" x14ac:dyDescent="0.2">
      <c r="B16" s="27"/>
    </row>
    <row r="17" spans="2:2" x14ac:dyDescent="0.2">
      <c r="B17" s="27"/>
    </row>
    <row r="18" spans="2:2" x14ac:dyDescent="0.2">
      <c r="B18" s="27"/>
    </row>
    <row r="19" spans="2:2" x14ac:dyDescent="0.2">
      <c r="B19" s="27"/>
    </row>
    <row r="20" spans="2:2" x14ac:dyDescent="0.2">
      <c r="B20" s="27"/>
    </row>
    <row r="21" spans="2:2" x14ac:dyDescent="0.2">
      <c r="B21" s="27"/>
    </row>
    <row r="22" spans="2:2" x14ac:dyDescent="0.2">
      <c r="B22" s="27"/>
    </row>
    <row r="23" spans="2:2" x14ac:dyDescent="0.2">
      <c r="B23" s="27"/>
    </row>
    <row r="24" spans="2:2" x14ac:dyDescent="0.2">
      <c r="B24" s="27"/>
    </row>
    <row r="25" spans="2:2" x14ac:dyDescent="0.2">
      <c r="B25" s="27"/>
    </row>
    <row r="26" spans="2:2" x14ac:dyDescent="0.2">
      <c r="B26" s="118"/>
    </row>
    <row r="27" spans="2:2" x14ac:dyDescent="0.2">
      <c r="B27" s="27"/>
    </row>
    <row r="28" spans="2:2" x14ac:dyDescent="0.2">
      <c r="B28" s="27"/>
    </row>
    <row r="29" spans="2:2" x14ac:dyDescent="0.2">
      <c r="B29" s="27"/>
    </row>
    <row r="30" spans="2:2" x14ac:dyDescent="0.2">
      <c r="B30" s="27"/>
    </row>
    <row r="31" spans="2:2" x14ac:dyDescent="0.2">
      <c r="B31" s="27"/>
    </row>
    <row r="32" spans="2:2" x14ac:dyDescent="0.2">
      <c r="B32" s="27"/>
    </row>
    <row r="33" spans="2:2" x14ac:dyDescent="0.2">
      <c r="B33" s="27"/>
    </row>
    <row r="34" spans="2:2" x14ac:dyDescent="0.2">
      <c r="B34" s="27"/>
    </row>
    <row r="35" spans="2:2" x14ac:dyDescent="0.2">
      <c r="B35" s="27"/>
    </row>
    <row r="36" spans="2:2" x14ac:dyDescent="0.2">
      <c r="B36" s="27"/>
    </row>
    <row r="37" spans="2:2" x14ac:dyDescent="0.2">
      <c r="B37" s="27"/>
    </row>
    <row r="38" spans="2:2" x14ac:dyDescent="0.2">
      <c r="B38" s="27"/>
    </row>
    <row r="39" spans="2:2" x14ac:dyDescent="0.2">
      <c r="B39" s="27"/>
    </row>
    <row r="40" spans="2:2" x14ac:dyDescent="0.2">
      <c r="B40" s="27"/>
    </row>
    <row r="41" spans="2:2" x14ac:dyDescent="0.2">
      <c r="B41" s="27"/>
    </row>
    <row r="42" spans="2:2" x14ac:dyDescent="0.2">
      <c r="B42" s="27"/>
    </row>
    <row r="43" spans="2:2" x14ac:dyDescent="0.2">
      <c r="B43" s="118"/>
    </row>
    <row r="44" spans="2:2" x14ac:dyDescent="0.2">
      <c r="B44" s="118"/>
    </row>
    <row r="45" spans="2:2" x14ac:dyDescent="0.2">
      <c r="B45" s="118"/>
    </row>
    <row r="46" spans="2:2" x14ac:dyDescent="0.2">
      <c r="B46" s="27"/>
    </row>
    <row r="47" spans="2:2" x14ac:dyDescent="0.2">
      <c r="B47" s="27"/>
    </row>
    <row r="48" spans="2:2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179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3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179"/>
    </row>
    <row r="78" spans="2:2" x14ac:dyDescent="0.2">
      <c r="B78" s="27"/>
    </row>
    <row r="79" spans="2:2" x14ac:dyDescent="0.2">
      <c r="B79" s="27"/>
    </row>
  </sheetData>
  <sortState xmlns:xlrd2="http://schemas.microsoft.com/office/spreadsheetml/2017/richdata2" ref="B2:M9">
    <sortCondition descending="1" ref="J2:J9"/>
  </sortState>
  <hyperlinks>
    <hyperlink ref="B2" r:id="rId1" location="'Invoer ronde 1'!B3" display="E:\Z-M  2020 test.xls - 'Invoer ronde 1'!B3" xr:uid="{0FE2A5AF-C004-414B-AC07-FF0CB3A4E256}"/>
    <hyperlink ref="B11" location="Hoofdmenu!A1" display="Hoofdmenu" xr:uid="{4976AB7C-A74C-4C7E-94EF-E6CC3C4FCD68}"/>
  </hyperlinks>
  <pageMargins left="0.31496062992125984" right="0" top="0.74803149606299213" bottom="0.74803149606299213" header="0.31496062992125984" footer="0.31496062992125984"/>
  <pageSetup paperSize="9" orientation="landscape" horizontalDpi="0" verticalDpi="0" r:id="rId2"/>
  <headerFooter>
    <oddFooter>&amp;CJos Rouwhorst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38DD-ED26-49FF-BD3C-C92147DE0E9B}">
  <dimension ref="B1:S99"/>
  <sheetViews>
    <sheetView workbookViewId="0">
      <selection activeCell="E2" sqref="E2"/>
    </sheetView>
  </sheetViews>
  <sheetFormatPr defaultRowHeight="12.75" x14ac:dyDescent="0.2"/>
  <cols>
    <col min="2" max="2" width="23.28515625" style="59" customWidth="1"/>
    <col min="3" max="3" width="13.140625" style="83" customWidth="1"/>
    <col min="4" max="4" width="11" style="83" customWidth="1"/>
    <col min="5" max="5" width="9.140625" style="83"/>
    <col min="6" max="6" width="12.140625" style="83" customWidth="1"/>
    <col min="7" max="7" width="9.7109375" style="83" customWidth="1"/>
    <col min="8" max="8" width="10.42578125" style="83" customWidth="1"/>
    <col min="9" max="10" width="9.140625" style="83"/>
    <col min="11" max="11" width="10.28515625" style="83" customWidth="1"/>
    <col min="12" max="12" width="11.42578125" style="83" customWidth="1"/>
    <col min="13" max="13" width="9.140625" style="896"/>
    <col min="14" max="14" width="9.140625" style="3"/>
    <col min="16" max="16" width="18" customWidth="1"/>
  </cols>
  <sheetData>
    <row r="1" spans="2:16" ht="35.25" customHeight="1" x14ac:dyDescent="0.2">
      <c r="B1" s="929" t="s">
        <v>749</v>
      </c>
      <c r="C1" s="930" t="s">
        <v>10</v>
      </c>
      <c r="D1" s="930" t="s">
        <v>5</v>
      </c>
      <c r="E1" s="930" t="s">
        <v>26</v>
      </c>
      <c r="F1" s="930" t="s">
        <v>17</v>
      </c>
      <c r="G1" s="930" t="s">
        <v>18</v>
      </c>
      <c r="H1" s="930" t="s">
        <v>19</v>
      </c>
      <c r="I1" s="930" t="s">
        <v>6</v>
      </c>
      <c r="J1" s="926" t="s">
        <v>9</v>
      </c>
      <c r="K1" s="930" t="s">
        <v>7</v>
      </c>
      <c r="L1" s="930" t="s">
        <v>8</v>
      </c>
      <c r="M1" s="931" t="s">
        <v>16</v>
      </c>
      <c r="N1" s="2"/>
    </row>
    <row r="2" spans="2:16" ht="35.25" customHeight="1" x14ac:dyDescent="0.2">
      <c r="B2" s="193" t="str">
        <f>'Locatie''s indeling '!E10</f>
        <v>Berends Gemma</v>
      </c>
      <c r="C2" s="897">
        <f>'Invoer '!E85</f>
        <v>0.53</v>
      </c>
      <c r="D2" s="898">
        <f>'Invoer '!F85</f>
        <v>25</v>
      </c>
      <c r="E2" s="898">
        <f>'Invoer '!G85</f>
        <v>0</v>
      </c>
      <c r="F2" s="898">
        <f>'Invoer '!H85</f>
        <v>0</v>
      </c>
      <c r="G2" s="898">
        <f>'Invoer '!I85</f>
        <v>0</v>
      </c>
      <c r="H2" s="927" t="e">
        <f>'Invoer '!J85</f>
        <v>#DIV/0!</v>
      </c>
      <c r="I2" s="899">
        <f>'Invoer '!K85</f>
        <v>0</v>
      </c>
      <c r="J2" s="898">
        <f>'Invoer '!L85</f>
        <v>0</v>
      </c>
      <c r="K2" s="898">
        <f>'Invoer '!M85</f>
        <v>0</v>
      </c>
      <c r="L2" s="899" t="e">
        <f>'Invoer '!N85</f>
        <v>#DIV/0!</v>
      </c>
      <c r="M2" s="999" t="e">
        <f>'Invoer '!O85</f>
        <v>#DIV/0!</v>
      </c>
      <c r="N2" s="2"/>
    </row>
    <row r="3" spans="2:16" ht="35.25" customHeight="1" x14ac:dyDescent="0.2">
      <c r="B3" s="929" t="str">
        <f>'Locatie''s indeling '!E11</f>
        <v>Kolkman Ciel</v>
      </c>
      <c r="C3" s="897">
        <f>'Invoer '!E94</f>
        <v>0.54</v>
      </c>
      <c r="D3" s="898">
        <f>'Invoer '!F94</f>
        <v>25</v>
      </c>
      <c r="E3" s="898">
        <f>'Invoer '!G94</f>
        <v>0</v>
      </c>
      <c r="F3" s="898">
        <f>'Invoer '!H94</f>
        <v>0</v>
      </c>
      <c r="G3" s="898">
        <f>'Invoer '!I94</f>
        <v>0</v>
      </c>
      <c r="H3" s="927" t="e">
        <f>'Invoer '!J94</f>
        <v>#DIV/0!</v>
      </c>
      <c r="I3" s="899">
        <f>'Invoer '!K94</f>
        <v>0</v>
      </c>
      <c r="J3" s="898">
        <f>'Invoer '!L94</f>
        <v>0</v>
      </c>
      <c r="K3" s="898">
        <f>'Invoer '!M94</f>
        <v>0</v>
      </c>
      <c r="L3" s="899" t="e">
        <f>'Invoer '!N94</f>
        <v>#DIV/0!</v>
      </c>
      <c r="M3" s="999" t="e">
        <f>'Invoer '!O94</f>
        <v>#DIV/0!</v>
      </c>
    </row>
    <row r="4" spans="2:16" ht="35.25" customHeight="1" x14ac:dyDescent="0.2">
      <c r="B4" s="929" t="str">
        <f>'Locatie''s indeling '!E12</f>
        <v>Buunk Hannie</v>
      </c>
      <c r="C4" s="897">
        <f>'Invoer '!E103</f>
        <v>1.05</v>
      </c>
      <c r="D4" s="898">
        <f>'Invoer '!F103</f>
        <v>35</v>
      </c>
      <c r="E4" s="898">
        <f>'Invoer '!G103</f>
        <v>0</v>
      </c>
      <c r="F4" s="898">
        <f>'Invoer '!H103</f>
        <v>0</v>
      </c>
      <c r="G4" s="898">
        <f>'Invoer '!I103</f>
        <v>0</v>
      </c>
      <c r="H4" s="927" t="e">
        <f>'Invoer '!J103</f>
        <v>#DIV/0!</v>
      </c>
      <c r="I4" s="899">
        <f>'Invoer '!K103</f>
        <v>0</v>
      </c>
      <c r="J4" s="898">
        <f>'Invoer '!L103</f>
        <v>0</v>
      </c>
      <c r="K4" s="898">
        <f>'Invoer '!M103</f>
        <v>0</v>
      </c>
      <c r="L4" s="899" t="e">
        <f>'Invoer '!N103</f>
        <v>#DIV/0!</v>
      </c>
      <c r="M4" s="999" t="e">
        <f>'Invoer '!O103</f>
        <v>#DIV/0!</v>
      </c>
    </row>
    <row r="5" spans="2:16" ht="35.25" customHeight="1" x14ac:dyDescent="0.2">
      <c r="B5" s="929" t="str">
        <f>'Locatie''s indeling '!E13</f>
        <v>Entink Henriette klein</v>
      </c>
      <c r="C5" s="897">
        <f>'Invoer '!E112</f>
        <v>0.72</v>
      </c>
      <c r="D5" s="898">
        <f>'Invoer '!F112</f>
        <v>29</v>
      </c>
      <c r="E5" s="898">
        <f>'Invoer '!G112</f>
        <v>0</v>
      </c>
      <c r="F5" s="898">
        <f>'Invoer '!H112</f>
        <v>0</v>
      </c>
      <c r="G5" s="898">
        <f>'Invoer '!I112</f>
        <v>0</v>
      </c>
      <c r="H5" s="927" t="e">
        <f>'Invoer '!J112</f>
        <v>#DIV/0!</v>
      </c>
      <c r="I5" s="899">
        <f>'Invoer '!K112</f>
        <v>0</v>
      </c>
      <c r="J5" s="898">
        <f>'Invoer '!L112</f>
        <v>0</v>
      </c>
      <c r="K5" s="898">
        <f>'Invoer '!M112</f>
        <v>0</v>
      </c>
      <c r="L5" s="899" t="e">
        <f>'Invoer '!N112</f>
        <v>#DIV/0!</v>
      </c>
      <c r="M5" s="999" t="e">
        <f>'Invoer '!O112</f>
        <v>#DIV/0!</v>
      </c>
    </row>
    <row r="6" spans="2:16" ht="35.25" customHeight="1" x14ac:dyDescent="0.2">
      <c r="B6" s="929" t="str">
        <f>'Locatie''s indeling '!E14</f>
        <v>Kappert Aart</v>
      </c>
      <c r="C6" s="897">
        <f>'Invoer '!E121</f>
        <v>1.19</v>
      </c>
      <c r="D6" s="898">
        <f>'Invoer '!F121</f>
        <v>37</v>
      </c>
      <c r="E6" s="898">
        <f>'Invoer '!G121</f>
        <v>0</v>
      </c>
      <c r="F6" s="898">
        <f>'Invoer '!H121</f>
        <v>0</v>
      </c>
      <c r="G6" s="898">
        <f>'Invoer '!I121</f>
        <v>0</v>
      </c>
      <c r="H6" s="927" t="e">
        <f>'Invoer '!J121</f>
        <v>#DIV/0!</v>
      </c>
      <c r="I6" s="899">
        <f>'Invoer '!K121</f>
        <v>0</v>
      </c>
      <c r="J6" s="898">
        <f>'Invoer '!L121</f>
        <v>0</v>
      </c>
      <c r="K6" s="898">
        <f>'Invoer '!M121</f>
        <v>0</v>
      </c>
      <c r="L6" s="899" t="e">
        <f>'Invoer '!N121</f>
        <v>#DIV/0!</v>
      </c>
      <c r="M6" s="999" t="e">
        <f>'Invoer '!O121</f>
        <v>#DIV/0!</v>
      </c>
    </row>
    <row r="7" spans="2:16" ht="35.25" customHeight="1" x14ac:dyDescent="0.2">
      <c r="B7" s="929" t="str">
        <f>'Locatie''s indeling '!E15</f>
        <v>Kasteel Harry</v>
      </c>
      <c r="C7" s="897">
        <f>'Invoer '!E130</f>
        <v>0.69</v>
      </c>
      <c r="D7" s="898">
        <f>'Invoer '!F130</f>
        <v>27</v>
      </c>
      <c r="E7" s="898">
        <f>'Invoer '!G130</f>
        <v>0</v>
      </c>
      <c r="F7" s="898">
        <f>'Invoer '!H130</f>
        <v>0</v>
      </c>
      <c r="G7" s="898">
        <f>'Invoer '!I130</f>
        <v>0</v>
      </c>
      <c r="H7" s="927" t="e">
        <f>'Invoer '!J130</f>
        <v>#DIV/0!</v>
      </c>
      <c r="I7" s="899">
        <f>'Invoer '!K130</f>
        <v>0</v>
      </c>
      <c r="J7" s="898">
        <f>'Invoer '!L130</f>
        <v>0</v>
      </c>
      <c r="K7" s="898">
        <f>'Invoer '!M130</f>
        <v>0</v>
      </c>
      <c r="L7" s="899" t="e">
        <f>'Invoer '!N130</f>
        <v>#DIV/0!</v>
      </c>
      <c r="M7" s="999" t="e">
        <f>'Invoer '!O130</f>
        <v>#DIV/0!</v>
      </c>
    </row>
    <row r="8" spans="2:16" ht="35.25" customHeight="1" x14ac:dyDescent="0.2">
      <c r="B8" s="929" t="str">
        <f>'Locatie''s indeling '!E16</f>
        <v>Konings Hans</v>
      </c>
      <c r="C8" s="897">
        <f>'Invoer '!E139</f>
        <v>1.01</v>
      </c>
      <c r="D8" s="898">
        <f>'Invoer '!F139</f>
        <v>35</v>
      </c>
      <c r="E8" s="898">
        <f>'Invoer '!G139</f>
        <v>0</v>
      </c>
      <c r="F8" s="898">
        <f>'Invoer '!H139</f>
        <v>0</v>
      </c>
      <c r="G8" s="898">
        <f>'Invoer '!I139</f>
        <v>0</v>
      </c>
      <c r="H8" s="927" t="e">
        <f>'Invoer '!J139</f>
        <v>#DIV/0!</v>
      </c>
      <c r="I8" s="899">
        <f>'Invoer '!K139</f>
        <v>0</v>
      </c>
      <c r="J8" s="898">
        <f>'Invoer '!L139</f>
        <v>0</v>
      </c>
      <c r="K8" s="898">
        <f>'Invoer '!M139</f>
        <v>0</v>
      </c>
      <c r="L8" s="899" t="e">
        <f>'Invoer '!N139</f>
        <v>#DIV/0!</v>
      </c>
      <c r="M8" s="999" t="e">
        <f>'Invoer '!O139</f>
        <v>#DIV/0!</v>
      </c>
    </row>
    <row r="9" spans="2:16" ht="35.25" customHeight="1" thickBot="1" x14ac:dyDescent="0.25">
      <c r="B9" s="929" t="str">
        <f>'Locatie''s indeling '!E17</f>
        <v>Rouwhorst Jos</v>
      </c>
      <c r="C9" s="901">
        <f>'Invoer '!E148</f>
        <v>0.95</v>
      </c>
      <c r="D9" s="902">
        <f>'Invoer '!F148</f>
        <v>33</v>
      </c>
      <c r="E9" s="902">
        <f>'Invoer '!G148</f>
        <v>0</v>
      </c>
      <c r="F9" s="902">
        <f>'Invoer '!H148</f>
        <v>0</v>
      </c>
      <c r="G9" s="902">
        <f>'Invoer '!I148</f>
        <v>0</v>
      </c>
      <c r="H9" s="928" t="e">
        <f>'Invoer '!J148</f>
        <v>#DIV/0!</v>
      </c>
      <c r="I9" s="903">
        <f>'Invoer '!K148</f>
        <v>0</v>
      </c>
      <c r="J9" s="902">
        <f>'Invoer '!L148</f>
        <v>0</v>
      </c>
      <c r="K9" s="902">
        <f>'Invoer '!M148</f>
        <v>0</v>
      </c>
      <c r="L9" s="903" t="e">
        <f>'Invoer '!N148</f>
        <v>#DIV/0!</v>
      </c>
      <c r="M9" s="1000" t="e">
        <f>'Invoer '!O148</f>
        <v>#DIV/0!</v>
      </c>
    </row>
    <row r="10" spans="2:16" ht="35.25" customHeight="1" thickBot="1" x14ac:dyDescent="0.25">
      <c r="B10" s="964" t="s">
        <v>11</v>
      </c>
      <c r="C10" s="954"/>
      <c r="D10" s="954">
        <v>262</v>
      </c>
      <c r="E10" s="954">
        <v>8</v>
      </c>
      <c r="F10" s="954">
        <v>248</v>
      </c>
      <c r="G10" s="954">
        <v>266</v>
      </c>
      <c r="H10" s="965">
        <v>0.96048041243918603</v>
      </c>
      <c r="I10" s="956">
        <v>0.9525257089086876</v>
      </c>
      <c r="J10" s="954">
        <v>75</v>
      </c>
      <c r="K10" s="954">
        <v>6</v>
      </c>
      <c r="L10" s="956">
        <v>1.0919938588192712</v>
      </c>
      <c r="M10" s="957"/>
      <c r="N10" s="925"/>
    </row>
    <row r="11" spans="2:16" ht="35.25" customHeight="1" thickBot="1" x14ac:dyDescent="0.25">
      <c r="B11" s="924" t="s">
        <v>31</v>
      </c>
      <c r="C11" s="921"/>
      <c r="D11" s="922"/>
      <c r="E11" s="922"/>
      <c r="F11" s="922"/>
      <c r="G11" s="922"/>
      <c r="H11" s="922"/>
      <c r="I11" s="922"/>
      <c r="J11" s="922"/>
      <c r="K11" s="922"/>
      <c r="L11" s="922"/>
      <c r="M11" s="923"/>
    </row>
    <row r="13" spans="2:16" x14ac:dyDescent="0.2">
      <c r="P13" s="424"/>
    </row>
    <row r="89" spans="2:19" ht="36" customHeight="1" x14ac:dyDescent="0.2">
      <c r="B89" s="81" t="s">
        <v>749</v>
      </c>
      <c r="C89" s="491" t="s">
        <v>10</v>
      </c>
      <c r="D89" s="491" t="s">
        <v>5</v>
      </c>
      <c r="E89" s="55" t="s">
        <v>26</v>
      </c>
      <c r="F89" s="491" t="s">
        <v>17</v>
      </c>
      <c r="G89" s="491" t="s">
        <v>18</v>
      </c>
      <c r="H89" s="491" t="s">
        <v>19</v>
      </c>
      <c r="I89" s="491" t="s">
        <v>6</v>
      </c>
      <c r="J89" s="491" t="s">
        <v>9</v>
      </c>
      <c r="K89" s="491" t="s">
        <v>7</v>
      </c>
      <c r="L89" s="491" t="s">
        <v>8</v>
      </c>
      <c r="M89" s="895" t="s">
        <v>16</v>
      </c>
      <c r="N89" s="85"/>
    </row>
    <row r="90" spans="2:19" ht="36" customHeight="1" x14ac:dyDescent="0.2">
      <c r="B90" s="193" t="str">
        <f>'Locatie''s indeling '!E10</f>
        <v>Berends Gemma</v>
      </c>
      <c r="C90" s="897">
        <f>'Invoer '!E76</f>
        <v>1.65</v>
      </c>
      <c r="D90" s="898">
        <f>'Invoer '!F76</f>
        <v>47</v>
      </c>
      <c r="E90" s="898">
        <f>'Invoer '!G76</f>
        <v>0</v>
      </c>
      <c r="F90" s="898">
        <f>'Invoer '!H76</f>
        <v>0</v>
      </c>
      <c r="G90" s="898">
        <f>'Invoer '!I76</f>
        <v>0</v>
      </c>
      <c r="H90" s="897" t="e">
        <f>'Invoer '!J76</f>
        <v>#DIV/0!</v>
      </c>
      <c r="I90" s="899">
        <f>'Invoer '!K76</f>
        <v>0</v>
      </c>
      <c r="J90" s="898">
        <f>'Invoer '!L76</f>
        <v>0</v>
      </c>
      <c r="K90" s="898">
        <f>'Invoer '!M76</f>
        <v>0</v>
      </c>
      <c r="L90" s="897" t="e">
        <f>'Invoer '!N76</f>
        <v>#DIV/0!</v>
      </c>
      <c r="M90" s="898" t="e">
        <f>'Invoer '!O76</f>
        <v>#DIV/0!</v>
      </c>
      <c r="N90" s="85"/>
    </row>
    <row r="91" spans="2:19" ht="36" customHeight="1" x14ac:dyDescent="0.2">
      <c r="B91" s="193" t="str">
        <f>'Locatie''s indeling '!E11</f>
        <v>Kolkman Ciel</v>
      </c>
      <c r="C91" s="897">
        <f>'Invoer '!E94</f>
        <v>0.54</v>
      </c>
      <c r="D91" s="898">
        <f>'Invoer '!F94</f>
        <v>25</v>
      </c>
      <c r="E91" s="898">
        <f>'Invoer '!G94</f>
        <v>0</v>
      </c>
      <c r="F91" s="898">
        <f>'Invoer '!H94</f>
        <v>0</v>
      </c>
      <c r="G91" s="898">
        <f>'Invoer '!I94</f>
        <v>0</v>
      </c>
      <c r="H91" s="897" t="e">
        <f>'Invoer '!J94</f>
        <v>#DIV/0!</v>
      </c>
      <c r="I91" s="899">
        <f>'Invoer '!K94</f>
        <v>0</v>
      </c>
      <c r="J91" s="898">
        <f>'Invoer '!L94</f>
        <v>0</v>
      </c>
      <c r="K91" s="898">
        <f>'Invoer '!M94</f>
        <v>0</v>
      </c>
      <c r="L91" s="897" t="e">
        <f>'Invoer '!N94</f>
        <v>#DIV/0!</v>
      </c>
      <c r="M91" s="898" t="e">
        <f>'Invoer '!O94</f>
        <v>#DIV/0!</v>
      </c>
      <c r="N91" s="85"/>
    </row>
    <row r="92" spans="2:19" ht="36" customHeight="1" x14ac:dyDescent="0.2">
      <c r="B92" s="193" t="str">
        <f>'Locatie''s indeling '!E12</f>
        <v>Buunk Hannie</v>
      </c>
      <c r="C92" s="897">
        <f>'Invoer '!E103</f>
        <v>1.05</v>
      </c>
      <c r="D92" s="898">
        <f>'Invoer '!F103</f>
        <v>35</v>
      </c>
      <c r="E92" s="898">
        <f>'Invoer '!G103</f>
        <v>0</v>
      </c>
      <c r="F92" s="898">
        <f>'Invoer '!H103</f>
        <v>0</v>
      </c>
      <c r="G92" s="898">
        <f>'Invoer '!I103</f>
        <v>0</v>
      </c>
      <c r="H92" s="897" t="e">
        <f>'Invoer '!J103</f>
        <v>#DIV/0!</v>
      </c>
      <c r="I92" s="899">
        <f>'Invoer '!K103</f>
        <v>0</v>
      </c>
      <c r="J92" s="898">
        <f>'Invoer '!L103</f>
        <v>0</v>
      </c>
      <c r="K92" s="898">
        <f>'Invoer '!M103</f>
        <v>0</v>
      </c>
      <c r="L92" s="897" t="e">
        <f>'Invoer '!N103</f>
        <v>#DIV/0!</v>
      </c>
      <c r="M92" s="898" t="e">
        <f>'Invoer '!O103</f>
        <v>#DIV/0!</v>
      </c>
      <c r="N92" s="85"/>
    </row>
    <row r="93" spans="2:19" ht="36" customHeight="1" x14ac:dyDescent="0.2">
      <c r="B93" s="193" t="str">
        <f>'Locatie''s indeling '!E13</f>
        <v>Entink Henriette klein</v>
      </c>
      <c r="C93" s="897">
        <f>'Invoer '!E112</f>
        <v>0.72</v>
      </c>
      <c r="D93" s="898">
        <f>'Invoer '!F112</f>
        <v>29</v>
      </c>
      <c r="E93" s="898">
        <f>'Invoer '!G112</f>
        <v>0</v>
      </c>
      <c r="F93" s="898">
        <f>'Invoer '!H112</f>
        <v>0</v>
      </c>
      <c r="G93" s="898">
        <f>'Invoer '!I112</f>
        <v>0</v>
      </c>
      <c r="H93" s="897" t="e">
        <f>'Invoer '!J112</f>
        <v>#DIV/0!</v>
      </c>
      <c r="I93" s="899">
        <f>'Invoer '!K112</f>
        <v>0</v>
      </c>
      <c r="J93" s="898">
        <f>'Invoer '!L112</f>
        <v>0</v>
      </c>
      <c r="K93" s="898">
        <f>'Invoer '!M112</f>
        <v>0</v>
      </c>
      <c r="L93" s="897" t="e">
        <f>'Invoer '!N112</f>
        <v>#DIV/0!</v>
      </c>
      <c r="M93" s="898" t="e">
        <f>'Invoer '!O112</f>
        <v>#DIV/0!</v>
      </c>
      <c r="N93" s="85"/>
      <c r="R93" s="59"/>
      <c r="S93" s="59"/>
    </row>
    <row r="94" spans="2:19" ht="36" customHeight="1" x14ac:dyDescent="0.2">
      <c r="B94" s="193" t="str">
        <f>'Locatie''s indeling '!E14</f>
        <v>Kappert Aart</v>
      </c>
      <c r="C94" s="897">
        <f>'Invoer '!E121</f>
        <v>1.19</v>
      </c>
      <c r="D94" s="898">
        <f>'Invoer '!F121</f>
        <v>37</v>
      </c>
      <c r="E94" s="898">
        <f>'Invoer '!G121</f>
        <v>0</v>
      </c>
      <c r="F94" s="898">
        <f>'Invoer '!H121</f>
        <v>0</v>
      </c>
      <c r="G94" s="898">
        <f>'Invoer '!I121</f>
        <v>0</v>
      </c>
      <c r="H94" s="897" t="e">
        <f>'Invoer '!J121</f>
        <v>#DIV/0!</v>
      </c>
      <c r="I94" s="899">
        <f>'Invoer '!K121</f>
        <v>0</v>
      </c>
      <c r="J94" s="898">
        <f>'Invoer '!L121</f>
        <v>0</v>
      </c>
      <c r="K94" s="898">
        <f>'Invoer '!M121</f>
        <v>0</v>
      </c>
      <c r="L94" s="897" t="e">
        <f>'Invoer '!N121</f>
        <v>#DIV/0!</v>
      </c>
      <c r="M94" s="898" t="e">
        <f>'Invoer '!O121</f>
        <v>#DIV/0!</v>
      </c>
      <c r="N94" s="85"/>
    </row>
    <row r="95" spans="2:19" ht="36" customHeight="1" x14ac:dyDescent="0.2">
      <c r="B95" s="193" t="str">
        <f>'Locatie''s indeling '!E15</f>
        <v>Kasteel Harry</v>
      </c>
      <c r="C95" s="897">
        <f>'Invoer '!E130</f>
        <v>0.69</v>
      </c>
      <c r="D95" s="898">
        <f>'Invoer '!F130</f>
        <v>27</v>
      </c>
      <c r="E95" s="898">
        <f>'Invoer '!G130</f>
        <v>0</v>
      </c>
      <c r="F95" s="898">
        <f>'Invoer '!H130</f>
        <v>0</v>
      </c>
      <c r="G95" s="898">
        <f>'Invoer '!I130</f>
        <v>0</v>
      </c>
      <c r="H95" s="897" t="e">
        <f>'Invoer '!J130</f>
        <v>#DIV/0!</v>
      </c>
      <c r="I95" s="899">
        <f>'Invoer '!K130</f>
        <v>0</v>
      </c>
      <c r="J95" s="898">
        <f>'Invoer '!L130</f>
        <v>0</v>
      </c>
      <c r="K95" s="898">
        <f>'Invoer '!M130</f>
        <v>0</v>
      </c>
      <c r="L95" s="897" t="e">
        <f>'Invoer '!N130</f>
        <v>#DIV/0!</v>
      </c>
      <c r="M95" s="898" t="e">
        <f>'Invoer '!O130</f>
        <v>#DIV/0!</v>
      </c>
      <c r="N95" s="85"/>
    </row>
    <row r="96" spans="2:19" ht="36" customHeight="1" x14ac:dyDescent="0.2">
      <c r="B96" s="193" t="str">
        <f>'Locatie''s indeling '!E16</f>
        <v>Konings Hans</v>
      </c>
      <c r="C96" s="897">
        <f>'Invoer '!E139</f>
        <v>1.01</v>
      </c>
      <c r="D96" s="898">
        <f>'Invoer '!F139</f>
        <v>35</v>
      </c>
      <c r="E96" s="898">
        <f>'Invoer '!G139</f>
        <v>0</v>
      </c>
      <c r="F96" s="898">
        <f>'Invoer '!H139</f>
        <v>0</v>
      </c>
      <c r="G96" s="898">
        <f>'Invoer '!I139</f>
        <v>0</v>
      </c>
      <c r="H96" s="897" t="e">
        <f>'Invoer '!J139</f>
        <v>#DIV/0!</v>
      </c>
      <c r="I96" s="899">
        <f>'Invoer '!K139</f>
        <v>0</v>
      </c>
      <c r="J96" s="898">
        <f>'Invoer '!L139</f>
        <v>0</v>
      </c>
      <c r="K96" s="898">
        <f>'Invoer '!M139</f>
        <v>0</v>
      </c>
      <c r="L96" s="897" t="e">
        <f>'Invoer '!N139</f>
        <v>#DIV/0!</v>
      </c>
      <c r="M96" s="898" t="e">
        <f>'Invoer '!O139</f>
        <v>#DIV/0!</v>
      </c>
      <c r="N96" s="85"/>
    </row>
    <row r="97" spans="2:14" ht="36" customHeight="1" thickBot="1" x14ac:dyDescent="0.25">
      <c r="B97" s="900" t="str">
        <f>'Locatie''s indeling '!E17</f>
        <v>Rouwhorst Jos</v>
      </c>
      <c r="C97" s="901">
        <f>'Invoer '!E148</f>
        <v>0.95</v>
      </c>
      <c r="D97" s="902">
        <f>'Invoer '!F148</f>
        <v>33</v>
      </c>
      <c r="E97" s="902">
        <f>'Invoer '!G148</f>
        <v>0</v>
      </c>
      <c r="F97" s="902">
        <f>'Invoer '!H148</f>
        <v>0</v>
      </c>
      <c r="G97" s="902">
        <f>'Invoer '!I148</f>
        <v>0</v>
      </c>
      <c r="H97" s="901" t="e">
        <f>'Invoer '!J148</f>
        <v>#DIV/0!</v>
      </c>
      <c r="I97" s="903">
        <f>'Invoer '!K148</f>
        <v>0</v>
      </c>
      <c r="J97" s="902">
        <f>'Invoer '!L148</f>
        <v>0</v>
      </c>
      <c r="K97" s="902">
        <f>'Invoer '!M148</f>
        <v>0</v>
      </c>
      <c r="L97" s="901" t="e">
        <f>'Invoer '!N148</f>
        <v>#DIV/0!</v>
      </c>
      <c r="M97" s="902" t="e">
        <f>'Invoer '!O148</f>
        <v>#DIV/0!</v>
      </c>
      <c r="N97" s="85"/>
    </row>
    <row r="98" spans="2:14" ht="36" customHeight="1" thickBot="1" x14ac:dyDescent="0.25">
      <c r="B98" s="916" t="s">
        <v>11</v>
      </c>
      <c r="C98" s="917"/>
      <c r="D98" s="917">
        <f>SUM(D90:D97)</f>
        <v>268</v>
      </c>
      <c r="E98" s="917">
        <f t="shared" ref="E98:G98" si="0">SUM(E90:E97)</f>
        <v>0</v>
      </c>
      <c r="F98" s="917">
        <f t="shared" si="0"/>
        <v>0</v>
      </c>
      <c r="G98" s="917">
        <f t="shared" si="0"/>
        <v>0</v>
      </c>
      <c r="H98" s="918" t="e">
        <f>AVERAGE(H90:H97)</f>
        <v>#DIV/0!</v>
      </c>
      <c r="I98" s="919">
        <f>AVERAGE(I90:I97)</f>
        <v>0</v>
      </c>
      <c r="J98" s="917">
        <f>SUM(J90:J97)</f>
        <v>0</v>
      </c>
      <c r="K98" s="917">
        <f>MAX(K90:K97)</f>
        <v>0</v>
      </c>
      <c r="L98" s="918" t="e">
        <f>AVERAGE(L90:L97)</f>
        <v>#DIV/0!</v>
      </c>
      <c r="M98" s="920"/>
    </row>
    <row r="99" spans="2:14" ht="36" customHeight="1" thickBot="1" x14ac:dyDescent="0.25">
      <c r="B99" s="363" t="s">
        <v>31</v>
      </c>
      <c r="C99" s="921"/>
      <c r="D99" s="922"/>
      <c r="E99" s="922"/>
      <c r="F99" s="922"/>
      <c r="G99" s="922"/>
      <c r="H99" s="922"/>
      <c r="I99" s="922"/>
      <c r="J99" s="922"/>
      <c r="K99" s="922"/>
      <c r="L99" s="922"/>
      <c r="M99" s="923"/>
    </row>
  </sheetData>
  <sortState xmlns:xlrd2="http://schemas.microsoft.com/office/spreadsheetml/2017/richdata2" ref="P14:P86">
    <sortCondition ref="P13:P86"/>
  </sortState>
  <hyperlinks>
    <hyperlink ref="B99" location="Hoofdmenu!A1" display="Hoofdmenu" xr:uid="{D085A6DE-B85A-4176-93DF-DD2D52460AC8}"/>
    <hyperlink ref="B11" location="Hoofdmenu!A1" display="Hoofdmenu" xr:uid="{149BA752-6C95-4C9C-B3E1-BECAF37D212B}"/>
  </hyperlinks>
  <pageMargins left="0.51181102362204722" right="0.11811023622047245" top="0.74803149606299213" bottom="0.74803149606299213" header="0.31496062992125984" footer="0.31496062992125984"/>
  <pageSetup paperSize="9" orientation="landscape" horizontalDpi="0" verticalDpi="0" r:id="rId1"/>
  <headerFooter>
    <oddFooter>&amp;CJos Rouwhorst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28</vt:i4>
      </vt:variant>
      <vt:variant>
        <vt:lpstr>Benoemde bereiken</vt:lpstr>
      </vt:variant>
      <vt:variant>
        <vt:i4>28</vt:i4>
      </vt:variant>
    </vt:vector>
  </HeadingPairs>
  <TitlesOfParts>
    <vt:vector size="56" baseType="lpstr">
      <vt:lpstr>Hoofdmenu</vt:lpstr>
      <vt:lpstr>4 best geplaatsten van poule 1 </vt:lpstr>
      <vt:lpstr>Inschrijving</vt:lpstr>
      <vt:lpstr>Locatie's indeling </vt:lpstr>
      <vt:lpstr>Indeling ronde </vt:lpstr>
      <vt:lpstr>Invoer </vt:lpstr>
      <vt:lpstr>Uitslag </vt:lpstr>
      <vt:lpstr>stand poul1</vt:lpstr>
      <vt:lpstr>stand poule 2</vt:lpstr>
      <vt:lpstr>stand poule 3</vt:lpstr>
      <vt:lpstr>stand poule 4</vt:lpstr>
      <vt:lpstr>stand poule 5</vt:lpstr>
      <vt:lpstr>stand poule 6</vt:lpstr>
      <vt:lpstr>stand poule 7</vt:lpstr>
      <vt:lpstr>stand poule 8</vt:lpstr>
      <vt:lpstr>stand poule 9</vt:lpstr>
      <vt:lpstr>stand poule 10</vt:lpstr>
      <vt:lpstr>Poule schema Maandag</vt:lpstr>
      <vt:lpstr>Poule schema Dinsdag</vt:lpstr>
      <vt:lpstr>Poule schema Woensdag</vt:lpstr>
      <vt:lpstr>Poule schema Donderdag</vt:lpstr>
      <vt:lpstr>Poule schema Vrijdag</vt:lpstr>
      <vt:lpstr>Finalisten Schema</vt:lpstr>
      <vt:lpstr>uitslagen Finale</vt:lpstr>
      <vt:lpstr>Resultaten 32</vt:lpstr>
      <vt:lpstr>Totaal resultaat</vt:lpstr>
      <vt:lpstr>Betaling</vt:lpstr>
      <vt:lpstr>Tabellen</vt:lpstr>
      <vt:lpstr>'4 best geplaatsten van poule 1 '!Afdrukbereik</vt:lpstr>
      <vt:lpstr>Betaling!Afdrukbereik</vt:lpstr>
      <vt:lpstr>'Finalisten Schema'!Afdrukbereik</vt:lpstr>
      <vt:lpstr>'Indeling ronde '!Afdrukbereik</vt:lpstr>
      <vt:lpstr>Inschrijving!Afdrukbereik</vt:lpstr>
      <vt:lpstr>'Invoer '!Afdrukbereik</vt:lpstr>
      <vt:lpstr>'Locatie''s indeling '!Afdrukbereik</vt:lpstr>
      <vt:lpstr>'Poule schema Dinsdag'!Afdrukbereik</vt:lpstr>
      <vt:lpstr>'Poule schema Donderdag'!Afdrukbereik</vt:lpstr>
      <vt:lpstr>'Poule schema Maandag'!Afdrukbereik</vt:lpstr>
      <vt:lpstr>'Poule schema Vrijdag'!Afdrukbereik</vt:lpstr>
      <vt:lpstr>'Poule schema Woensdag'!Afdrukbereik</vt:lpstr>
      <vt:lpstr>'stand poul1'!Afdrukbereik</vt:lpstr>
      <vt:lpstr>'stand poule 10'!Afdrukbereik</vt:lpstr>
      <vt:lpstr>'stand poule 2'!Afdrukbereik</vt:lpstr>
      <vt:lpstr>'stand poule 3'!Afdrukbereik</vt:lpstr>
      <vt:lpstr>'stand poule 5'!Afdrukbereik</vt:lpstr>
      <vt:lpstr>'stand poule 8'!Afdrukbereik</vt:lpstr>
      <vt:lpstr>'stand poule 9'!Afdrukbereik</vt:lpstr>
      <vt:lpstr>Tabellen!Afdrukbereik</vt:lpstr>
      <vt:lpstr>'Totaal resultaat'!Afdrukbereik</vt:lpstr>
      <vt:lpstr>'Uitslag '!Afdrukbereik</vt:lpstr>
      <vt:lpstr>'uitslagen Finale'!Afdrukbereik</vt:lpstr>
      <vt:lpstr>Betaling!Afdruktitels</vt:lpstr>
      <vt:lpstr>'Invoer '!Afdruktitels</vt:lpstr>
      <vt:lpstr>'Locatie''s indeling '!Afdruktitels</vt:lpstr>
      <vt:lpstr>'Resultaten 32'!Afdruktitels</vt:lpstr>
      <vt:lpstr>'Uitslag '!Afdruktitels</vt:lpstr>
    </vt:vector>
  </TitlesOfParts>
  <Company>Reuling Intervar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Rouwhorst</dc:creator>
  <cp:lastModifiedBy>Jos</cp:lastModifiedBy>
  <cp:lastPrinted>2024-04-27T06:22:22Z</cp:lastPrinted>
  <dcterms:created xsi:type="dcterms:W3CDTF">1999-07-14T18:09:35Z</dcterms:created>
  <dcterms:modified xsi:type="dcterms:W3CDTF">2024-04-27T06:54:45Z</dcterms:modified>
</cp:coreProperties>
</file>